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tabRatio="835" firstSheet="4" activeTab="4"/>
  </bookViews>
  <sheets>
    <sheet name="目录" sheetId="1" r:id="rId1"/>
    <sheet name="1-1临翔区一般公共预算收入情况表" sheetId="2" r:id="rId2"/>
    <sheet name="1-2临翔区一般公共预算支出情况表" sheetId="3" r:id="rId3"/>
    <sheet name="1-3临翔区本级一般公共预算收入情况表" sheetId="4" r:id="rId4"/>
    <sheet name="1-4临翔区本级一般公共预算支出情况表（公开到项级）" sheetId="5" r:id="rId5"/>
    <sheet name="1-5临翔区本级一般公共预算基本支出情况表（公开到款级）" sheetId="6" r:id="rId6"/>
    <sheet name="1-6临翔区本级一般公共预算支出表（州、市对下转移支付项目）" sheetId="7" r:id="rId7"/>
    <sheet name="1-7临翔区分地区税收返还和转移支付预算表" sheetId="8" r:id="rId8"/>
    <sheet name="1-8临翔区本级“三公”经费预算财政拨款情况统计表" sheetId="9" r:id="rId9"/>
    <sheet name="2-1临翔区政府性基金预算收入情况表" sheetId="10" r:id="rId10"/>
    <sheet name="2-2临翔区政府性基金预算支出情况表" sheetId="11" r:id="rId11"/>
    <sheet name="2-3临翔区本级政府性基金预算收入情况表" sheetId="12" r:id="rId12"/>
    <sheet name="2-4临翔区本级政府性基金预算支出情况表（公开到项级）" sheetId="13" r:id="rId13"/>
    <sheet name="2-5临翔区本级政府性基金支出表（州、市对下转移支付）" sheetId="14" r:id="rId14"/>
    <sheet name="3-1临翔区国有资本经营收入预算情况表" sheetId="15" r:id="rId15"/>
    <sheet name="3-2临翔区国有资本经营支出预算情况表" sheetId="16" r:id="rId16"/>
    <sheet name="3-3临翔区本级国有资本经营收入预算情况表" sheetId="17" r:id="rId17"/>
    <sheet name="3-4临翔区本级国有资本经营支出预算情况表（公开到项级）" sheetId="18" r:id="rId18"/>
    <sheet name="3-5 临翔区国有资本经营预算转移支付表 （分地区）" sheetId="19" r:id="rId19"/>
    <sheet name="3-6 临翔区国有资本经营预算转移支付表（分项目）" sheetId="20" r:id="rId20"/>
    <sheet name="4-1临翔区社会保险基金收入预算情况表" sheetId="21" r:id="rId21"/>
    <sheet name="4-2临翔区社会保险基金支出预算情况表" sheetId="22" r:id="rId22"/>
    <sheet name="4-3临翔区本级社会保险基金收入预算情况表" sheetId="23" r:id="rId23"/>
    <sheet name="4-4临翔区本级社会保险基金支出预算情况表" sheetId="24" r:id="rId24"/>
    <sheet name="5-1   2022年地方政府债务限额及余额预算情况表" sheetId="25" r:id="rId25"/>
    <sheet name="5-2  2022年地方政府一般债务余额情况表" sheetId="26" r:id="rId26"/>
    <sheet name="5-3  本级2022年地方政府一般债务余额情况表" sheetId="27" r:id="rId27"/>
    <sheet name="5-4 2022年地方政府专项债务余额情况表" sheetId="28" r:id="rId28"/>
    <sheet name="5-5 本级2022年地方政府专项债务余额情况表（本级）" sheetId="29" r:id="rId29"/>
    <sheet name="5-6 地方政府债券发行及还本付息情况表" sheetId="30" r:id="rId30"/>
    <sheet name="5-7 2023年地方政府债务限额提前下达情况表" sheetId="31" r:id="rId31"/>
    <sheet name="5-8 2023年年初新增地方政府债券资金安排表" sheetId="32" r:id="rId32"/>
    <sheet name="6-1重大政策和重点项目绩效目标表" sheetId="33" r:id="rId33"/>
    <sheet name="6-2重点工作情况解释说明汇总表" sheetId="34" r:id="rId34"/>
    <sheet name="7-1  空表说明" sheetId="35" r:id="rId35"/>
  </sheets>
  <externalReferences>
    <externalReference r:id="rId36"/>
    <externalReference r:id="rId37"/>
    <externalReference r:id="rId38"/>
  </externalReferences>
  <definedNames>
    <definedName name="_xlnm._FilterDatabase" localSheetId="5" hidden="1">'1-5临翔区本级一般公共预算基本支出情况表（公开到款级）'!$A$1:$C$31</definedName>
    <definedName name="_xlnm._FilterDatabase" localSheetId="6" hidden="1">'1-6临翔区本级一般公共预算支出表（州、市对下转移支付项目）'!$A$3:$E$43</definedName>
    <definedName name="_xlnm._FilterDatabase" localSheetId="9" hidden="1">'2-1临翔区政府性基金预算收入情况表'!$A$3:$F$37</definedName>
    <definedName name="_xlnm._FilterDatabase" localSheetId="10" hidden="1">'2-2临翔区政府性基金预算支出情况表'!$A$3:$G$271</definedName>
    <definedName name="_xlnm._FilterDatabase" localSheetId="11" hidden="1">'2-3临翔区本级政府性基金预算收入情况表'!$A$3:$F$37</definedName>
    <definedName name="_xlnm._FilterDatabase" localSheetId="12" hidden="1">'2-4临翔区本级政府性基金预算支出情况表（公开到项级）'!$A$1:$G$276</definedName>
    <definedName name="_xlnm._FilterDatabase" localSheetId="14" hidden="1">'3-1临翔区国有资本经营收入预算情况表'!$A$3:$E$41</definedName>
    <definedName name="_xlnm._FilterDatabase" localSheetId="15" hidden="1">'3-2临翔区国有资本经营支出预算情况表'!$A$3:$E$28</definedName>
    <definedName name="_xlnm._FilterDatabase" localSheetId="16" hidden="1">'3-3临翔区本级国有资本经营收入预算情况表'!$A$3:$E$35</definedName>
    <definedName name="_xlnm._FilterDatabase" localSheetId="17" hidden="1">'3-4临翔区本级国有资本经营支出预算情况表（公开到项级）'!$A$3:$E$22</definedName>
    <definedName name="_xlnm._FilterDatabase" localSheetId="21" hidden="1">'4-2临翔区社会保险基金支出预算情况表'!$A$3:$E$22</definedName>
    <definedName name="_xlnm._FilterDatabase" localSheetId="22" hidden="1">'4-3临翔区本级社会保险基金收入预算情况表'!$A$3:$E$38</definedName>
    <definedName name="_xlnm._FilterDatabase" localSheetId="23" hidden="1">'4-4临翔区本级社会保险基金支出预算情况表'!$A$3:$F$22</definedName>
    <definedName name="_xlnm._FilterDatabase" localSheetId="3" hidden="1">'1-3临翔区本级一般公共预算收入情况表'!$A$3:$F$40</definedName>
    <definedName name="_xlnm._FilterDatabase" localSheetId="20" hidden="1">'4-1临翔区社会保险基金收入预算情况表'!$A$3:$E$38</definedName>
    <definedName name="_xlnm._FilterDatabase" localSheetId="1" hidden="1">'1-1临翔区一般公共预算收入情况表'!$A$4:$F$40</definedName>
    <definedName name="_xlnm._FilterDatabase" localSheetId="2" hidden="1">'1-2临翔区一般公共预算支出情况表'!$A$3:$F$39</definedName>
    <definedName name="_xlnm._FilterDatabase" localSheetId="4" hidden="1">'1-4临翔区本级一般公共预算支出情况表（公开到项级）'!$A$1:$G$1370</definedName>
    <definedName name="_xlnm._FilterDatabase" localSheetId="13" hidden="1">'2-5临翔区本级政府性基金支出表（州、市对下转移支付）'!$A$3:$E$18</definedName>
    <definedName name="_lst_r_地方财政预算表2015年全省汇总_10_科目编码名称">[2]_ESList!$A$1:$A$27</definedName>
    <definedName name="_xlnm.Print_Area" localSheetId="1">'1-1临翔区一般公共预算收入情况表'!$B$1:$E$40</definedName>
    <definedName name="_xlnm.Print_Area" localSheetId="2">'1-2临翔区一般公共预算支出情况表'!$B$1:$E$38</definedName>
    <definedName name="_xlnm.Print_Area" localSheetId="3">'1-3临翔区本级一般公共预算收入情况表'!$B$1:$E$40</definedName>
    <definedName name="_xlnm.Print_Area" localSheetId="4">'1-4临翔区本级一般公共预算支出情况表（公开到项级）'!$B$1:$E$1357</definedName>
    <definedName name="_xlnm.Print_Area" localSheetId="6">'1-6临翔区本级一般公共预算支出表（州、市对下转移支付项目）'!$A$1:$C$42</definedName>
    <definedName name="_xlnm.Print_Area" localSheetId="7">'1-7临翔区分地区税收返还和转移支付预算表'!$A$1:$D$21</definedName>
    <definedName name="_xlnm.Print_Area" localSheetId="9">'2-1临翔区政府性基金预算收入情况表'!$B$1:$E$37</definedName>
    <definedName name="_xlnm.Print_Area" localSheetId="10">'2-2临翔区政府性基金预算支出情况表'!$B$1:$E$271</definedName>
    <definedName name="_xlnm.Print_Area" localSheetId="11">'2-3临翔区本级政府性基金预算收入情况表'!$B$1:$E$37</definedName>
    <definedName name="_xlnm.Print_Area" localSheetId="12">'2-4临翔区本级政府性基金预算支出情况表（公开到项级）'!$B$1:$E$273</definedName>
    <definedName name="_xlnm.Print_Area" localSheetId="13">'2-5临翔区本级政府性基金支出表（州、市对下转移支付）'!$A$1:$D$15</definedName>
    <definedName name="_xlnm.Print_Titles" localSheetId="1">'1-1临翔区一般公共预算收入情况表'!$2:$4</definedName>
    <definedName name="_xlnm.Print_Titles" localSheetId="2">'1-2临翔区一般公共预算支出情况表'!$1:$3</definedName>
    <definedName name="_xlnm.Print_Titles" localSheetId="3">'1-3临翔区本级一般公共预算收入情况表'!$1:$3</definedName>
    <definedName name="_xlnm.Print_Titles" localSheetId="4">'1-4临翔区本级一般公共预算支出情况表（公开到项级）'!$1:$3</definedName>
    <definedName name="_xlnm.Print_Titles" localSheetId="6">'1-6临翔区本级一般公共预算支出表（州、市对下转移支付项目）'!$1:$3</definedName>
    <definedName name="_xlnm.Print_Titles" localSheetId="7">'1-7临翔区分地区税收返还和转移支付预算表'!$1:$3</definedName>
    <definedName name="_xlnm.Print_Titles" localSheetId="9">'2-1临翔区政府性基金预算收入情况表'!$1:$3</definedName>
    <definedName name="_xlnm.Print_Titles" localSheetId="10">'2-2临翔区政府性基金预算支出情况表'!$1:$3</definedName>
    <definedName name="_xlnm.Print_Titles" localSheetId="11">'2-3临翔区本级政府性基金预算收入情况表'!$1:$3</definedName>
    <definedName name="_xlnm.Print_Titles" localSheetId="12">'2-4临翔区本级政府性基金预算支出情况表（公开到项级）'!$1:$3</definedName>
    <definedName name="_xlnm.Print_Titles" localSheetId="13">'2-5临翔区本级政府性基金支出表（州、市对下转移支付）'!$1:$3</definedName>
    <definedName name="专项收入年初预算数" localSheetId="2">#REF!</definedName>
    <definedName name="专项收入年初预算数">#REF!</definedName>
    <definedName name="专项收入全年预计数" localSheetId="2">#REF!</definedName>
    <definedName name="专项收入全年预计数">#REF!</definedName>
    <definedName name="_xlnm.Print_Area" localSheetId="14">'3-1临翔区国有资本经营收入预算情况表'!$A$1:$D$41</definedName>
    <definedName name="_xlnm.Print_Titles" localSheetId="14">'3-1临翔区国有资本经营收入预算情况表'!$1:$3</definedName>
    <definedName name="专项收入年初预算数" localSheetId="14">#REF!</definedName>
    <definedName name="专项收入全年预计数" localSheetId="14">#REF!</definedName>
    <definedName name="_xlnm.Print_Area" localSheetId="15">'3-2临翔区国有资本经营支出预算情况表'!$A$1:$D$28</definedName>
    <definedName name="_xlnm.Print_Titles" localSheetId="15">'3-2临翔区国有资本经营支出预算情况表'!$1:$3</definedName>
    <definedName name="专项收入年初预算数" localSheetId="15">#REF!</definedName>
    <definedName name="专项收入全年预计数" localSheetId="15">#REF!</definedName>
    <definedName name="_xlnm.Print_Area" localSheetId="16">'3-3临翔区本级国有资本经营收入预算情况表'!$A$1:$D$35</definedName>
    <definedName name="_xlnm.Print_Titles" localSheetId="16">'3-3临翔区本级国有资本经营收入预算情况表'!$1:$3</definedName>
    <definedName name="专项收入年初预算数" localSheetId="16">#REF!</definedName>
    <definedName name="专项收入全年预计数" localSheetId="16">#REF!</definedName>
    <definedName name="_xlnm.Print_Area" localSheetId="17">'3-4临翔区本级国有资本经营支出预算情况表（公开到项级）'!$A$1:$D$22</definedName>
    <definedName name="专项收入年初预算数" localSheetId="17">#REF!</definedName>
    <definedName name="专项收入全年预计数" localSheetId="17">#REF!</definedName>
    <definedName name="_lst_r_地方财政预算表2015年全省汇总_10_科目编码名称" localSheetId="20">[1]_ESList!$A$1:$A$27</definedName>
    <definedName name="_xlnm.Print_Area" localSheetId="20">'4-1临翔区社会保险基金收入预算情况表'!$A$1:$D$38</definedName>
    <definedName name="_xlnm.Print_Titles" localSheetId="20">'4-1临翔区社会保险基金收入预算情况表'!$1:$3</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'4-2临翔区社会保险基金支出预算情况表'!$A$1:$D$22</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'4-3临翔区本级社会保险基金收入预算情况表'!$A$1:$D$38</definedName>
    <definedName name="_xlnm.Print_Titles" localSheetId="22">'4-3临翔区本级社会保险基金收入预算情况表'!$1:$3</definedName>
    <definedName name="专项收入年初预算数" localSheetId="22">#REF!</definedName>
    <definedName name="专项收入全年预计数" localSheetId="22">#REF!</definedName>
    <definedName name="_lst_r_地方财政预算表2015年全省汇总_10_科目编码名称" localSheetId="23">[1]_ESList!$A$1:$A$27</definedName>
    <definedName name="_xlnm.Print_Area" localSheetId="23">'4-4临翔区本级社会保险基金支出预算情况表'!$A$1:$D$22</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专项收入年初预算数" localSheetId="32">#REF!</definedName>
    <definedName name="专项收入全年预计数" localSheetId="32">#REF!</definedName>
    <definedName name="_xlnm.Print_Area" localSheetId="32">'6-1重大政策和重点项目绩效目标表'!#REF!</definedName>
    <definedName name="专项收入年初预算数" localSheetId="33">#REF!</definedName>
    <definedName name="专项收入全年预计数" localSheetId="33">#REF!</definedName>
    <definedName name="专项收入年初预算数" localSheetId="18">#REF!</definedName>
    <definedName name="专项收入全年预计数" localSheetId="18">#REF!</definedName>
    <definedName name="专项收入年初预算数" localSheetId="19">#REF!</definedName>
    <definedName name="专项收入全年预计数" localSheetId="19">#REF!</definedName>
    <definedName name="专项收入年初预算数" localSheetId="8">#REF!</definedName>
    <definedName name="专项收入全年预计数" localSheetId="8">#REF!</definedName>
    <definedName name="专项收入年初预算数" localSheetId="5">#REF!</definedName>
    <definedName name="专项收入全年预计数" localSheetId="5">#REF!</definedName>
    <definedName name="_xlnm.Print_Area" localSheetId="5">'1-5临翔区本级一般公共预算基本支出情况表（公开到款级）'!$A$1:$B$31</definedName>
    <definedName name="_xlnm.Print_Titles" localSheetId="5">'1-5临翔区本级一般公共预算基本支出情况表（公开到款级）'!$1:$3</definedName>
    <definedName name="_xlnm._FilterDatabase" localSheetId="32" hidden="1">'6-1重大政策和重点项目绩效目标表'!$A$1:$K$78</definedName>
  </definedNames>
  <calcPr calcId="191029" fullPrecision="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<sst xmlns="http://schemas.openxmlformats.org/spreadsheetml/2006/main" count="8020" uniqueCount="4215">
  <si>
    <t>目   录</t>
  </si>
  <si>
    <t>1-1 临翔区一般公共预算收入情况表</t>
  </si>
  <si>
    <t>1-1临翔区一般公共预算收入情况表'!A1</t>
  </si>
  <si>
    <t>1-2 临翔区一般公共预算支出情况表</t>
  </si>
  <si>
    <t>1-2临翔区一般公共预算支出情况表'!A1</t>
  </si>
  <si>
    <t>1-3 临翔区本级一般共预算收入情况表</t>
  </si>
  <si>
    <t>1-3临翔区本级一般公共预算收入情况表'!A1</t>
  </si>
  <si>
    <t>1-4 临翔区本级一般公共预算支出情况表（公开到项级）</t>
  </si>
  <si>
    <t>1-4临翔区本级一般公共预算支出情况表（公开到项级）'!A1</t>
  </si>
  <si>
    <t>1-5 临翔区本级一般公共预算基本支出情况表（公开到款级）</t>
  </si>
  <si>
    <t>1-5临翔区本级一般公共预算基本支出情况表（公开到款级）'!A1</t>
  </si>
  <si>
    <t>1-6 临翔区本级一般公共预算支出表（县对下转移支付项目）</t>
  </si>
  <si>
    <t>1-6临翔区本级一般公共预算支出表(区对下转移支付项目)'!A1</t>
  </si>
  <si>
    <t>1-7 临翔区分地区税收返还和转移支付预算表</t>
  </si>
  <si>
    <t>1-7临翔区分地区税收返还和转移支付预算表'!A1</t>
  </si>
  <si>
    <t>1-8 临翔区本级“三公”经费预算财政拨款情况统计表</t>
  </si>
  <si>
    <t>1-8临翔区本级“三公”经费预算财政拨款情况统计表'!A1</t>
  </si>
  <si>
    <t>2-1 临翔区政府性基金预算收入情况表</t>
  </si>
  <si>
    <t>2-1临翔区政府性基金预算收入情况表'!A1</t>
  </si>
  <si>
    <t>2-2 临翔区政府性基金预算支出情况表</t>
  </si>
  <si>
    <t>2-2临翔区政府性基金预算支出情况表'!A1</t>
  </si>
  <si>
    <t>2-3 临翔区本级政府性基金预算收入情况表</t>
  </si>
  <si>
    <t>2-3临翔区本级政府性基金预算收入情况表'!A1</t>
  </si>
  <si>
    <t>2-4 临翔区本级政府性基金预算支出情况表（公开到项级）</t>
  </si>
  <si>
    <t>2-4临翔区本级政府性基金预算支出情况表（公开到项级）'!A1</t>
  </si>
  <si>
    <t>2-5 临翔区本级政府性基金支出表（县对下转移支付）</t>
  </si>
  <si>
    <t>2-5临翔区本级政府性基金支出表(区对下转移支付)'!A1</t>
  </si>
  <si>
    <t>3-1 临翔区国有资本经营收入预算情况表</t>
  </si>
  <si>
    <t>3-1临翔区国有资本经营收入预算情况表'!A1</t>
  </si>
  <si>
    <t>3-2 临翔区国有资本经营支出预算情况表</t>
  </si>
  <si>
    <t>3-2临翔区国有资本经营支出预算情况表'!A1</t>
  </si>
  <si>
    <t>3-3 临翔区本级国有资本经营收入预算情况表</t>
  </si>
  <si>
    <t>3-3临翔区本级国有资本经营收入预算情况表'!A1</t>
  </si>
  <si>
    <t>3-4 临翔区本级国有资本经营支出预算情况表（公开到项级）</t>
  </si>
  <si>
    <t>3-4临翔区本级国有资本经营支出预算情况表（公开到项级）'!A1</t>
  </si>
  <si>
    <t>3-5 临翔区国有资本经营预算转移支付表（分地区）</t>
  </si>
  <si>
    <t>3-5 临翔区国有资本经营预算转移支付表 （分地区）'!A1</t>
  </si>
  <si>
    <t>3-6 国有资本经营预算转移支付表（分项目）</t>
  </si>
  <si>
    <t>3-6 临翔区国有资本经营预算转移支付表（分项目）'!A1</t>
  </si>
  <si>
    <t>4-1 临翔区社会保险基金收入预算情况表</t>
  </si>
  <si>
    <t>4-1临翔区社会保险基金收入预算情况表'!A1</t>
  </si>
  <si>
    <t>4-2 临翔区社会保险基金支出预算情况表</t>
  </si>
  <si>
    <t>4-2临翔区社会保险基金支出预算情况表'!A1</t>
  </si>
  <si>
    <t>4-3 临翔区本级社会保险基金收入预算情况表</t>
  </si>
  <si>
    <t>4-3临翔区本级社会保险基金收入预算情况表'!A1</t>
  </si>
  <si>
    <t>4-4 临翔区本级社会保险基金支出预算情况表</t>
  </si>
  <si>
    <t>4-4临翔区本级社会保险基金支出预算情况表'!A1</t>
  </si>
  <si>
    <t>5-1 2022年地方政府债务限额及余额预算情况表</t>
  </si>
  <si>
    <t>5-1   2022年地方政府债务限额及余额预算情况表'!A1</t>
  </si>
  <si>
    <t>5-2 2022年地方政府一般债务余额情况表</t>
  </si>
  <si>
    <t>5-2  2022年地方政府一般债务余额情况表'!A1</t>
  </si>
  <si>
    <t>5-3 本级2022年地方政府一般债务余额情况表</t>
  </si>
  <si>
    <t>5-3  本级2022年地方政府一般债务余额情况表'!A1</t>
  </si>
  <si>
    <t>5-4 2022年地方政府专项债务余额情况表</t>
  </si>
  <si>
    <t>5-4 2022年地方政府专项债务余额情况表'!A1</t>
  </si>
  <si>
    <t>5-5 临翔区本级2022年地方政府专项债务余额情况表（本级）</t>
  </si>
  <si>
    <t>5-5 本级2022年地方政府专项债务余额情况表（本级）'!A1</t>
  </si>
  <si>
    <t>5-6 地方政府债券发行及还本付息情况表</t>
  </si>
  <si>
    <t>5-6 地方政府债券发行及还本付息情况表'!A1</t>
  </si>
  <si>
    <t>5-7 临翔区2023年本级政府专项债务限额和余额情况表</t>
  </si>
  <si>
    <t>5-7 2023年地方政府债务限额提前下达情况表'!A1</t>
  </si>
  <si>
    <t>5-8 2023年年初新增地方政府债券资金安排表</t>
  </si>
  <si>
    <t>5-8 2023年年初新增地方政府债券资金安排表'!A1</t>
  </si>
  <si>
    <t>6-1 重大政策和重点项目绩效目标表</t>
  </si>
  <si>
    <t>6-1重大政策和重点项目绩效目标表'!A1</t>
  </si>
  <si>
    <t>6-2 重点工作情况解释说明汇总表</t>
  </si>
  <si>
    <t>6-2重点工作情况解释说明汇总表'!A1</t>
  </si>
  <si>
    <t>7-1  空表说明</t>
  </si>
  <si>
    <t>7-1  空表说明'!A1</t>
  </si>
  <si>
    <t>附件1</t>
  </si>
  <si>
    <t>1-1  2023年临翔区一般公共预算收入情况表</t>
  </si>
  <si>
    <t>单位：万元</t>
  </si>
  <si>
    <t>科目编码</t>
  </si>
  <si>
    <t>项目</t>
  </si>
  <si>
    <t>2022年执行数</t>
  </si>
  <si>
    <t>2023年预算数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</si>
  <si>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</si>
  <si>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</si>
  <si>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</si>
  <si>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</si>
  <si>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</si>
  <si>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</si>
  <si>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</si>
  <si>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</si>
  <si>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</si>
  <si>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</si>
  <si>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</si>
  <si>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</si>
  <si>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</si>
  <si>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</si>
  <si>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</si>
  <si>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</si>
  <si>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</si>
  <si>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</si>
  <si>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</si>
  <si>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</si>
  <si>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</si>
  <si>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</si>
  <si>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</si>
  <si>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</si>
  <si>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</si>
  <si>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</si>
  <si>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</si>
  <si>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</si>
  <si>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</si>
  <si>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</si>
  <si>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</si>
  <si>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</si>
  <si>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</si>
  <si>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</si>
  <si>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</si>
  <si>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</si>
  <si>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</si>
  <si>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</si>
  <si>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</si>
  <si>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</si>
  <si>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</si>
  <si>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</si>
  <si>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</si>
  <si>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</si>
  <si>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</si>
  <si>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</si>
  <si>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</si>
  <si>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</si>
  <si>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</si>
  <si>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</si>
  <si>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</si>
  <si>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</si>
  <si>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全区一般公共预算收入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</si>
  <si>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</si>
  <si>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</si>
  <si>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</si>
  <si>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</si>
  <si>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</si>
  <si>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</si>
  <si>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</si>
  <si>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</si>
  <si>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</si>
  <si>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2023年临翔区一般公共预算支出情况表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</si>
  <si>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</si>
  <si>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</si>
  <si>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</si>
  <si>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</si>
  <si>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</si>
  <si>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</si>
  <si>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</si>
  <si>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</si>
  <si>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</si>
  <si>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</si>
  <si>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</si>
  <si>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</si>
  <si>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</si>
  <si>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</si>
  <si>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</si>
  <si>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</si>
  <si>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</si>
  <si>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</si>
  <si>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</si>
  <si>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</si>
  <si>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</si>
  <si>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</si>
  <si>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</si>
  <si>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</si>
  <si>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</si>
  <si>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</si>
  <si>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</si>
  <si>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</si>
  <si>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</si>
  <si>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</si>
  <si>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</si>
  <si>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</si>
  <si>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</si>
  <si>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</si>
  <si>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</si>
  <si>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</si>
  <si>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</si>
  <si>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</si>
  <si>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</si>
  <si>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</si>
  <si>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</si>
  <si>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</si>
  <si>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</si>
  <si>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</si>
  <si>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</si>
  <si>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</si>
  <si>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</si>
  <si>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</si>
  <si>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</si>
  <si>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</si>
  <si>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全区一般公共预算支出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</si>
  <si>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</si>
  <si>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</si>
  <si>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</si>
  <si>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</si>
  <si>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</si>
  <si>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</si>
  <si>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</si>
  <si>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</si>
  <si>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2023年临翔区本级一般公共预算收入情况表</t>
  </si>
  <si>
    <t>2022年预算数</t>
  </si>
  <si>
    <t>比上年预算数增长%</t>
  </si>
  <si>
    <r>
      <rPr>
        <sz val="14"/>
        <rFont val="宋体"/>
        <charset val="134"/>
      </rPr>
      <t>10199</t>
    </r>
  </si>
  <si>
    <t>区本级一般公共预算收入</t>
  </si>
  <si>
    <t xml:space="preserve">   上解收入</t>
  </si>
  <si>
    <t>1-4 2023年临翔区本级一般公共预算支出情况表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</si>
  <si>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</si>
  <si>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</si>
  <si>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</si>
  <si>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</si>
  <si>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</si>
  <si>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</si>
  <si>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</si>
  <si>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</si>
  <si>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</si>
  <si>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</si>
  <si>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</si>
  <si>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</si>
  <si>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</si>
  <si>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</si>
  <si>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</si>
  <si>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</si>
  <si>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</si>
  <si>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</si>
  <si>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</si>
  <si>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</si>
  <si>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</si>
  <si>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</si>
  <si>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</si>
  <si>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</si>
  <si>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</si>
  <si>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</si>
  <si>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</si>
  <si>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</si>
  <si>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</si>
  <si>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</si>
  <si>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</si>
  <si>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</si>
  <si>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</si>
  <si>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</si>
  <si>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</si>
  <si>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</si>
  <si>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</si>
  <si>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</si>
  <si>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</si>
  <si>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</si>
  <si>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</si>
  <si>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</si>
  <si>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</si>
  <si>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</si>
  <si>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</si>
  <si>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</si>
  <si>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</si>
  <si>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</si>
  <si>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</si>
  <si>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</si>
  <si>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</si>
  <si>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</si>
  <si>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</si>
  <si>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</si>
  <si>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</si>
  <si>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</si>
  <si>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</si>
  <si>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</si>
  <si>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</si>
  <si>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</si>
  <si>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</si>
  <si>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</si>
  <si>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</si>
  <si>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</si>
  <si>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</si>
  <si>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</si>
  <si>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</si>
  <si>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</si>
  <si>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</si>
  <si>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</si>
  <si>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</si>
  <si>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</si>
  <si>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</si>
  <si>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</si>
  <si>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</si>
  <si>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</si>
  <si>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</si>
  <si>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</si>
  <si>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</si>
  <si>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</si>
  <si>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</si>
  <si>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</si>
  <si>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</si>
  <si>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</si>
  <si>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</si>
  <si>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</si>
  <si>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</si>
  <si>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</si>
  <si>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</si>
  <si>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</si>
  <si>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</si>
  <si>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</si>
  <si>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</si>
  <si>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</si>
  <si>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</si>
  <si>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</si>
  <si>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</si>
  <si>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</si>
  <si>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</si>
  <si>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</si>
  <si>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</si>
  <si>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</si>
  <si>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</si>
  <si>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</si>
  <si>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</si>
  <si>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</si>
  <si>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</si>
  <si>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</si>
  <si>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</si>
  <si>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</si>
  <si>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</si>
  <si>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</si>
  <si>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</si>
  <si>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</si>
  <si>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</si>
  <si>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</si>
  <si>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</si>
  <si>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</si>
  <si>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</si>
  <si>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</si>
  <si>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</si>
  <si>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</si>
  <si>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</si>
  <si>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</si>
  <si>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</si>
  <si>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</si>
  <si>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</si>
  <si>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</si>
  <si>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</si>
  <si>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</si>
  <si>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</si>
  <si>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</si>
  <si>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</si>
  <si>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</si>
  <si>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</si>
  <si>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</si>
  <si>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</si>
  <si>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</si>
  <si>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</si>
  <si>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</si>
  <si>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</si>
  <si>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</si>
  <si>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</si>
  <si>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</si>
  <si>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</si>
  <si>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</si>
  <si>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</si>
  <si>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</si>
  <si>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</si>
  <si>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</si>
  <si>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</si>
  <si>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</si>
  <si>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</si>
  <si>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</si>
  <si>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</si>
  <si>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</si>
  <si>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</si>
  <si>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</si>
  <si>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</si>
  <si>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</si>
  <si>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</si>
  <si>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</si>
  <si>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</si>
  <si>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</si>
  <si>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</si>
  <si>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</si>
  <si>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</si>
  <si>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</si>
  <si>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</si>
  <si>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</si>
  <si>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</si>
  <si>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</si>
  <si>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</si>
  <si>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</si>
  <si>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</si>
  <si>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</si>
  <si>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</si>
  <si>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</si>
  <si>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</si>
  <si>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</si>
  <si>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</si>
  <si>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</si>
  <si>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</si>
  <si>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</si>
  <si>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</si>
  <si>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</si>
  <si>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</si>
  <si>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</si>
  <si>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</si>
  <si>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</si>
  <si>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</si>
  <si>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</si>
  <si>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</si>
  <si>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</si>
  <si>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</si>
  <si>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</si>
  <si>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</si>
  <si>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</si>
  <si>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</si>
  <si>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</si>
  <si>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</si>
  <si>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</si>
  <si>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</si>
  <si>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</si>
  <si>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</si>
  <si>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</si>
  <si>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</si>
  <si>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</si>
  <si>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</si>
  <si>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</si>
  <si>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</si>
  <si>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</si>
  <si>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</si>
  <si>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</si>
  <si>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</si>
  <si>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</si>
  <si>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</si>
  <si>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</si>
  <si>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</si>
  <si>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</si>
  <si>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</si>
  <si>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</si>
  <si>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</si>
  <si>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</si>
  <si>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</si>
  <si>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</si>
  <si>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</si>
  <si>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</si>
  <si>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</si>
  <si>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</si>
  <si>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</si>
  <si>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</si>
  <si>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</si>
  <si>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</si>
  <si>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</si>
  <si>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</si>
  <si>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</si>
  <si>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</si>
  <si>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</si>
  <si>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</si>
  <si>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</si>
  <si>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</si>
  <si>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</si>
  <si>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</si>
  <si>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</si>
  <si>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</si>
  <si>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</si>
  <si>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</si>
  <si>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</si>
  <si>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</si>
  <si>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</si>
  <si>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</si>
  <si>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</si>
  <si>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</si>
  <si>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</si>
  <si>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</si>
  <si>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</si>
  <si>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</si>
  <si>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</si>
  <si>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</si>
  <si>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</si>
  <si>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</si>
  <si>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</si>
  <si>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</si>
  <si>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</si>
  <si>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</si>
  <si>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</si>
  <si>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</si>
  <si>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</si>
  <si>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</si>
  <si>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</si>
  <si>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</si>
  <si>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</si>
  <si>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</si>
  <si>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</si>
  <si>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</si>
  <si>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</si>
  <si>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</si>
  <si>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</si>
  <si>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</si>
  <si>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</si>
  <si>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</si>
  <si>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</si>
  <si>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</si>
  <si>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</si>
  <si>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</si>
  <si>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</si>
  <si>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</si>
  <si>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</si>
  <si>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</si>
  <si>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</si>
  <si>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</si>
  <si>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</si>
  <si>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</si>
  <si>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</si>
  <si>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</si>
  <si>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</si>
  <si>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</si>
  <si>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</si>
  <si>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</si>
  <si>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</si>
  <si>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</si>
  <si>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</si>
  <si>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</si>
  <si>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</si>
  <si>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</si>
  <si>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</si>
  <si>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</si>
  <si>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</si>
  <si>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</si>
  <si>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</si>
  <si>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</si>
  <si>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</si>
  <si>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</si>
  <si>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</si>
  <si>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</si>
  <si>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</si>
  <si>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</si>
  <si>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</si>
  <si>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</si>
  <si>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</si>
  <si>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</si>
  <si>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</si>
  <si>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</si>
  <si>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</si>
  <si>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</si>
  <si>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</si>
  <si>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</si>
  <si>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</si>
  <si>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</si>
  <si>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</si>
  <si>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</si>
  <si>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</si>
  <si>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</si>
  <si>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</si>
  <si>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</si>
  <si>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</si>
  <si>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</si>
  <si>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</si>
  <si>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</si>
  <si>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</si>
  <si>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</si>
  <si>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</si>
  <si>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</si>
  <si>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</si>
  <si>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</si>
  <si>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</si>
  <si>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</si>
  <si>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</si>
  <si>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</si>
  <si>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</si>
  <si>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</si>
  <si>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</si>
  <si>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</si>
  <si>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</si>
  <si>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</si>
  <si>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</si>
  <si>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</si>
  <si>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</si>
  <si>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</si>
  <si>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</si>
  <si>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</si>
  <si>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</si>
  <si>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</si>
  <si>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</si>
  <si>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</si>
  <si>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</si>
  <si>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</si>
  <si>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</si>
  <si>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</si>
  <si>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</si>
  <si>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</si>
  <si>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</si>
  <si>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</si>
  <si>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</si>
  <si>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</si>
  <si>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</si>
  <si>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</si>
  <si>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</si>
  <si>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</si>
  <si>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</si>
  <si>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</si>
  <si>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</si>
  <si>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</si>
  <si>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区对下专项转移支付补助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</si>
  <si>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</si>
  <si>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</si>
  <si>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</si>
  <si>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</si>
  <si>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</si>
  <si>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</si>
  <si>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</si>
  <si>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</si>
  <si>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</si>
  <si>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</si>
  <si>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</si>
  <si>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</si>
  <si>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</si>
  <si>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</si>
  <si>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</si>
  <si>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</si>
  <si>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</si>
  <si>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</si>
  <si>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</si>
  <si>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</si>
  <si>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</si>
  <si>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</si>
  <si>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</si>
  <si>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</si>
  <si>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</si>
  <si>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</si>
  <si>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</si>
  <si>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</si>
  <si>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</si>
  <si>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</si>
  <si>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</si>
  <si>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</si>
  <si>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</si>
  <si>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</si>
  <si>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</si>
  <si>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</si>
  <si>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</si>
  <si>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</si>
  <si>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</si>
  <si>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</si>
  <si>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</si>
  <si>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</si>
  <si>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</si>
  <si>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</si>
  <si>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</si>
  <si>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</si>
  <si>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</si>
  <si>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</si>
  <si>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</si>
  <si>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</si>
  <si>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</si>
  <si>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</si>
  <si>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</si>
  <si>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</si>
  <si>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</si>
  <si>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</si>
  <si>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</si>
  <si>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</si>
  <si>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</si>
  <si>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</si>
  <si>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</si>
  <si>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</si>
  <si>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</si>
  <si>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</si>
  <si>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</si>
  <si>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</si>
  <si>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</si>
  <si>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</si>
  <si>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</si>
  <si>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</si>
  <si>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</si>
  <si>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</si>
  <si>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</si>
  <si>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</si>
  <si>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</si>
  <si>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</si>
  <si>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</si>
  <si>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</si>
  <si>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</si>
  <si>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</si>
  <si>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</si>
  <si>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</si>
  <si>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</si>
  <si>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</si>
  <si>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</si>
  <si>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</si>
  <si>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</si>
  <si>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</si>
  <si>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</si>
  <si>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</si>
  <si>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</si>
  <si>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</si>
  <si>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</si>
  <si>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</si>
  <si>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</si>
  <si>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</si>
  <si>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</si>
  <si>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</si>
  <si>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</si>
  <si>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</si>
  <si>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</si>
  <si>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</si>
  <si>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</si>
  <si>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</si>
  <si>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</si>
  <si>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</si>
  <si>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</si>
  <si>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</si>
  <si>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</si>
  <si>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</si>
  <si>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</si>
  <si>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</si>
  <si>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</si>
  <si>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</si>
  <si>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</si>
  <si>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</si>
  <si>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</si>
  <si>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</si>
  <si>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</si>
  <si>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</si>
  <si>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</si>
  <si>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</si>
  <si>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</si>
  <si>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</si>
  <si>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</si>
  <si>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</si>
  <si>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</si>
  <si>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</si>
  <si>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</si>
  <si>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</si>
  <si>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</si>
  <si>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</si>
  <si>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</si>
  <si>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</si>
  <si>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</si>
  <si>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</si>
  <si>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</si>
  <si>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</si>
  <si>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</si>
  <si>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</si>
  <si>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</si>
  <si>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</si>
  <si>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</si>
  <si>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</si>
  <si>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</si>
  <si>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</si>
  <si>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</si>
  <si>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</si>
  <si>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</si>
  <si>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</si>
  <si>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</si>
  <si>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</si>
  <si>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</si>
  <si>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</si>
  <si>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</si>
  <si>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</si>
  <si>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</si>
  <si>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</si>
  <si>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</si>
  <si>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</si>
  <si>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</si>
  <si>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</si>
  <si>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</si>
  <si>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</si>
  <si>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</si>
  <si>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</si>
  <si>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</si>
  <si>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</si>
  <si>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</si>
  <si>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</si>
  <si>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</si>
  <si>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</si>
  <si>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</si>
  <si>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</si>
  <si>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</si>
  <si>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</si>
  <si>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</si>
  <si>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</si>
  <si>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</si>
  <si>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</si>
  <si>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</si>
  <si>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</si>
  <si>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</si>
  <si>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</si>
  <si>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</si>
  <si>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区对下一般性转移支付补助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</si>
  <si>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</si>
  <si>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</si>
  <si>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</si>
  <si>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</si>
  <si>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</si>
  <si>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</si>
  <si>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</si>
  <si>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</si>
  <si>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</si>
  <si>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</si>
  <si>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</si>
  <si>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</si>
  <si>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</si>
  <si>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</si>
  <si>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</si>
  <si>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</si>
  <si>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</si>
  <si>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</si>
  <si>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</si>
  <si>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</si>
  <si>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</si>
  <si>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</si>
  <si>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</si>
  <si>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</si>
  <si>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</si>
  <si>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</si>
  <si>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</si>
  <si>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</si>
  <si>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</si>
  <si>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</si>
  <si>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</si>
  <si>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</si>
  <si>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</si>
  <si>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</si>
  <si>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</si>
  <si>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</si>
  <si>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</si>
  <si>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</si>
  <si>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</si>
  <si>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</si>
  <si>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</si>
  <si>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</si>
  <si>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</si>
  <si>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</si>
  <si>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</si>
  <si>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</si>
  <si>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</si>
  <si>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</si>
  <si>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</si>
  <si>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</si>
  <si>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</si>
  <si>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</si>
  <si>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</si>
  <si>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</si>
  <si>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</si>
  <si>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</si>
  <si>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</si>
  <si>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</si>
  <si>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</si>
  <si>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</si>
  <si>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</si>
  <si>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</si>
  <si>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</si>
  <si>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</si>
  <si>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</si>
  <si>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</si>
  <si>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</si>
  <si>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</si>
  <si>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</si>
  <si>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</si>
  <si>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</si>
  <si>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</si>
  <si>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</si>
  <si>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</si>
  <si>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</si>
  <si>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</si>
  <si>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</si>
  <si>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</si>
  <si>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</si>
  <si>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</si>
  <si>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</si>
  <si>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</si>
  <si>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</si>
  <si>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</si>
  <si>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</si>
  <si>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</si>
  <si>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</si>
  <si>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</si>
  <si>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</si>
  <si>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</si>
  <si>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</si>
  <si>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</si>
  <si>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</si>
  <si>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</si>
  <si>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</si>
  <si>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</si>
  <si>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</si>
  <si>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</si>
  <si>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</si>
  <si>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</si>
  <si>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</si>
  <si>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</si>
  <si>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</si>
  <si>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</si>
  <si>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区对下一般性转移支付补助（义务教育）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</si>
  <si>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</si>
  <si>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</si>
  <si>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</si>
  <si>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</si>
  <si>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</si>
  <si>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</si>
  <si>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</si>
  <si>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</si>
  <si>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</si>
  <si>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</si>
  <si>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</si>
  <si>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</si>
  <si>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</si>
  <si>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</si>
  <si>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</si>
  <si>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</si>
  <si>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</si>
  <si>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</si>
  <si>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</si>
  <si>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</si>
  <si>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</si>
  <si>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</si>
  <si>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</si>
  <si>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</si>
  <si>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</si>
  <si>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</si>
  <si>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</si>
  <si>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</si>
  <si>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</si>
  <si>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</si>
  <si>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</si>
  <si>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</si>
  <si>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</si>
  <si>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</si>
  <si>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</si>
  <si>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</si>
  <si>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</si>
  <si>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</si>
  <si>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</si>
  <si>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</si>
  <si>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</si>
  <si>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</si>
  <si>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</si>
  <si>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</si>
  <si>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</si>
  <si>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</si>
  <si>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</si>
  <si>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</si>
  <si>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</si>
  <si>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</si>
  <si>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</si>
  <si>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</si>
  <si>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</si>
  <si>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</si>
  <si>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</si>
  <si>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</si>
  <si>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</si>
  <si>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</si>
  <si>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</si>
  <si>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</si>
  <si>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</si>
  <si>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</si>
  <si>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</si>
  <si>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</si>
  <si>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</si>
  <si>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</si>
  <si>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</si>
  <si>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</si>
  <si>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</si>
  <si>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</si>
  <si>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</si>
  <si>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</si>
  <si>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</si>
  <si>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</si>
  <si>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</si>
  <si>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</si>
  <si>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</si>
  <si>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</si>
  <si>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</si>
  <si>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</si>
  <si>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</si>
  <si>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</si>
  <si>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</si>
  <si>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</si>
  <si>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</si>
  <si>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</si>
  <si>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</si>
  <si>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</si>
  <si>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</si>
  <si>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</si>
  <si>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</si>
  <si>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</si>
  <si>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</si>
  <si>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</si>
  <si>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</si>
  <si>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</si>
  <si>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</si>
  <si>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</si>
  <si>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</si>
  <si>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</si>
  <si>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</si>
  <si>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</si>
  <si>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</si>
  <si>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</si>
  <si>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</si>
  <si>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</si>
  <si>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</si>
  <si>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</si>
  <si>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</si>
  <si>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</si>
  <si>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</si>
  <si>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</si>
  <si>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</si>
  <si>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</si>
  <si>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</si>
  <si>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</si>
  <si>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</si>
  <si>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</si>
  <si>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</si>
  <si>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</si>
  <si>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</si>
  <si>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</si>
  <si>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</si>
  <si>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</si>
  <si>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</si>
  <si>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</si>
  <si>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</si>
  <si>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</si>
  <si>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</si>
  <si>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</si>
  <si>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</si>
  <si>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</si>
  <si>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</si>
  <si>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</si>
  <si>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</si>
  <si>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</si>
  <si>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</si>
  <si>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</si>
  <si>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</si>
  <si>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</si>
  <si>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</si>
  <si>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</si>
  <si>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</si>
  <si>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</si>
  <si>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</si>
  <si>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</si>
  <si>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</si>
  <si>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</si>
  <si>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</si>
  <si>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</si>
  <si>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</si>
  <si>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</si>
  <si>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</si>
  <si>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</si>
  <si>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</si>
  <si>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</si>
  <si>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</si>
  <si>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</si>
  <si>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</si>
  <si>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</si>
  <si>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</si>
  <si>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</si>
  <si>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</si>
  <si>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</si>
  <si>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</si>
  <si>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</si>
  <si>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</si>
  <si>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</si>
  <si>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</si>
  <si>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</si>
  <si>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</si>
  <si>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</si>
  <si>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</si>
  <si>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</si>
  <si>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</si>
  <si>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</si>
  <si>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</si>
  <si>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</si>
  <si>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</si>
  <si>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</si>
  <si>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</si>
  <si>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</si>
  <si>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</si>
  <si>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</si>
  <si>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</si>
  <si>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</si>
  <si>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</si>
  <si>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</si>
  <si>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</si>
  <si>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</si>
  <si>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</si>
  <si>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</si>
  <si>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</si>
  <si>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</si>
  <si>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</si>
  <si>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</si>
  <si>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</si>
  <si>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</si>
  <si>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</si>
  <si>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</si>
  <si>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</si>
  <si>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</si>
  <si>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</si>
  <si>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</si>
  <si>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</si>
  <si>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</si>
  <si>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</si>
  <si>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</si>
  <si>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</si>
  <si>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</si>
  <si>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</si>
  <si>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</si>
  <si>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</si>
  <si>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</si>
  <si>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</si>
  <si>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</si>
  <si>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</si>
  <si>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</si>
  <si>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</si>
  <si>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</si>
  <si>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</si>
  <si>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</si>
  <si>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</si>
  <si>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</si>
  <si>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</si>
  <si>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</si>
  <si>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</si>
  <si>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</si>
  <si>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</si>
  <si>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</si>
  <si>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</si>
  <si>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</si>
  <si>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</si>
  <si>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</si>
  <si>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</si>
  <si>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</si>
  <si>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</si>
  <si>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</si>
  <si>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</si>
  <si>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</si>
  <si>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</si>
  <si>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</si>
  <si>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</si>
  <si>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</si>
  <si>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</si>
  <si>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</si>
  <si>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</si>
  <si>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</si>
  <si>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</si>
  <si>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</si>
  <si>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</si>
  <si>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</si>
  <si>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</si>
  <si>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</si>
  <si>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</si>
  <si>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</si>
  <si>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</si>
  <si>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</si>
  <si>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</si>
  <si>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</si>
  <si>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</si>
  <si>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</si>
  <si>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</si>
  <si>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</si>
  <si>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</si>
  <si>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</si>
  <si>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</si>
  <si>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</si>
  <si>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</si>
  <si>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</si>
  <si>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</si>
  <si>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</si>
  <si>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</si>
  <si>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</si>
  <si>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</si>
  <si>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</si>
  <si>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</si>
  <si>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</si>
  <si>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</si>
  <si>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</si>
  <si>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</si>
  <si>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</si>
  <si>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</si>
  <si>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</si>
  <si>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</si>
  <si>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</si>
  <si>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</si>
  <si>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</si>
  <si>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</si>
  <si>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</si>
  <si>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</si>
  <si>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</si>
  <si>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</si>
  <si>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</si>
  <si>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</si>
  <si>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</si>
  <si>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</si>
  <si>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</si>
  <si>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</si>
  <si>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</si>
  <si>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</si>
  <si>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</si>
  <si>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</si>
  <si>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</si>
  <si>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 xml:space="preserve">     烈士纪念设施管理维护</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</si>
  <si>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</si>
  <si>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</si>
  <si>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</si>
  <si>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</si>
  <si>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</si>
  <si>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</si>
  <si>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</si>
  <si>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</si>
  <si>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</si>
  <si>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</si>
  <si>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</si>
  <si>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</si>
  <si>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</si>
  <si>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</si>
  <si>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</si>
  <si>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</si>
  <si>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</si>
  <si>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</si>
  <si>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</si>
  <si>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</si>
  <si>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</si>
  <si>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</si>
  <si>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</si>
  <si>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</si>
  <si>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</si>
  <si>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</si>
  <si>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</si>
  <si>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</si>
  <si>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</si>
  <si>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</si>
  <si>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</si>
  <si>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</si>
  <si>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</si>
  <si>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</si>
  <si>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</si>
  <si>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</si>
  <si>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</si>
  <si>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</si>
  <si>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</si>
  <si>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</si>
  <si>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</si>
  <si>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</si>
  <si>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</si>
  <si>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</si>
  <si>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</si>
  <si>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</si>
  <si>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</si>
  <si>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</si>
  <si>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</si>
  <si>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</si>
  <si>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</si>
  <si>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</si>
  <si>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</si>
  <si>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</si>
  <si>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</si>
  <si>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</si>
  <si>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</si>
  <si>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</si>
  <si>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</si>
  <si>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</si>
  <si>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</si>
  <si>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</si>
  <si>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</si>
  <si>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</si>
  <si>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</si>
  <si>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</si>
  <si>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</si>
  <si>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</si>
  <si>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</si>
  <si>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</si>
  <si>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</si>
  <si>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</si>
  <si>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</si>
  <si>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</si>
  <si>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</si>
  <si>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</si>
  <si>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</si>
  <si>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</si>
  <si>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</si>
  <si>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</si>
  <si>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</si>
  <si>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</si>
  <si>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</si>
  <si>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</si>
  <si>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</si>
  <si>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</si>
  <si>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</si>
  <si>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</si>
  <si>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</si>
  <si>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</si>
  <si>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</si>
  <si>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</si>
  <si>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</si>
  <si>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</si>
  <si>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</si>
  <si>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</si>
  <si>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</si>
  <si>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</si>
  <si>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</si>
  <si>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</si>
  <si>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</si>
  <si>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</si>
  <si>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</si>
  <si>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</si>
  <si>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</si>
  <si>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</si>
  <si>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</si>
  <si>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</si>
  <si>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</si>
  <si>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</si>
  <si>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</si>
  <si>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</si>
  <si>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</si>
  <si>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</si>
  <si>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</si>
  <si>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</si>
  <si>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</si>
  <si>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</si>
  <si>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</si>
  <si>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</si>
  <si>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</si>
  <si>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</si>
  <si>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</si>
  <si>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</si>
  <si>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</si>
  <si>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区对下一般性转移支付补助（基本养老保险和低保）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</si>
  <si>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</si>
  <si>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</si>
  <si>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</si>
  <si>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</si>
  <si>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</si>
  <si>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</si>
  <si>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</si>
  <si>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</si>
  <si>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</si>
  <si>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</si>
  <si>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</si>
  <si>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</si>
  <si>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</si>
  <si>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</si>
  <si>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</si>
  <si>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</si>
  <si>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</si>
  <si>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</si>
  <si>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</si>
  <si>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</si>
  <si>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</si>
  <si>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</si>
  <si>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</si>
  <si>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</si>
  <si>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</si>
  <si>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</si>
  <si>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</si>
  <si>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</si>
  <si>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</si>
  <si>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</si>
  <si>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</si>
  <si>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</si>
  <si>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</si>
  <si>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</si>
  <si>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</si>
  <si>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</si>
  <si>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</si>
  <si>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</si>
  <si>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</si>
  <si>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</si>
  <si>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</si>
  <si>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</si>
  <si>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</si>
  <si>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</si>
  <si>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</si>
  <si>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</si>
  <si>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</si>
  <si>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</si>
  <si>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</si>
  <si>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</si>
  <si>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</si>
  <si>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</si>
  <si>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</si>
  <si>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</si>
  <si>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</si>
  <si>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</si>
  <si>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</si>
  <si>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</si>
  <si>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</si>
  <si>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</si>
  <si>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</si>
  <si>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</si>
  <si>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</si>
  <si>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</si>
  <si>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</si>
  <si>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</si>
  <si>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</si>
  <si>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</si>
  <si>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</si>
  <si>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</si>
  <si>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</si>
  <si>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</si>
  <si>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</si>
  <si>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</si>
  <si>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</si>
  <si>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</si>
  <si>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</si>
  <si>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</si>
  <si>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</si>
  <si>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</si>
  <si>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</si>
  <si>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</si>
  <si>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</si>
  <si>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</si>
  <si>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</si>
  <si>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</si>
  <si>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</si>
  <si>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</si>
  <si>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</si>
  <si>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</si>
  <si>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</si>
  <si>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</si>
  <si>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</si>
  <si>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</si>
  <si>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</si>
  <si>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</si>
  <si>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</si>
  <si>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</si>
  <si>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</si>
  <si>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</si>
  <si>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</si>
  <si>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</si>
  <si>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</si>
  <si>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</si>
  <si>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</si>
  <si>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</si>
  <si>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</si>
  <si>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</si>
  <si>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</si>
  <si>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</si>
  <si>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</si>
  <si>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</si>
  <si>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</si>
  <si>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</si>
  <si>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</si>
  <si>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</si>
  <si>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</si>
  <si>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</si>
  <si>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</si>
  <si>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</si>
  <si>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</si>
  <si>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</si>
  <si>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</si>
  <si>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</si>
  <si>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</si>
  <si>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</si>
  <si>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</si>
  <si>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</si>
  <si>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</si>
  <si>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</si>
  <si>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</si>
  <si>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</si>
  <si>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</si>
  <si>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</si>
  <si>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</si>
  <si>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</si>
  <si>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</si>
  <si>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</si>
  <si>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</si>
  <si>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</si>
  <si>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</si>
  <si>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</si>
  <si>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</si>
  <si>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</si>
  <si>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</si>
  <si>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</si>
  <si>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</si>
  <si>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</si>
  <si>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</si>
  <si>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</si>
  <si>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</si>
  <si>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</si>
  <si>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</si>
  <si>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</si>
  <si>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</si>
  <si>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</si>
  <si>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</si>
  <si>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</si>
  <si>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</si>
  <si>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</si>
  <si>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</si>
  <si>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</si>
  <si>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</si>
  <si>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</si>
  <si>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</si>
  <si>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</si>
  <si>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</si>
  <si>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</si>
  <si>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</si>
  <si>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</si>
  <si>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</si>
  <si>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</si>
  <si>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</si>
  <si>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</si>
  <si>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</si>
  <si>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</si>
  <si>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</si>
  <si>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</si>
  <si>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</si>
  <si>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</si>
  <si>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</si>
  <si>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</si>
  <si>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</si>
  <si>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</si>
  <si>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</si>
  <si>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</si>
  <si>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 xml:space="preserve">     草原生态修复治理</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</si>
  <si>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</si>
  <si>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</si>
  <si>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</si>
  <si>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</si>
  <si>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</si>
  <si>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</si>
  <si>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</si>
  <si>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</si>
  <si>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</si>
  <si>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</si>
  <si>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</si>
  <si>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</si>
  <si>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</si>
  <si>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</si>
  <si>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</si>
  <si>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</si>
  <si>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</si>
  <si>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</si>
  <si>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</si>
  <si>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</si>
  <si>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</si>
  <si>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</si>
  <si>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</si>
  <si>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</si>
  <si>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</si>
  <si>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</si>
  <si>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</si>
  <si>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</si>
  <si>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</si>
  <si>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</si>
  <si>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</si>
  <si>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</si>
  <si>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</si>
  <si>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</si>
  <si>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</si>
  <si>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</si>
  <si>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</si>
  <si>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</si>
  <si>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</si>
  <si>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</si>
  <si>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</si>
  <si>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</si>
  <si>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</si>
  <si>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</si>
  <si>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</si>
  <si>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</si>
  <si>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</si>
  <si>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</si>
  <si>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</si>
  <si>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</si>
  <si>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</si>
  <si>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</si>
  <si>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</si>
  <si>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</si>
  <si>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</si>
  <si>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</si>
  <si>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</si>
  <si>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</si>
  <si>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</si>
  <si>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</si>
  <si>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</si>
  <si>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</si>
  <si>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</si>
  <si>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</si>
  <si>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</si>
  <si>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</si>
  <si>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</si>
  <si>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</si>
  <si>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</si>
  <si>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</si>
  <si>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</si>
  <si>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</si>
  <si>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</si>
  <si>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</si>
  <si>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</si>
  <si>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</si>
  <si>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</si>
  <si>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</si>
  <si>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</si>
  <si>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</si>
  <si>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</si>
  <si>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</si>
  <si>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</si>
  <si>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</si>
  <si>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</si>
  <si>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</si>
  <si>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</si>
  <si>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</si>
  <si>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</si>
  <si>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</si>
  <si>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</si>
  <si>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</si>
  <si>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</si>
  <si>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</si>
  <si>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</si>
  <si>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</si>
  <si>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</si>
  <si>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</si>
  <si>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</si>
  <si>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</si>
  <si>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</si>
  <si>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</si>
  <si>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</si>
  <si>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</si>
  <si>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</si>
  <si>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</si>
  <si>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</si>
  <si>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</si>
  <si>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</si>
  <si>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</si>
  <si>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</si>
  <si>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</si>
  <si>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</si>
  <si>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</si>
  <si>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</si>
  <si>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</si>
  <si>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</si>
  <si>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</si>
  <si>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</si>
  <si>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</si>
  <si>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</si>
  <si>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</si>
  <si>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</si>
  <si>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</si>
  <si>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</si>
  <si>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</si>
  <si>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</si>
  <si>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</si>
  <si>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</si>
  <si>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</si>
  <si>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</si>
  <si>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</si>
  <si>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</si>
  <si>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</si>
  <si>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</si>
  <si>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</si>
  <si>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</si>
  <si>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</si>
  <si>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</si>
  <si>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</si>
  <si>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</si>
  <si>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</si>
  <si>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</si>
  <si>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</si>
  <si>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</si>
  <si>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</si>
  <si>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</si>
  <si>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</si>
  <si>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</si>
  <si>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</si>
  <si>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</si>
  <si>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</si>
  <si>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</si>
  <si>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</si>
  <si>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</si>
  <si>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</si>
  <si>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</si>
  <si>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</si>
  <si>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</si>
  <si>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</si>
  <si>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</si>
  <si>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</si>
  <si>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</si>
  <si>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</si>
  <si>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</si>
  <si>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</si>
  <si>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</si>
  <si>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</si>
  <si>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</si>
  <si>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</si>
  <si>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</si>
  <si>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</si>
  <si>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</si>
  <si>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</si>
  <si>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</si>
  <si>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</si>
  <si>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</si>
  <si>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</si>
  <si>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</si>
  <si>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</si>
  <si>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</si>
  <si>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</si>
  <si>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</si>
  <si>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</si>
  <si>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</si>
  <si>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</si>
  <si>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</si>
  <si>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</si>
  <si>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</si>
  <si>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</si>
  <si>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</si>
  <si>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</si>
  <si>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</si>
  <si>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</si>
  <si>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</si>
  <si>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</si>
  <si>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</si>
  <si>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</si>
  <si>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</si>
  <si>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</si>
  <si>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</si>
  <si>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</si>
  <si>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</si>
  <si>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</si>
  <si>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</si>
  <si>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</si>
  <si>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</si>
  <si>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</si>
  <si>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</si>
  <si>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</si>
  <si>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</si>
  <si>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</si>
  <si>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</si>
  <si>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</si>
  <si>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</si>
  <si>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</si>
  <si>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</si>
  <si>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</si>
  <si>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</si>
  <si>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</si>
  <si>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</si>
  <si>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</si>
  <si>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</si>
  <si>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</si>
  <si>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</si>
  <si>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</si>
  <si>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</si>
  <si>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</si>
  <si>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</si>
  <si>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</si>
  <si>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</si>
  <si>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</si>
  <si>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</si>
  <si>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</si>
  <si>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</si>
  <si>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</si>
  <si>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</si>
  <si>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</si>
  <si>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</si>
  <si>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</si>
  <si>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</si>
  <si>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</si>
  <si>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</si>
  <si>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</si>
  <si>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</si>
  <si>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</si>
  <si>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</si>
  <si>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</si>
  <si>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</si>
  <si>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</si>
  <si>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</si>
  <si>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</si>
  <si>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</si>
  <si>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</si>
  <si>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</si>
  <si>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</si>
  <si>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</si>
  <si>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</si>
  <si>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</si>
  <si>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</si>
  <si>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</si>
  <si>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</si>
  <si>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</si>
  <si>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</si>
  <si>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</si>
  <si>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</si>
  <si>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</si>
  <si>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</si>
  <si>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</si>
  <si>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</si>
  <si>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</si>
  <si>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</si>
  <si>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</si>
  <si>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</si>
  <si>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</si>
  <si>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</si>
  <si>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</si>
  <si>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</si>
  <si>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</si>
  <si>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</si>
  <si>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</si>
  <si>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巩固拓展脱贫攻坚成果衔接乡村振兴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</si>
  <si>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</si>
  <si>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</si>
  <si>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</si>
  <si>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</si>
  <si>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</si>
  <si>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</si>
  <si>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</si>
  <si>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</si>
  <si>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</si>
  <si>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</si>
  <si>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</si>
  <si>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</si>
  <si>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</si>
  <si>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2130550</t>
  </si>
  <si>
    <t>2130599</t>
  </si>
  <si>
    <t xml:space="preserve">     其他巩固拓展脱贫攻坚成果衔接乡村振兴支出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</si>
  <si>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</si>
  <si>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</si>
  <si>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</si>
  <si>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</si>
  <si>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</si>
  <si>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</si>
  <si>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</si>
  <si>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</si>
  <si>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</si>
  <si>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</si>
  <si>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</si>
  <si>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</si>
  <si>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</si>
  <si>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</si>
  <si>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</si>
  <si>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</si>
  <si>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</si>
  <si>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</si>
  <si>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</si>
  <si>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</si>
  <si>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</si>
  <si>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</si>
  <si>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</si>
  <si>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</si>
  <si>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</si>
  <si>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</si>
  <si>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</si>
  <si>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</si>
  <si>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</si>
  <si>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</si>
  <si>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</si>
  <si>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</si>
  <si>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</si>
  <si>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</si>
  <si>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</si>
  <si>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</si>
  <si>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</si>
  <si>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</si>
  <si>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</si>
  <si>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</si>
  <si>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</si>
  <si>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</si>
  <si>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区对下一般性转移支付补助（农村综合改革）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</si>
  <si>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</si>
  <si>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</si>
  <si>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</si>
  <si>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</si>
  <si>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</si>
  <si>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</si>
  <si>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</si>
  <si>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</si>
  <si>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</si>
  <si>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</si>
  <si>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</si>
  <si>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</si>
  <si>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</si>
  <si>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</si>
  <si>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</si>
  <si>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</si>
  <si>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</si>
  <si>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</si>
  <si>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</si>
  <si>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</si>
  <si>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</si>
  <si>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</si>
  <si>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</si>
  <si>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</si>
  <si>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</si>
  <si>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</si>
  <si>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</si>
  <si>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</si>
  <si>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</si>
  <si>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</si>
  <si>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</si>
  <si>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</si>
  <si>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</si>
  <si>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</si>
  <si>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</si>
  <si>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</si>
  <si>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</si>
  <si>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</si>
  <si>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</si>
  <si>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</si>
  <si>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</si>
  <si>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</si>
  <si>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</si>
  <si>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</si>
  <si>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</si>
  <si>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</si>
  <si>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</si>
  <si>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</si>
  <si>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</si>
  <si>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</si>
  <si>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</si>
  <si>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</si>
  <si>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</si>
  <si>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</si>
  <si>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</si>
  <si>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</si>
  <si>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</si>
  <si>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</si>
  <si>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</si>
  <si>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</si>
  <si>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</si>
  <si>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</si>
  <si>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</si>
  <si>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</si>
  <si>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</si>
  <si>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</si>
  <si>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</si>
  <si>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</si>
  <si>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</si>
  <si>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</si>
  <si>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</si>
  <si>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</si>
  <si>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</si>
  <si>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</si>
  <si>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</si>
  <si>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</si>
  <si>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</si>
  <si>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</si>
  <si>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</si>
  <si>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</si>
  <si>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</si>
  <si>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</si>
  <si>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</si>
  <si>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</si>
  <si>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</si>
  <si>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</si>
  <si>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</si>
  <si>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</si>
  <si>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</si>
  <si>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</si>
  <si>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</si>
  <si>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</si>
  <si>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</si>
  <si>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</si>
  <si>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</si>
  <si>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</si>
  <si>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</si>
  <si>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</si>
  <si>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</si>
  <si>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</si>
  <si>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</si>
  <si>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</si>
  <si>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</si>
  <si>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</si>
  <si>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</si>
  <si>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</si>
  <si>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</si>
  <si>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</si>
  <si>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</si>
  <si>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</si>
  <si>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</si>
  <si>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</si>
  <si>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</si>
  <si>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</si>
  <si>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</si>
  <si>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</si>
  <si>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</si>
  <si>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</si>
  <si>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</si>
  <si>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</si>
  <si>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</si>
  <si>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</si>
  <si>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</si>
  <si>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</si>
  <si>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</si>
  <si>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</si>
  <si>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</si>
  <si>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</si>
  <si>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</si>
  <si>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</si>
  <si>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</si>
  <si>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</si>
  <si>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</si>
  <si>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</si>
  <si>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</si>
  <si>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</si>
  <si>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</si>
  <si>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</si>
  <si>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</si>
  <si>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</si>
  <si>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</si>
  <si>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</si>
  <si>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</si>
  <si>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</si>
  <si>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</si>
  <si>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</si>
  <si>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</si>
  <si>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</si>
  <si>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</si>
  <si>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</si>
  <si>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</si>
  <si>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</si>
  <si>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</si>
  <si>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</si>
  <si>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</si>
  <si>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</si>
  <si>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</si>
  <si>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</si>
  <si>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</si>
  <si>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</si>
  <si>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</si>
  <si>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</si>
  <si>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</si>
  <si>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</si>
  <si>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</si>
  <si>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</si>
  <si>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</si>
  <si>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</si>
  <si>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</si>
  <si>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</si>
  <si>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</si>
  <si>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</si>
  <si>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</si>
  <si>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</si>
  <si>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</si>
  <si>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</si>
  <si>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</si>
  <si>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</si>
  <si>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</si>
  <si>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</si>
  <si>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</si>
  <si>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</si>
  <si>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</si>
  <si>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</si>
  <si>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</si>
  <si>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</si>
  <si>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</si>
  <si>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</si>
  <si>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</si>
  <si>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</si>
  <si>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</si>
  <si>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</si>
  <si>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</si>
  <si>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</si>
  <si>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</si>
  <si>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</si>
  <si>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</si>
  <si>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</si>
  <si>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</si>
  <si>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</si>
  <si>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</si>
  <si>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</si>
  <si>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</si>
  <si>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</si>
  <si>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</si>
  <si>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</si>
  <si>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</si>
  <si>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</si>
  <si>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</si>
  <si>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</si>
  <si>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</si>
  <si>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</si>
  <si>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</si>
  <si>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</si>
  <si>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</si>
  <si>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</si>
  <si>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</si>
  <si>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</si>
  <si>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</si>
  <si>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</si>
  <si>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</si>
  <si>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</si>
  <si>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</si>
  <si>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</si>
  <si>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</si>
  <si>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</si>
  <si>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</si>
  <si>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</si>
  <si>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</si>
  <si>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</si>
  <si>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</si>
  <si>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</si>
  <si>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</si>
  <si>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</si>
  <si>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</si>
  <si>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</si>
  <si>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</si>
  <si>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</si>
  <si>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</si>
  <si>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</si>
  <si>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</si>
  <si>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</si>
  <si>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</si>
  <si>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</si>
  <si>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</si>
  <si>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</si>
  <si>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</si>
  <si>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</si>
  <si>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</si>
  <si>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</si>
  <si>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</si>
  <si>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</si>
  <si>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</si>
  <si>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</si>
  <si>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</si>
  <si>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</si>
  <si>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</si>
  <si>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</si>
  <si>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</si>
  <si>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</si>
  <si>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</si>
  <si>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</si>
  <si>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</si>
  <si>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</si>
  <si>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</si>
  <si>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</si>
  <si>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</si>
  <si>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</si>
  <si>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</si>
  <si>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</si>
  <si>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</si>
  <si>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</si>
  <si>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</si>
  <si>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</si>
  <si>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</si>
  <si>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</si>
  <si>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</si>
  <si>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</si>
  <si>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</si>
  <si>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</si>
  <si>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</si>
  <si>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</si>
  <si>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</si>
  <si>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</si>
  <si>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</si>
  <si>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</si>
  <si>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</si>
  <si>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</si>
  <si>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</si>
  <si>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</si>
  <si>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</si>
  <si>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</si>
  <si>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</si>
  <si>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</si>
  <si>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</si>
  <si>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</si>
  <si>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</si>
  <si>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</si>
  <si>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</si>
  <si>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</si>
  <si>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</si>
  <si>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</si>
  <si>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</si>
  <si>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</si>
  <si>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</si>
  <si>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</si>
  <si>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</si>
  <si>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</si>
  <si>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</si>
  <si>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</si>
  <si>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</si>
  <si>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</si>
  <si>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</si>
  <si>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</si>
  <si>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</si>
  <si>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</si>
  <si>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</si>
  <si>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</si>
  <si>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</si>
  <si>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</si>
  <si>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</si>
  <si>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</si>
  <si>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</si>
  <si>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</si>
  <si>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</si>
  <si>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</si>
  <si>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</si>
  <si>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</si>
  <si>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</si>
  <si>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</si>
  <si>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</si>
  <si>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</si>
  <si>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</si>
  <si>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</si>
  <si>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</si>
  <si>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</si>
  <si>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</si>
  <si>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</si>
  <si>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</si>
  <si>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</si>
  <si>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</si>
  <si>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</si>
  <si>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</si>
  <si>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</si>
  <si>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</si>
  <si>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</si>
  <si>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</si>
  <si>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</si>
  <si>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</si>
  <si>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</si>
  <si>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</si>
  <si>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</si>
  <si>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</si>
  <si>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</si>
  <si>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</si>
  <si>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</si>
  <si>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</si>
  <si>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</si>
  <si>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</si>
  <si>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</si>
  <si>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</si>
  <si>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</si>
  <si>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</si>
  <si>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</si>
  <si>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</si>
  <si>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</si>
  <si>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</si>
  <si>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</si>
  <si>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</si>
  <si>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</si>
  <si>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</si>
  <si>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</si>
  <si>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</si>
  <si>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</si>
  <si>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</si>
  <si>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</si>
  <si>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</si>
  <si>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</si>
  <si>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</si>
  <si>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</si>
  <si>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</si>
  <si>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</si>
  <si>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</si>
  <si>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</si>
  <si>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</si>
  <si>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</si>
  <si>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</si>
  <si>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</si>
  <si>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</si>
  <si>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</si>
  <si>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</si>
  <si>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</si>
  <si>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</si>
  <si>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</si>
  <si>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</si>
  <si>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</si>
  <si>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</si>
  <si>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</si>
  <si>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</si>
  <si>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</si>
  <si>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</si>
  <si>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</si>
  <si>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</si>
  <si>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</si>
  <si>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</si>
  <si>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</si>
  <si>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</si>
  <si>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</si>
  <si>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</si>
  <si>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</si>
  <si>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</si>
  <si>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</si>
  <si>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</si>
  <si>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</si>
  <si>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</si>
  <si>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</si>
  <si>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</si>
  <si>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</si>
  <si>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</si>
  <si>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</si>
  <si>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</si>
  <si>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</si>
  <si>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</si>
  <si>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</si>
  <si>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</si>
  <si>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</si>
  <si>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</si>
  <si>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</si>
  <si>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</si>
  <si>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</si>
  <si>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</si>
  <si>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</si>
  <si>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</si>
  <si>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</si>
  <si>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</si>
  <si>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</si>
  <si>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</si>
  <si>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</si>
  <si>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</si>
  <si>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</si>
  <si>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</si>
  <si>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</si>
  <si>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</si>
  <si>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</si>
  <si>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</si>
  <si>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</si>
  <si>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</si>
  <si>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</si>
  <si>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</si>
  <si>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</si>
  <si>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</si>
  <si>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</si>
  <si>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</si>
  <si>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</si>
  <si>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</si>
  <si>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</si>
  <si>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</si>
  <si>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</si>
  <si>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</si>
  <si>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</si>
  <si>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</si>
  <si>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</si>
  <si>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</si>
  <si>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</si>
  <si>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</si>
  <si>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</si>
  <si>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</si>
  <si>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</si>
  <si>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</si>
  <si>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</si>
  <si>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</si>
  <si>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</si>
  <si>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</si>
  <si>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</si>
  <si>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</si>
  <si>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</si>
  <si>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</si>
  <si>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</si>
  <si>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</si>
  <si>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</si>
  <si>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</si>
  <si>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</si>
  <si>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</si>
  <si>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</si>
  <si>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</si>
  <si>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</si>
  <si>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</si>
  <si>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</si>
  <si>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</si>
  <si>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</si>
  <si>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</si>
  <si>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</si>
  <si>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</si>
  <si>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</si>
  <si>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</si>
  <si>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</si>
  <si>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</si>
  <si>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</si>
  <si>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</si>
  <si>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</si>
  <si>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</si>
  <si>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</si>
  <si>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</si>
  <si>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</si>
  <si>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</si>
  <si>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</si>
  <si>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</si>
  <si>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</si>
  <si>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</si>
  <si>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</si>
  <si>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</si>
  <si>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</si>
  <si>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</si>
  <si>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</si>
  <si>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</si>
  <si>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</si>
  <si>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</si>
  <si>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</si>
  <si>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</si>
  <si>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</si>
  <si>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</si>
  <si>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</si>
  <si>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</si>
  <si>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</si>
  <si>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</si>
  <si>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</si>
  <si>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</si>
  <si>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</si>
  <si>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</si>
  <si>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</si>
  <si>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</si>
  <si>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</si>
  <si>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</si>
  <si>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</si>
  <si>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</si>
  <si>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</si>
  <si>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</si>
  <si>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</si>
  <si>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</si>
  <si>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</si>
  <si>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</si>
  <si>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</si>
  <si>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</si>
  <si>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</si>
  <si>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</si>
  <si>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</si>
  <si>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</si>
  <si>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</si>
  <si>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</si>
  <si>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</si>
  <si>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</si>
  <si>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</si>
  <si>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</si>
  <si>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</si>
  <si>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</si>
  <si>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</si>
  <si>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</si>
  <si>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</si>
  <si>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</si>
  <si>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</si>
  <si>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</si>
  <si>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</si>
  <si>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</si>
  <si>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</si>
  <si>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</si>
  <si>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</si>
  <si>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</si>
  <si>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</si>
  <si>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</si>
  <si>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</si>
  <si>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</si>
  <si>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</si>
  <si>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</si>
  <si>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</si>
  <si>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</si>
  <si>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</si>
  <si>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</si>
  <si>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</si>
  <si>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</si>
  <si>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</si>
  <si>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</si>
  <si>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</si>
  <si>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</si>
  <si>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</si>
  <si>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</si>
  <si>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</si>
  <si>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</si>
  <si>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</si>
  <si>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</si>
  <si>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</si>
  <si>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</si>
  <si>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</si>
  <si>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</si>
  <si>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</si>
  <si>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</si>
  <si>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</si>
  <si>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</si>
  <si>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</si>
  <si>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</si>
  <si>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</si>
  <si>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</si>
  <si>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</si>
  <si>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</si>
  <si>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</si>
  <si>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</si>
  <si>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</si>
  <si>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</si>
  <si>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</si>
  <si>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</si>
  <si>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</si>
  <si>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</si>
  <si>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</si>
  <si>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</si>
  <si>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</si>
  <si>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</si>
  <si>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</si>
  <si>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</si>
  <si>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</si>
  <si>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</si>
  <si>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</si>
  <si>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</si>
  <si>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</si>
  <si>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</si>
  <si>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</si>
  <si>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</si>
  <si>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</si>
  <si>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</si>
  <si>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</si>
  <si>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</si>
  <si>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</si>
  <si>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</si>
  <si>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</si>
  <si>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</si>
  <si>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</si>
  <si>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</si>
  <si>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</si>
  <si>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</si>
  <si>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</si>
  <si>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</si>
  <si>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</si>
  <si>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</si>
  <si>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</si>
  <si>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</si>
  <si>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</si>
  <si>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</si>
  <si>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</si>
  <si>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</si>
  <si>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</si>
  <si>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</si>
  <si>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</si>
  <si>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</si>
  <si>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区本级一般公共预算支出</t>
  </si>
  <si>
    <t>1-5  2023年临翔区本级一般公共预算政府预算经济分类表（基本支出）</t>
  </si>
  <si>
    <t>经济科目名称</t>
  </si>
  <si>
    <t>机关工资福利支出</t>
  </si>
  <si>
    <t>类</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</si>
  <si>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</si>
  <si>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</si>
  <si>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</si>
  <si>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</si>
  <si>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</si>
  <si>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</si>
  <si>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</si>
  <si>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</si>
  <si>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</si>
  <si>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</si>
  <si>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</si>
  <si>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</si>
  <si>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</si>
  <si>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</si>
  <si>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</si>
  <si>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</si>
  <si>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</si>
  <si>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</si>
  <si>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</si>
  <si>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</si>
  <si>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</si>
  <si>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</si>
  <si>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</si>
  <si>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</si>
  <si>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</si>
  <si>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</si>
  <si>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</si>
  <si>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2023年临翔区本级一般公共预算支出表(区对下转移支付项目)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</si>
  <si>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</si>
  <si>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</si>
  <si>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</si>
  <si>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</si>
  <si>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</si>
  <si>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</si>
  <si>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</si>
  <si>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</si>
  <si>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</si>
  <si>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</si>
  <si>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</si>
  <si>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</si>
  <si>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</si>
  <si>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</si>
  <si>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</si>
  <si>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</si>
  <si>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</si>
  <si>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</si>
  <si>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</si>
  <si>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</si>
  <si>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</si>
  <si>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</si>
  <si>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</si>
  <si>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</si>
  <si>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备注说明：根据现行财政管理体制，乡（镇）街道作为区本级部门编制年初预算，所以无对下转移支付资金。</t>
  </si>
  <si>
    <t>1-7  2023年临翔区分地区税收返还和转移支付预算表</t>
  </si>
  <si>
    <t>州（市）</t>
  </si>
  <si>
    <t>税收返还</t>
  </si>
  <si>
    <t>转移支付</t>
  </si>
  <si>
    <t>一、提前下达数</t>
  </si>
  <si>
    <t xml:space="preserve"> </t>
  </si>
  <si>
    <t>二、预算数</t>
  </si>
  <si>
    <t>1-8  2023年临翔区本级“三公”经费预算财政拨款情况统计表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</si>
  <si>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</si>
  <si>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</si>
  <si>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</si>
  <si>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</si>
  <si>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</si>
  <si>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</si>
  <si>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</si>
  <si>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</si>
  <si>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备注说明：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二、“三公”经费增减变化原因说明:2023年全区“三公”经费预算合计为816万元，较2022年预算数765万元，增加51万元，增长6.67%。
1.公务用车购置及运行费597万元，较2022年预算数539万元，增加58万元，增长10.76%。经费主要用于保障各预算单位及公务用车平台购置公务用车、执行公务及开展各种专项调研检查工作所发生的公务用车燃料费、维修费、过路过桥费、保险费等支出。本年较上年增加58万元的主要原因：临翔区公安分局上年公务用车运行费方面支出主要用上级补助的政法转移支付项目资金，所以在本级核定的包干使用人员经费中细化的预算金额较低。而今年财政对政法部门的基本定额进行了调整，不在按在职人员包干使用，而是将人员经费和车辆经费分别按标准核定，部门对核定的公务用车运行费不能在进行细化调整，所以预算数较上年增加76万元，增长4.3倍。
2.公务接待费219万元，较2022年预算数226万元，减少7万元，下降3.1%。主要是部门开展调研、检查、培训、指导等执行公务和业务活动发生的公务接待费用。较上年下降的主要原因是临翔区认真贯彻落实国务院“厉行节约、反对浪费”的相关规定，严格控制一般性支出。
3.根据以前年度财政实际执行情况分析，一般情况不发生因公出国（境)费，因此自2014年以来一直没有安排预算支出。</t>
  </si>
  <si>
    <t>2-1  2023年临翔区政府性基金预算收入情况表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</si>
  <si>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</si>
  <si>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</si>
  <si>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</si>
  <si>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</si>
  <si>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</si>
  <si>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</si>
  <si>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</si>
  <si>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</si>
  <si>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</si>
  <si>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</si>
  <si>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</si>
  <si>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</si>
  <si>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</si>
  <si>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</si>
  <si>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</si>
  <si>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</si>
  <si>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</si>
  <si>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</si>
  <si>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</si>
  <si>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</si>
  <si>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</si>
  <si>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</si>
  <si>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</si>
  <si>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</si>
  <si>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</si>
  <si>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</si>
  <si>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</si>
  <si>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</si>
  <si>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</si>
  <si>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</si>
  <si>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</si>
  <si>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</si>
  <si>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</si>
  <si>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</si>
  <si>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</si>
  <si>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</si>
  <si>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</si>
  <si>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</si>
  <si>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</si>
  <si>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</si>
  <si>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</si>
  <si>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</si>
  <si>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</si>
  <si>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</si>
  <si>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</si>
  <si>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</si>
  <si>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</si>
  <si>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</si>
  <si>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全区政府性基金预算收入</t>
  </si>
  <si>
    <t>地方政府专项债务收入</t>
  </si>
  <si>
    <t xml:space="preserve">  政府性基金转移收入</t>
  </si>
  <si>
    <t xml:space="preserve">     政府性基金补助收入</t>
  </si>
  <si>
    <t xml:space="preserve">     抗疫特别国债转移支付收入</t>
  </si>
  <si>
    <t>2-2  2023年临翔区政府性基金预算支出情况表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</si>
  <si>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</si>
  <si>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</si>
  <si>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</si>
  <si>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</si>
  <si>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</si>
  <si>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</si>
  <si>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</si>
  <si>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</si>
  <si>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</si>
  <si>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</si>
  <si>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</si>
  <si>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</si>
  <si>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</si>
  <si>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</si>
  <si>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</si>
  <si>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</si>
  <si>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</si>
  <si>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</si>
  <si>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</si>
  <si>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</si>
  <si>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</si>
  <si>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</si>
  <si>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</si>
  <si>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</si>
  <si>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</si>
  <si>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</si>
  <si>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</si>
  <si>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</si>
  <si>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</si>
  <si>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</si>
  <si>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</si>
  <si>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</si>
  <si>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</si>
  <si>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</si>
  <si>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</si>
  <si>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</si>
  <si>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</si>
  <si>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</si>
  <si>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</si>
  <si>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</si>
  <si>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</si>
  <si>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</si>
  <si>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</si>
  <si>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</si>
  <si>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</si>
  <si>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</si>
  <si>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</si>
  <si>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</si>
  <si>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</si>
  <si>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</si>
  <si>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</si>
  <si>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</si>
  <si>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</si>
  <si>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</si>
  <si>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</si>
  <si>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</si>
  <si>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</si>
  <si>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</si>
  <si>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</si>
  <si>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</si>
  <si>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</si>
  <si>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</si>
  <si>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</si>
  <si>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</si>
  <si>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</si>
  <si>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</si>
  <si>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</si>
  <si>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</si>
  <si>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</si>
  <si>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</si>
  <si>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</si>
  <si>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</si>
  <si>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</si>
  <si>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</si>
  <si>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</si>
  <si>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</si>
  <si>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</si>
  <si>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</si>
  <si>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</si>
  <si>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</si>
  <si>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</si>
  <si>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</si>
  <si>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</si>
  <si>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</si>
  <si>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</si>
  <si>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</si>
  <si>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</si>
  <si>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</si>
  <si>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 xml:space="preserve">      农业生产发展支出</t>
  </si>
  <si>
    <t xml:space="preserve">      农村社会事业支出</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</si>
  <si>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</si>
  <si>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</si>
  <si>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</si>
  <si>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</si>
  <si>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</si>
  <si>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</si>
  <si>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</si>
  <si>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</si>
  <si>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</si>
  <si>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</si>
  <si>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</si>
  <si>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</si>
  <si>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</si>
  <si>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</si>
  <si>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</si>
  <si>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</si>
  <si>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</si>
  <si>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</si>
  <si>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</si>
  <si>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</si>
  <si>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</si>
  <si>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</si>
  <si>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</si>
  <si>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</si>
  <si>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</si>
  <si>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</si>
  <si>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</si>
  <si>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</si>
  <si>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</si>
  <si>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</si>
  <si>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</si>
  <si>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</si>
  <si>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</si>
  <si>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</si>
  <si>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</si>
  <si>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</si>
  <si>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</si>
  <si>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</si>
  <si>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</si>
  <si>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</si>
  <si>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</si>
  <si>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</si>
  <si>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</si>
  <si>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</si>
  <si>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</si>
  <si>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</si>
  <si>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</si>
  <si>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</si>
  <si>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</si>
  <si>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</si>
  <si>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</si>
  <si>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</si>
  <si>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</si>
  <si>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</si>
  <si>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</si>
  <si>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</si>
  <si>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</si>
  <si>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</si>
  <si>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</si>
  <si>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</si>
  <si>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</si>
  <si>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</si>
  <si>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</si>
  <si>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</si>
  <si>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</si>
  <si>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</si>
  <si>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</si>
  <si>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</si>
  <si>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</si>
  <si>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</si>
  <si>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</si>
  <si>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</si>
  <si>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</si>
  <si>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</si>
  <si>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</si>
  <si>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</si>
  <si>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</si>
  <si>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</si>
  <si>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</si>
  <si>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</si>
  <si>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</si>
  <si>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</si>
  <si>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</si>
  <si>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</si>
  <si>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</si>
  <si>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</si>
  <si>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</si>
  <si>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</si>
  <si>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</si>
  <si>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</si>
  <si>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</si>
  <si>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</si>
  <si>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</si>
  <si>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</si>
  <si>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</si>
  <si>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</si>
  <si>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</si>
  <si>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</si>
  <si>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</si>
  <si>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</si>
  <si>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</si>
  <si>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</si>
  <si>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</si>
  <si>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</si>
  <si>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</si>
  <si>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</si>
  <si>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</si>
  <si>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</si>
  <si>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</si>
  <si>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</si>
  <si>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</si>
  <si>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</si>
  <si>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</si>
  <si>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</si>
  <si>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</si>
  <si>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</si>
  <si>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</si>
  <si>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</si>
  <si>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</si>
  <si>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</si>
  <si>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</si>
  <si>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</si>
  <si>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</si>
  <si>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</si>
  <si>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</si>
  <si>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</si>
  <si>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</si>
  <si>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</si>
  <si>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</si>
  <si>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</si>
  <si>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</si>
  <si>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</si>
  <si>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</si>
  <si>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</si>
  <si>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</si>
  <si>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</si>
  <si>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</si>
  <si>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</si>
  <si>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</si>
  <si>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</si>
  <si>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</si>
  <si>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</si>
  <si>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</si>
  <si>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</si>
  <si>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</si>
  <si>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</si>
  <si>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</si>
  <si>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</si>
  <si>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</si>
  <si>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</si>
  <si>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</si>
  <si>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</si>
  <si>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</si>
  <si>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</si>
  <si>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</si>
  <si>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</si>
  <si>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</si>
  <si>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</si>
  <si>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</si>
  <si>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</si>
  <si>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</si>
  <si>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</si>
  <si>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</si>
  <si>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</si>
  <si>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</si>
  <si>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</si>
  <si>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</si>
  <si>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</si>
  <si>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</si>
  <si>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</si>
  <si>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</si>
  <si>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</si>
  <si>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</si>
  <si>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</si>
  <si>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</si>
  <si>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</si>
  <si>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</si>
  <si>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</si>
  <si>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</si>
  <si>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</si>
  <si>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</si>
  <si>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</si>
  <si>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</si>
  <si>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</si>
  <si>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</si>
  <si>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</si>
  <si>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</si>
  <si>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</si>
  <si>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</si>
  <si>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</si>
  <si>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</si>
  <si>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</si>
  <si>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</si>
  <si>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</si>
  <si>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</si>
  <si>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</si>
  <si>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</si>
  <si>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</si>
  <si>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</si>
  <si>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</si>
  <si>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</si>
  <si>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</si>
  <si>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</si>
  <si>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</si>
  <si>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</si>
  <si>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</si>
  <si>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</si>
  <si>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</si>
  <si>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</si>
  <si>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</si>
  <si>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</si>
  <si>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</si>
  <si>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</si>
  <si>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</si>
  <si>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</si>
  <si>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</si>
  <si>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</si>
  <si>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</si>
  <si>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</si>
  <si>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</si>
  <si>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</si>
  <si>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</si>
  <si>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</si>
  <si>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</si>
  <si>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</si>
  <si>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</si>
  <si>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</si>
  <si>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</si>
  <si>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</si>
  <si>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</si>
  <si>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</si>
  <si>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</si>
  <si>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</si>
  <si>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</si>
  <si>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</si>
  <si>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</si>
  <si>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</si>
  <si>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</si>
  <si>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</si>
  <si>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</si>
  <si>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</si>
  <si>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</si>
  <si>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</si>
  <si>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</si>
  <si>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</si>
  <si>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</si>
  <si>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</si>
  <si>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</si>
  <si>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</si>
  <si>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</si>
  <si>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</si>
  <si>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</si>
  <si>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</si>
  <si>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</si>
  <si>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</si>
  <si>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</si>
  <si>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</si>
  <si>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</si>
  <si>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</si>
  <si>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</si>
  <si>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</si>
  <si>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</si>
  <si>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</si>
  <si>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</si>
  <si>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</si>
  <si>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</si>
  <si>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</si>
  <si>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</si>
  <si>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</si>
  <si>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</si>
  <si>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</si>
  <si>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</si>
  <si>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</si>
  <si>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</si>
  <si>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</si>
  <si>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</si>
  <si>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</si>
  <si>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</si>
  <si>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</si>
  <si>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</si>
  <si>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</si>
  <si>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</si>
  <si>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</si>
  <si>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</si>
  <si>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</si>
  <si>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</si>
  <si>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</si>
  <si>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</si>
  <si>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</si>
  <si>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</si>
  <si>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</si>
  <si>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</si>
  <si>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</si>
  <si>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</si>
  <si>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</si>
  <si>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</si>
  <si>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</si>
  <si>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</si>
  <si>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</si>
  <si>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</si>
  <si>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</si>
  <si>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</si>
  <si>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</si>
  <si>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</si>
  <si>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</si>
  <si>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</si>
  <si>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</si>
  <si>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</si>
  <si>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</si>
  <si>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</si>
  <si>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</si>
  <si>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</si>
  <si>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</si>
  <si>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</si>
  <si>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</si>
  <si>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</si>
  <si>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</si>
  <si>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</si>
  <si>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</si>
  <si>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</si>
  <si>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</si>
  <si>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</si>
  <si>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</si>
  <si>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</si>
  <si>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</si>
  <si>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</si>
  <si>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</si>
  <si>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</si>
  <si>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</si>
  <si>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</si>
  <si>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</si>
  <si>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</si>
  <si>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</si>
  <si>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</si>
  <si>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</si>
  <si>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</si>
  <si>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</si>
  <si>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</si>
  <si>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</si>
  <si>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</si>
  <si>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</si>
  <si>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</si>
  <si>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</si>
  <si>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</si>
  <si>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</si>
  <si>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</si>
  <si>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</si>
  <si>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</si>
  <si>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</si>
  <si>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</si>
  <si>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</si>
  <si>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</si>
  <si>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</si>
  <si>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</si>
  <si>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</si>
  <si>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</si>
  <si>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</si>
  <si>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</si>
  <si>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</si>
  <si>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</si>
  <si>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</si>
  <si>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</si>
  <si>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</si>
  <si>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全区政府性基金支出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</si>
  <si>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</si>
  <si>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</si>
  <si>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</si>
  <si>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</si>
  <si>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</si>
  <si>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</si>
  <si>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</si>
  <si>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</si>
  <si>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</si>
  <si>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</si>
  <si>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</si>
  <si>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</si>
  <si>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</si>
  <si>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2023年临翔区本级政府性基金预算收入情况表</t>
  </si>
  <si>
    <t>区本级政府性基金预算收入</t>
  </si>
  <si>
    <t xml:space="preserve">   政府性基金补助收入</t>
  </si>
  <si>
    <t xml:space="preserve">     政府性基金上解收入</t>
  </si>
  <si>
    <t>2-4  2023年临翔区本级政府性基金预算支出情况表</t>
  </si>
  <si>
    <t>区本级政府性基金支出</t>
  </si>
  <si>
    <t>2300401</t>
  </si>
  <si>
    <t xml:space="preserve">     政府性基金补助支出</t>
  </si>
  <si>
    <t>203308</t>
  </si>
  <si>
    <t>23011</t>
  </si>
  <si>
    <t xml:space="preserve">   地方政府专项债务转贷支出</t>
  </si>
  <si>
    <t>上年结转对应安排支出</t>
  </si>
  <si>
    <t>2-5  2023年临翔区本级政府性基金支出表(区对下转移支付)</t>
  </si>
  <si>
    <t>本年支出小计</t>
  </si>
  <si>
    <t>3-1  2023年临翔区国有资本经营收入预算情况表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</si>
  <si>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</si>
  <si>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</si>
  <si>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</si>
  <si>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</si>
  <si>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</si>
  <si>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</si>
  <si>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</si>
  <si>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</si>
  <si>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</si>
  <si>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</si>
  <si>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</si>
  <si>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</si>
  <si>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</si>
  <si>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</si>
  <si>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</si>
  <si>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</si>
  <si>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</si>
  <si>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</si>
  <si>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</si>
  <si>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</si>
  <si>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</si>
  <si>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</si>
  <si>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</si>
  <si>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</si>
  <si>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</si>
  <si>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</si>
  <si>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</si>
  <si>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</si>
  <si>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</si>
  <si>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</si>
  <si>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</si>
  <si>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</si>
  <si>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</si>
  <si>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</si>
  <si>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</si>
  <si>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全区国有资本经营收入</t>
  </si>
  <si>
    <t>上年结转</t>
  </si>
  <si>
    <t>账务调整收入</t>
  </si>
  <si>
    <t>3-2  2023年临翔区国有资本经营支出预算情况表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</si>
  <si>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</si>
  <si>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</si>
  <si>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</si>
  <si>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</si>
  <si>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</si>
  <si>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</si>
  <si>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</si>
  <si>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</si>
  <si>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</si>
  <si>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</si>
  <si>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</si>
  <si>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</si>
  <si>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</si>
  <si>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</si>
  <si>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</si>
  <si>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</si>
  <si>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</si>
  <si>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</si>
  <si>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</si>
  <si>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全区国有资本经营支出</t>
  </si>
  <si>
    <t>国有资本经营预算转移支付</t>
  </si>
  <si>
    <t>调出资金</t>
  </si>
  <si>
    <t>结转下年</t>
  </si>
  <si>
    <t>3-3  2023年临翔区本级国有资本经营收入预算情况表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</si>
  <si>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</si>
  <si>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</si>
  <si>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</si>
  <si>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</si>
  <si>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</si>
  <si>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</si>
  <si>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</si>
  <si>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</si>
  <si>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</si>
  <si>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区本级国有资本经营收入</t>
  </si>
  <si>
    <t>3-4  2023年临翔区本级国有资本经营支出预算情况表</t>
  </si>
  <si>
    <t>项   目</t>
  </si>
  <si>
    <t xml:space="preserve">    "三供一业"移交补助支出</t>
  </si>
  <si>
    <t xml:space="preserve">   其他金融国有资本经营预算支出</t>
  </si>
  <si>
    <t>区本级国有资本经营支出</t>
  </si>
  <si>
    <t>3-5  2023年临翔区本级国有资本经营预算转移支付表（分地区）</t>
  </si>
  <si>
    <t>地  区</t>
  </si>
  <si>
    <t>预算数</t>
  </si>
  <si>
    <t>合  计</t>
  </si>
  <si>
    <t>3-6  2023年临翔区本级国有资本经营预算转移支付表（分项目）</t>
  </si>
  <si>
    <t>项目名称</t>
  </si>
  <si>
    <t>4-1  2023年临翔区社会保险基金收入预算情况表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</si>
  <si>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</si>
  <si>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</si>
  <si>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</si>
  <si>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</si>
  <si>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</si>
  <si>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</si>
  <si>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</si>
  <si>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</si>
  <si>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</si>
  <si>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</si>
  <si>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</si>
  <si>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</si>
  <si>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</si>
  <si>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</si>
  <si>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</si>
  <si>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</si>
  <si>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</si>
  <si>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</si>
  <si>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2023年临翔区社会保险基金支出预算情况表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</si>
  <si>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</si>
  <si>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</si>
  <si>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</si>
  <si>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</si>
  <si>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</si>
  <si>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</si>
  <si>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</si>
  <si>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</si>
  <si>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</si>
  <si>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</si>
  <si>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</si>
  <si>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</si>
  <si>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</si>
  <si>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</si>
  <si>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2023年临翔区本级社会保险基金收入预算情况表</t>
  </si>
  <si>
    <t>4-4  2023年临翔区本级社会保险基金支出预算情况表</t>
  </si>
  <si>
    <t>5-1  临翔区2022年地方政府债务限额及余额预算情况表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</si>
  <si>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</si>
  <si>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</si>
  <si>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</si>
  <si>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</si>
  <si>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</si>
  <si>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</si>
  <si>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</si>
  <si>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</si>
  <si>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</si>
  <si>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</si>
  <si>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</si>
  <si>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</si>
  <si>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</si>
  <si>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临翔区</t>
  </si>
  <si>
    <t>注：1.本表反映上一年度本地区、本级及分地区地方政府债务限额及余额预计执行数。</t>
  </si>
  <si>
    <t xml:space="preserve">    2.本表由县级以上地方各级财政部门在本级人民代表大会批准预算后二十日内公开。</t>
  </si>
  <si>
    <t>5-2 临翔区2022年地方政府一般债务余额情况表</t>
  </si>
  <si>
    <t>项    目</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</si>
  <si>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</si>
  <si>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</si>
  <si>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</si>
  <si>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</si>
  <si>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</si>
  <si>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</si>
  <si>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</si>
  <si>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</si>
  <si>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</si>
  <si>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</si>
  <si>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</si>
  <si>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临翔区本级2022年地方政府一般债务余额情况表</t>
  </si>
  <si>
    <t xml:space="preserve">    中央转贷地方的国际金融组织和外国政府贷款</t>
  </si>
  <si>
    <t xml:space="preserve">    2022年地方政府一般债券发行额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</si>
  <si>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</si>
  <si>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临翔区2022年地方政府专项债务余额情况表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</si>
  <si>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</si>
  <si>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</si>
  <si>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</si>
  <si>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</si>
  <si>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</si>
  <si>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</si>
  <si>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七、2023年末地方政府专项债务余额限额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</si>
  <si>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</si>
  <si>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临翔区本级2022年地方政府专项债务余额情况表</t>
  </si>
  <si>
    <t>七、2022年末地方政府专项债务余额限额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</si>
  <si>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</si>
  <si>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临翔区地方政府债券发行及还本
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</si>
  <si>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</si>
  <si>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</si>
  <si>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</si>
  <si>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</si>
  <si>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</si>
  <si>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</si>
  <si>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</si>
  <si>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</si>
  <si>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</si>
  <si>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</si>
  <si>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</si>
  <si>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</si>
  <si>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</si>
  <si>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</si>
  <si>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</si>
  <si>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</si>
  <si>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</si>
  <si>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</si>
  <si>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</si>
  <si>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</si>
  <si>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</si>
  <si>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</si>
  <si>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</si>
  <si>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</si>
  <si>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</si>
  <si>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</si>
  <si>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</si>
  <si>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</si>
  <si>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</si>
  <si>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</si>
  <si>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</si>
  <si>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临翔区2023年地方政府债务限额提前下达情况表</t>
  </si>
  <si>
    <t>下级</t>
  </si>
  <si>
    <t>一、2022年地方政府债务限额</t>
  </si>
  <si>
    <t>其中： 一般债务限额</t>
  </si>
  <si>
    <t xml:space="preserve">       专项债务限额</t>
  </si>
  <si>
    <t>二、提前下达的2023年新增地方政府债务限额</t>
  </si>
  <si>
    <t>注：本表反映本地区及本级年初预算中列示提前下达的新增地方政府债务限额情况，由县级以上地方各级财政部门在本级人民代表大会批准预算后二十日内公开。</t>
  </si>
  <si>
    <t>5-8  临翔区2023年年初新增地方政府债券资金安排表</t>
  </si>
  <si>
    <t>序号</t>
  </si>
  <si>
    <t>项目类型</t>
  </si>
  <si>
    <t>项目主管部门</t>
  </si>
  <si>
    <t>债券性质</t>
  </si>
  <si>
    <t>债券规模</t>
  </si>
  <si>
    <t>无（2023年暂未下达新增债券资金）</t>
  </si>
  <si>
    <t>如：农村公路、市政道路等
如：土地储备、政府收费公路、棚改等</t>
  </si>
  <si>
    <t>一般债券
专项债券</t>
  </si>
  <si>
    <t>...</t>
  </si>
  <si>
    <t>注：本表反映本级当年提前下达的新增地方政府债券资金使用安排，由县级以上地方各级财政部门在本级人民代表大会批准预算后二十日内公开。</t>
  </si>
  <si>
    <t>6-1   2023年区级重大政策和重点项目绩效目标表</t>
  </si>
  <si>
    <t>单位名称、项目名称</t>
  </si>
  <si>
    <t>金额（万元）</t>
  </si>
  <si>
    <t>项目年度绩效目标</t>
  </si>
  <si>
    <t>一级指标</t>
  </si>
  <si>
    <t>二级指标</t>
  </si>
  <si>
    <t>三级指标</t>
  </si>
  <si>
    <t>指标性质</t>
  </si>
  <si>
    <t>指标值</t>
  </si>
  <si>
    <t>度量单位</t>
  </si>
  <si>
    <t>指标属性</t>
  </si>
  <si>
    <t>指标内容</t>
  </si>
  <si>
    <r>
      <rPr>
        <b/>
        <sz val="10"/>
        <rFont val="Times New Roman"/>
        <charset val="1"/>
      </rPr>
      <t xml:space="preserve">    </t>
    </r>
    <r>
      <rPr>
        <b/>
        <sz val="10"/>
        <rFont val="宋体"/>
        <charset val="1"/>
      </rPr>
      <t>临沧市临翔区林业和草原局</t>
    </r>
  </si>
  <si>
    <t>新一轮退耕还林还草补助专款资金</t>
  </si>
  <si>
    <t>通过2019年新一轮退耕还林24500亩、2020年新一轮退耕还林25000亩项目的实施，完成2019年度新一轮退耕还林和2020年度新一轮退耕还林500元/亩的补助。改善生态环境，为调整农村产业结构、促进地方经济发展和农民脱贫致富，增加收入创造契机，是贫困地区农民脱贫致富的有效途径。</t>
  </si>
  <si>
    <t xml:space="preserve">        产出指标</t>
  </si>
  <si>
    <t>数量指标</t>
  </si>
  <si>
    <t>2020年度新一轮退耕还林面积</t>
  </si>
  <si>
    <t>=</t>
  </si>
  <si>
    <t>25000</t>
  </si>
  <si>
    <t>亩</t>
  </si>
  <si>
    <t>定量指标</t>
  </si>
  <si>
    <t>2019年度新一轮退耕还林面积</t>
  </si>
  <si>
    <t>24500</t>
  </si>
  <si>
    <t>质量指标</t>
  </si>
  <si>
    <t>造林质量合格率</t>
  </si>
  <si>
    <t>&gt;=</t>
  </si>
  <si>
    <t>85</t>
  </si>
  <si>
    <t>%</t>
  </si>
  <si>
    <t>成本指标</t>
  </si>
  <si>
    <t>新一轮退耕还林第一批补助标准</t>
  </si>
  <si>
    <t>500</t>
  </si>
  <si>
    <t>元/亩</t>
  </si>
  <si>
    <t xml:space="preserve">        效益指标</t>
  </si>
  <si>
    <t>社会效益指标</t>
  </si>
  <si>
    <t>2020年度新一轮退耕还林全年带动农户增收</t>
  </si>
  <si>
    <t>2019年度新一轮退耕还林全年带动农户增收</t>
  </si>
  <si>
    <t>生态效益指标</t>
  </si>
  <si>
    <t>2020年度新一轮退耕还林水土流失面积减少</t>
  </si>
  <si>
    <t>2019年度新一轮退耕还林水土流失面积减少</t>
  </si>
  <si>
    <t xml:space="preserve">        满意度指标</t>
  </si>
  <si>
    <t>服务对象满意度指标</t>
  </si>
  <si>
    <t>群众满意度</t>
  </si>
  <si>
    <t>90</t>
  </si>
  <si>
    <t>天然林停伐管护补助专款资金</t>
  </si>
  <si>
    <t>管好93.05万亩天然商品林，用于天然林商品林管护、管护站点建设与维护、森林火灾预防与扑救、管护单位设备购置和能力建设等，增强群众保护森林的意识，提高保护森林的积极性，使森林资源得有效保护，天然林有效管护持续2年以上，促进生态环境日趋好转，人居环境质量明显提升。</t>
  </si>
  <si>
    <t>天然林管护面积</t>
  </si>
  <si>
    <t>930500</t>
  </si>
  <si>
    <t>管护站点建设</t>
  </si>
  <si>
    <t>1</t>
  </si>
  <si>
    <t>个</t>
  </si>
  <si>
    <t>93.05万亩天然林有效管护率</t>
  </si>
  <si>
    <t>管护站点建设验收合格率</t>
  </si>
  <si>
    <t>时效指标</t>
  </si>
  <si>
    <t>天然商品林停伐管护当期任务完成率</t>
  </si>
  <si>
    <t>95</t>
  </si>
  <si>
    <t>天然商品林停伐管护补助标准</t>
  </si>
  <si>
    <t>10</t>
  </si>
  <si>
    <t>可持续影响指标</t>
  </si>
  <si>
    <t>天然林有效管护持续性</t>
  </si>
  <si>
    <t>2</t>
  </si>
  <si>
    <t>年</t>
  </si>
  <si>
    <t>林下有机三七种植乡村振兴科技示范园项目专款资金</t>
  </si>
  <si>
    <t>推广种植林下有机三七600亩，配套建设电基础设施，新建10kV电缆线路6456.5米，新建0.4kV电缆线路1731米。发展林下有机三七产业，形成地方特色经济，引导和带动项目区及周边乡镇农户参与其中，有效拓宽农户增收渠道，促进乡村振兴。</t>
  </si>
  <si>
    <t>保障三七种植面积</t>
  </si>
  <si>
    <t>600</t>
  </si>
  <si>
    <t>在贫困地区推广示范新品种、新技术、新成果数量</t>
  </si>
  <si>
    <t>贫困地区引进科技人才数量</t>
  </si>
  <si>
    <t>7</t>
  </si>
  <si>
    <t>人</t>
  </si>
  <si>
    <t>新建10kV电缆线路</t>
  </si>
  <si>
    <t>6456.5</t>
  </si>
  <si>
    <t>米</t>
  </si>
  <si>
    <t>新建0.4kV电缆线路</t>
  </si>
  <si>
    <t>1731</t>
  </si>
  <si>
    <t>项目验收合格率</t>
  </si>
  <si>
    <t>100</t>
  </si>
  <si>
    <t>项目完工率</t>
  </si>
  <si>
    <t>经济效益指标</t>
  </si>
  <si>
    <t>带动林下产业发展</t>
  </si>
  <si>
    <t>有效</t>
  </si>
  <si>
    <t/>
  </si>
  <si>
    <t>定性指标</t>
  </si>
  <si>
    <t>带动乡村振兴效果</t>
  </si>
  <si>
    <t>明显</t>
  </si>
  <si>
    <t>受益群众满意度</t>
  </si>
  <si>
    <t>80</t>
  </si>
  <si>
    <t>森林生态效益补偿专款资金</t>
  </si>
  <si>
    <t>全面管好51.44万亩国家级公益林、42.71万亩省级公益林。主要用于管护站点建设与维护、森林火灾预防与扑救、管护单位设备购置和能力建设等，使森林资源得有效保护，促进生态环境日趋好转，人居环境质量明显提升。</t>
  </si>
  <si>
    <t>国家级公益林管护面积</t>
  </si>
  <si>
    <t>514400</t>
  </si>
  <si>
    <t>省级公益林管护面积</t>
  </si>
  <si>
    <t>427100</t>
  </si>
  <si>
    <t>公益林有效管护率</t>
  </si>
  <si>
    <t>公益林管护当期任务完成率</t>
  </si>
  <si>
    <t>森林生态效益补偿费标准</t>
  </si>
  <si>
    <t>森林生态效益补偿标准</t>
  </si>
  <si>
    <t>公益林有效管护持续性</t>
  </si>
  <si>
    <t>森林抚育专款资金</t>
  </si>
  <si>
    <t>采取生长伐和生态疏伐的作业方式进行森林抚育1万亩，降低林分密度、改善林木生长条件。其中：五老山国有林场8300亩、平村乡1000亩、博尚镇700亩。</t>
  </si>
  <si>
    <t>森林抚育面积</t>
  </si>
  <si>
    <t>10000</t>
  </si>
  <si>
    <t>伐后郁闭度</t>
  </si>
  <si>
    <t>60</t>
  </si>
  <si>
    <t>采伐强度</t>
  </si>
  <si>
    <t>&lt;=</t>
  </si>
  <si>
    <t>项目创造就业岗位</t>
  </si>
  <si>
    <t>提升森林生态环境年限</t>
  </si>
  <si>
    <t>受益对象满意度</t>
  </si>
  <si>
    <t>反映获补助受益对象的满意程度。</t>
  </si>
  <si>
    <r>
      <rPr>
        <b/>
        <sz val="10"/>
        <rFont val="Times New Roman"/>
        <charset val="1"/>
      </rPr>
      <t xml:space="preserve">    </t>
    </r>
    <r>
      <rPr>
        <b/>
        <sz val="10"/>
        <rFont val="宋体"/>
        <charset val="1"/>
      </rPr>
      <t>临沧市临翔区教育体育局机关</t>
    </r>
  </si>
  <si>
    <t>义务教育薄弱环节改善与能力提升补助专款资金</t>
  </si>
  <si>
    <t>根据《临沧市财政局临沧市教育体育局关于下达2020年义务教育薄弱环节改善与能力提升省级补助资金的通知》(临财教发〔2020〕104号）文件精神，依据地方义务教育薄弱环节改善与能力提升规划资金控制额度和分担比例，足额落实地方配套资金，开展2023年该项目共需上级专款资金2618万元，按期完成项目规划年度目标任务，该项目实施后全区义务教育学校办学条件将持续得到改善。</t>
  </si>
  <si>
    <t>资金到位率</t>
  </si>
  <si>
    <t>资金实际到位率</t>
  </si>
  <si>
    <t>校舍建设项目开工率</t>
  </si>
  <si>
    <t>50</t>
  </si>
  <si>
    <t>校舍建设项目实际开工率</t>
  </si>
  <si>
    <t>设备采购项目质量合格率</t>
  </si>
  <si>
    <t>设备采购项目质量实际合格率</t>
  </si>
  <si>
    <t>校舍建设项目质量合格率</t>
  </si>
  <si>
    <t>&gt;</t>
  </si>
  <si>
    <t>群众实际满意度</t>
  </si>
  <si>
    <t>薄弱学校办学条件专款资金</t>
  </si>
  <si>
    <t>根据《临沧市财政局临沧市教育体育局关于下达2020年义务教育薄弱环节改善与能力提升省级补助资金的通知》(临财教发〔2020 〕104号）文件精神，依据地方义务教育薄弱环节改善与能力提升规划资金控制额度和分担比例，足额落实地方配套资金，开展2023年该项目共需上级专款资金1987.23万元，按期完成项目规划年度目标任务，该项目实施后全区义务教育学校办学条件将持续得到改善。</t>
  </si>
  <si>
    <t>实际资金到位率</t>
  </si>
  <si>
    <t>受益学生人数</t>
  </si>
  <si>
    <t>4000</t>
  </si>
  <si>
    <t>实际受益学生人数</t>
  </si>
  <si>
    <t>投资完成率</t>
  </si>
  <si>
    <t>实际投资完成率</t>
  </si>
  <si>
    <t>完成校舍建设面积(万平方米）</t>
  </si>
  <si>
    <t>7000</t>
  </si>
  <si>
    <t>平方米</t>
  </si>
  <si>
    <t>实际完成校舍建设面积(万平方米）</t>
  </si>
  <si>
    <t>实际群众满意度</t>
  </si>
  <si>
    <t>教育建设项目专款资金</t>
  </si>
  <si>
    <t>根据《临沧市财政局关于下达2021年度普通高中建设项目（第二批）省级补助资金的通知》(临财教发〔2021〕152号）文件精神，新建临翔区第三中学，开展上述项目共需资金1311万元，该项目实施后确保我区高中阶段毛入学率达到90%以上,确保高中教育质量提升。</t>
  </si>
  <si>
    <t>解决学位缺口数量</t>
  </si>
  <si>
    <t>3000</t>
  </si>
  <si>
    <t>实际解决学位缺口数量</t>
  </si>
  <si>
    <t>工程项目年内开工率</t>
  </si>
  <si>
    <t>工程项目年内实际开工率</t>
  </si>
  <si>
    <t>高中教育质量</t>
  </si>
  <si>
    <t>显著提升</t>
  </si>
  <si>
    <t>高中教育质量实际提升情况</t>
  </si>
  <si>
    <t>工程完工验收合格率</t>
  </si>
  <si>
    <t>工程完工验收实际合格率</t>
  </si>
  <si>
    <t>社会满意度</t>
  </si>
  <si>
    <t>社会实际满意度</t>
  </si>
  <si>
    <t>教育现代化建设补助专款资金</t>
  </si>
  <si>
    <t>根据《临沧市临翔区发展和改革局关于下达教育现代化推进工程2019年第一批中央预算内投资计划的通知》(临翔发改发〔2019〕10号）文件精神，建设临翔区一中综合楼、食堂、浴室、运动场等项目，开展上述项目共需资金3750万元，该项目实施后能有效改善区一中办学条件，提高教育学质量。</t>
  </si>
  <si>
    <t>工程总量</t>
  </si>
  <si>
    <t>33615</t>
  </si>
  <si>
    <t>反映新建、改造、修缮工程量完成情况。</t>
  </si>
  <si>
    <t>工程验收合格率</t>
  </si>
  <si>
    <t>工程验收实际合格率</t>
  </si>
  <si>
    <t>受益人群覆盖率</t>
  </si>
  <si>
    <t>反映项目设计受益人群或地区的实现情况。
受益人群覆盖率=（实际实现受益人群数/计划实现受益人群数）*100%</t>
  </si>
  <si>
    <t>能有效促进项目学校教育教学发展。</t>
  </si>
  <si>
    <t>长期有效</t>
  </si>
  <si>
    <t>受益人群满意度</t>
  </si>
  <si>
    <t>调查人群中对设施建设或设施运行的满意度。
受益人群覆盖率=（调查人群中对设施建设或设施运行的人数/问卷调查人数）*100%</t>
  </si>
  <si>
    <t>教育建设项目补助专款资金</t>
  </si>
  <si>
    <t>根据《临沧市财政局关于下达2021年度普通高中建设项目（第二批）省级补助资金的通知》(临财教发〔2021〕152号）文件精神，新建临翔区第三中学，开展上述项目共需资金2519万元，该项目实施后确保我区高中阶段毛入学率达到90%以上,确保高中教育质量提升。</t>
  </si>
  <si>
    <t>教育强国推进工程中央基建投资预算（拨款）专款资金</t>
  </si>
  <si>
    <t>根据《临沧市财政局关于下达2021年教育强国推进工程中央基建投资预算（拨款）的通知》(临财建发〔2021〕92号）文件精神，区教体局将建设凤翔街道新村幼儿园及大文中学改扩建项目，开展上述项目共需资金1500万元，该项目实施后能有效改善我区办学条件，提高教育学质量。</t>
  </si>
  <si>
    <t>项目数量</t>
  </si>
  <si>
    <t>实际项目数量</t>
  </si>
  <si>
    <t>中央预算内投资支付率</t>
  </si>
  <si>
    <t>65</t>
  </si>
  <si>
    <t>中央预算内投资实际支付率</t>
  </si>
  <si>
    <t>项目开工率</t>
  </si>
  <si>
    <t>项目实际开工率</t>
  </si>
  <si>
    <t>巩固教育脱贫攻坚成果，积极扩大基础教育学位供给，保障群众受教育权利，阻断贫困代际传递。</t>
  </si>
  <si>
    <t>家长及学生满意度</t>
  </si>
  <si>
    <t>家长及学生实际满意度</t>
  </si>
  <si>
    <r>
      <rPr>
        <b/>
        <sz val="10"/>
        <rFont val="Times New Roman"/>
        <charset val="1"/>
      </rPr>
      <t xml:space="preserve">    </t>
    </r>
    <r>
      <rPr>
        <b/>
        <sz val="10"/>
        <rFont val="宋体"/>
        <charset val="1"/>
      </rPr>
      <t>临沧市临翔区交通运输局</t>
    </r>
  </si>
  <si>
    <t>交通安全专款资金</t>
  </si>
  <si>
    <t>计划实施以混凝土护栏、波形护栏、标识牌等为主的13公里农村公路安全生命防护工程，新改建桥梁新村桥1座、危桥改造大木桥1座，项目完成后有效提升农村公路安全防护等级，解决改造路段群众出行安全问题。</t>
  </si>
  <si>
    <t>村道安防（公里）</t>
  </si>
  <si>
    <t>13</t>
  </si>
  <si>
    <t>公里</t>
  </si>
  <si>
    <t>新改建桥梁</t>
  </si>
  <si>
    <t>座</t>
  </si>
  <si>
    <t>反映工程设计实现的功能数量或工程的相对独立单元的数量。</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</si>
  <si>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</si>
  <si>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</si>
  <si>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</si>
  <si>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</si>
  <si>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</si>
  <si>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</si>
  <si>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基本公共服务水平</t>
  </si>
  <si>
    <t>提升</t>
  </si>
  <si>
    <t>项</t>
  </si>
  <si>
    <t>有</t>
  </si>
  <si>
    <t>公路安全水平</t>
  </si>
  <si>
    <t>新改建公路项目适应未来一定时期内交通需求</t>
  </si>
  <si>
    <t>通过工程设计使用年限反映可持续的效果。</t>
  </si>
  <si>
    <t>交通转移支付用于农村公路养护专款资金</t>
  </si>
  <si>
    <t>完成2023年度农村公路1839.169公里管理养护工作任务,真正做到了有路必管、管必到位，有路必养，养必见效,实现农村公路列养率达到100%，年均养护工程比例不低于5%，农村公路优良中等路率不低于81%，切实打造了“畅、安、舒、美”的农村公路出行环境，构建管养并重、持续发展、安全舒适、路域洁美、服务优质的农村交通发展新格局，为广大人民群众出行提供良好的农村交通基础条件。</t>
  </si>
  <si>
    <t>养护里程</t>
  </si>
  <si>
    <t>1614.2</t>
  </si>
  <si>
    <t>实施农村公路养护</t>
  </si>
  <si>
    <t>大桥座数</t>
  </si>
  <si>
    <t>座（处）</t>
  </si>
  <si>
    <t>资金使用合规性</t>
  </si>
  <si>
    <t>是</t>
  </si>
  <si>
    <t>资金使用合规</t>
  </si>
  <si>
    <t>列养率</t>
  </si>
  <si>
    <t>按期完成投资</t>
  </si>
  <si>
    <t>对经济发展的促进作用</t>
  </si>
  <si>
    <t>基本公共服务水平是否提升</t>
  </si>
  <si>
    <t>公路安全水平是否提升</t>
  </si>
  <si>
    <t>交通建设符合环评审批要求</t>
  </si>
  <si>
    <t>符合</t>
  </si>
  <si>
    <t>新改建公路项目适应未来一 定时期内交通需求</t>
  </si>
  <si>
    <t>改善通行服务水平群众满意</t>
  </si>
  <si>
    <t>农村公路日常养护专项资金</t>
  </si>
  <si>
    <t>公路里程完成数</t>
  </si>
  <si>
    <t>1839.169</t>
  </si>
  <si>
    <t>完成以后公路里程1839.169公里</t>
  </si>
  <si>
    <t>合规</t>
  </si>
  <si>
    <t>是/否</t>
  </si>
  <si>
    <t>列养率=实际列养数量/应列养数量*100%</t>
  </si>
  <si>
    <t>明显提升</t>
  </si>
  <si>
    <t>对经济发展起促进作用</t>
  </si>
  <si>
    <t>公路安全水平得到提升</t>
  </si>
  <si>
    <r>
      <rPr>
        <b/>
        <sz val="10"/>
        <rFont val="Times New Roman"/>
        <charset val="1"/>
      </rPr>
      <t xml:space="preserve">    </t>
    </r>
    <r>
      <rPr>
        <b/>
        <sz val="10"/>
        <rFont val="宋体"/>
        <charset val="1"/>
      </rPr>
      <t>临沧市临翔区水务局</t>
    </r>
  </si>
  <si>
    <t>南汀河临沧坝段治理工程（二期）专款资金</t>
  </si>
  <si>
    <t>整治南汀河临沧坝段河道，治理长度11.404km，主要建设内容为新建河堤、护岸。</t>
  </si>
  <si>
    <t>治理长度</t>
  </si>
  <si>
    <t>11.404</t>
  </si>
  <si>
    <t>千米</t>
  </si>
  <si>
    <t>安全事故发生率</t>
  </si>
  <si>
    <t>0%</t>
  </si>
  <si>
    <t>反映工程实施期间的安全目标。</t>
  </si>
  <si>
    <t>及时完成年度目标</t>
  </si>
  <si>
    <t>95%</t>
  </si>
  <si>
    <t>及时完成年度目标大于等于95%</t>
  </si>
  <si>
    <t>与当地水平一致</t>
  </si>
  <si>
    <t>受益人群覆盖率95%以上</t>
  </si>
  <si>
    <t>治理河道，改善人居环境</t>
  </si>
  <si>
    <t>显著</t>
  </si>
  <si>
    <t>可使用年限</t>
  </si>
  <si>
    <t>50年</t>
  </si>
  <si>
    <t>受益人群满意度95%以上</t>
  </si>
  <si>
    <t>调查人群中对项目满意度。
受益人群覆盖率=（调查人群中对项目运行的人数/问卷调查人数）*100%</t>
  </si>
  <si>
    <t>南赛河小流域治理项目资金</t>
  </si>
  <si>
    <t>治理水土流失面积54.42平方公里。种植经济果木林364.08公顷，水土保持林11.82公顷，保土耕作1733.40公顷，封育治理 3333.02 公顷;修建取水池 1 座，太阳能光伏泵站 2 座，蓄水池 15 座，;引水管道 13.13 公里，其中镀锌钢管 3.39 公里，PE 管 9.74 公里，镇 支墩 156 座，伸缩节及法兰 581 套，闸阀井 3 座;修缮机耕道路 3.96 公里，机耕道路排水沟 4.00 公里，砼涵管105 米，沉 砂井 22 口;管护碑 1 座、管护牌 8 块、水利设施喷绘 20 平方米。</t>
  </si>
  <si>
    <t>治理水土流失面积</t>
  </si>
  <si>
    <t>54.42</t>
  </si>
  <si>
    <t>平方公里</t>
  </si>
  <si>
    <t>种植经济果木林</t>
  </si>
  <si>
    <t>364.08</t>
  </si>
  <si>
    <t>公顷</t>
  </si>
  <si>
    <t>植物成活率</t>
  </si>
  <si>
    <t>竣工及时率</t>
  </si>
  <si>
    <t>育苗费用与当地水平一致</t>
  </si>
  <si>
    <t>一致</t>
  </si>
  <si>
    <t>达标</t>
  </si>
  <si>
    <t>改善人居环境</t>
  </si>
  <si>
    <t>改善</t>
  </si>
  <si>
    <t>生态修复面积</t>
  </si>
  <si>
    <t>37.09</t>
  </si>
  <si>
    <t>水土流失基本控制</t>
  </si>
  <si>
    <t>双河水库专款资金</t>
  </si>
  <si>
    <t>2023年计划完成双河水库可研初稿、流域规划初稿报审工作。</t>
  </si>
  <si>
    <t>完成可研报告初稿、流域规划初稿</t>
  </si>
  <si>
    <t>可研报告初稿、流域规划初稿</t>
  </si>
  <si>
    <t>报告质量合格率</t>
  </si>
  <si>
    <t>可研报告初稿、流域规划初稿质量</t>
  </si>
  <si>
    <t>报告初稿编制完成及时率</t>
  </si>
  <si>
    <t>可研报告初稿编制及时率80%</t>
  </si>
  <si>
    <t>编制费与当地水平一致</t>
  </si>
  <si>
    <t>前期可研、流域规划初稿编制完成，勘察设计服务单位获得设计服务费用，前期工作参与人员获得相应报酬，带动群众就业</t>
  </si>
  <si>
    <t>较好</t>
  </si>
  <si>
    <r>
      <rPr>
        <b/>
        <sz val="10"/>
        <rFont val="Times New Roman"/>
        <charset val="1"/>
      </rPr>
      <t xml:space="preserve">    </t>
    </r>
    <r>
      <rPr>
        <b/>
        <sz val="10"/>
        <rFont val="宋体"/>
        <charset val="1"/>
      </rPr>
      <t>临沧市临翔区农业农村局</t>
    </r>
  </si>
  <si>
    <t>临翔区肉（奶）牛产业化规范化建设项目专款资金</t>
  </si>
  <si>
    <t>规范化肉牛养殖场养殖肉牛100头，建成100头以上肉牛养殖场8个，发展10头户100户，解决闲置劳动就近务工50人次，种植优质牧草50亩，防止土壤流失，改善土壤结构。</t>
  </si>
  <si>
    <t>建成养殖规模100头以上肉牛养殖场</t>
  </si>
  <si>
    <t>8</t>
  </si>
  <si>
    <t>建成养殖规模100头以上肉牛养殖场数</t>
  </si>
  <si>
    <t>发展养殖规模10头以上肉牛养殖户</t>
  </si>
  <si>
    <t>户</t>
  </si>
  <si>
    <t>发展养殖规模10头以上肉牛养殖户数</t>
  </si>
  <si>
    <t>规范化肉牛养殖场养殖肉牛</t>
  </si>
  <si>
    <t>头</t>
  </si>
  <si>
    <t>规范化肉牛养殖场养殖肉牛数量</t>
  </si>
  <si>
    <t>资金使用重大违规违纪问题</t>
  </si>
  <si>
    <t>0</t>
  </si>
  <si>
    <t>件</t>
  </si>
  <si>
    <t>解决闲置劳动力就近务工</t>
  </si>
  <si>
    <t>人次</t>
  </si>
  <si>
    <t>项目实施解决闲置劳动力务工情况</t>
  </si>
  <si>
    <t>解决水土流失</t>
  </si>
  <si>
    <t>通过种植牧草防止土壤流失，改善土壤结构。</t>
  </si>
  <si>
    <t>补助对象对项目实施满意度指标</t>
  </si>
  <si>
    <t>国家秸秆综合利用项目专款资金</t>
  </si>
  <si>
    <t>建成秸秆加工厂1座，依托企业（合作社）开展秸秆饲料化、肥料化、基料化利用，计划年生产秸秆饲料化产品2500吨，生产秸秆肥料化产品9000吨，生产秸秆燃料化产品规模达4500吨。</t>
  </si>
  <si>
    <t>年生产秸秆饲料化产品量</t>
  </si>
  <si>
    <t>2500</t>
  </si>
  <si>
    <t>吨</t>
  </si>
  <si>
    <t>年生产秸秆肥料化产品量</t>
  </si>
  <si>
    <t>9000</t>
  </si>
  <si>
    <t>生产秸秆燃料化产品规模</t>
  </si>
  <si>
    <t>4500</t>
  </si>
  <si>
    <t>年生产秸秆燃料化产品规模</t>
  </si>
  <si>
    <t>开展秸秆综合利用宣传培训</t>
  </si>
  <si>
    <t>1000</t>
  </si>
  <si>
    <t>开展培训情况</t>
  </si>
  <si>
    <t>促进秸秆综合利用</t>
  </si>
  <si>
    <t>有效促进</t>
  </si>
  <si>
    <t>项目实施对秸秆的利用情况</t>
  </si>
  <si>
    <t>对大气环境污染</t>
  </si>
  <si>
    <t>减少</t>
  </si>
  <si>
    <t>对生态环境的影响</t>
  </si>
  <si>
    <t>项目区农户满意度</t>
  </si>
  <si>
    <t>调查人群对项目的满意度</t>
  </si>
  <si>
    <r>
      <rPr>
        <b/>
        <sz val="10"/>
        <rFont val="Times New Roman"/>
        <charset val="1"/>
      </rPr>
      <t xml:space="preserve">    </t>
    </r>
    <r>
      <rPr>
        <b/>
        <sz val="10"/>
        <rFont val="宋体"/>
        <charset val="1"/>
      </rPr>
      <t>临沧市临翔区住房和城乡建设局</t>
    </r>
  </si>
  <si>
    <t>中西部污水处理提质增效专款资金</t>
  </si>
  <si>
    <t>1.到2021年底，基本消除城中村、老旧城区和城乡接合部生活污水收集处理设施空白区；2.到2021年底，基本完成市政雨污错接混接治理、破旧管网修复改造及部分雨污 分流改造； 3.到2021年底，污水处理厂BOD＜50mg/l，提升到80以上，50≤BOD＜100mg/l的增幅不小于20%，100≤BOD＜120mg/l 增幅不低于 10%，BOD＞120mg/l 的有增长 4.到 2021年底，临沧市城区污水收集达到全覆盖；</t>
  </si>
  <si>
    <t>中心城区管网空白区治理工程</t>
  </si>
  <si>
    <t>建设DN300-DN400污水管网40287m</t>
  </si>
  <si>
    <t>临沧市财政局关于下达2021年中西部污水处理提质增效资金的通知（临财建发【2021】4号）
《云南省住房和城乡建设厅云南省生态环境厅 云南省发展和改革委员会关于印发云南省城镇污水处理提质增效三年行动计划实施方案（20109-2021年）的通知》（云建城〔2019〕167号）</t>
  </si>
  <si>
    <t>市政管道错接、混接主干管建设工程</t>
  </si>
  <si>
    <t>改造建设DN600—DN800污水管14633m。</t>
  </si>
  <si>
    <t>雨污合流小区、直排口清污分流改造工程</t>
  </si>
  <si>
    <t>消除直排口30个、雨污混接点20个，共改造建设分流井88座、缓冲池</t>
  </si>
  <si>
    <t>污水集中收集率、污水处理厂进水BOD浓度提升</t>
  </si>
  <si>
    <t>2021年临沧市中心城区城市生活污水集中收集率达到≧45.00%，污水</t>
  </si>
  <si>
    <t>达到国家验收标准</t>
  </si>
  <si>
    <t>污水处理设施落后问题得到改善，人居环境逐步改善</t>
  </si>
  <si>
    <t>临沧市财政局关于下达2021年中西部污水处理提质增效资金的通知（临财建发【2021】4号）</t>
  </si>
  <si>
    <t>中央水污染防治专款资金</t>
  </si>
  <si>
    <t>完成临翔区怒江-南汀河博尚水库国控断面源头水污染防治工程的主管铺设，完成工程量的90%</t>
  </si>
  <si>
    <t>管道</t>
  </si>
  <si>
    <t>26437</t>
  </si>
  <si>
    <t>临翔区怒江-南汀河博尚水库国控断面源头水污染防治工程一期可行性研究报告批复</t>
  </si>
  <si>
    <t>自然村</t>
  </si>
  <si>
    <t>污水处理系统</t>
  </si>
  <si>
    <t>14</t>
  </si>
  <si>
    <t>工程按期完成率</t>
  </si>
  <si>
    <t>环境提升率</t>
  </si>
  <si>
    <t>工程使用年限</t>
  </si>
  <si>
    <t>受益群体满意度</t>
  </si>
  <si>
    <t>98</t>
  </si>
  <si>
    <t>老旧小区改造配套基础设施建设专款资金</t>
  </si>
  <si>
    <t>支持各地加快保障性安居工程建设，用过实施老旧小区改造配套基础设施建设项目，充分发挥项目经济项目经济效益、社会效益、民生效益。有效益改善城镇人居环境、群众生活环境大幅提升。改造老旧小区907户，改造面积8900平方米。</t>
  </si>
  <si>
    <t>支持老旧小区改造基础配套设施建设项目</t>
  </si>
  <si>
    <t>2020年保障性安居工程专项老旧小区改造提前批次中央基建投资预算的通知（临财建发【2020】30号）</t>
  </si>
  <si>
    <t>老旧小区改造户数</t>
  </si>
  <si>
    <t>907</t>
  </si>
  <si>
    <t>改造面积</t>
  </si>
  <si>
    <t>8900</t>
  </si>
  <si>
    <t>投资计划转发用时达标率</t>
  </si>
  <si>
    <t>两个责任按项目落实到位率</t>
  </si>
  <si>
    <t>中央预算内资金支付率</t>
  </si>
  <si>
    <t>完成总投资率</t>
  </si>
  <si>
    <t>提高群众获得感、幸福感</t>
  </si>
  <si>
    <t>有效提高</t>
  </si>
  <si>
    <t>长久</t>
  </si>
  <si>
    <t>棚户区群众满意度</t>
  </si>
  <si>
    <t>满意</t>
  </si>
  <si>
    <t>垃圾渗滤液处理站建设资金</t>
  </si>
  <si>
    <t>为规范渗滤液处理站的安全运行及管理，确保垃圾处理场渗滤液达标处理排放，避免生态环境污染事故发生，截至2023年7月继续处理量达到10000方。</t>
  </si>
  <si>
    <t>垃圾渗滤液处理数量</t>
  </si>
  <si>
    <t>临沧城规划区垃圾渗滤液处理站项目建设资金纳入财政保障的请示</t>
  </si>
  <si>
    <t>建筑垃圾渗滤液储存池面积</t>
  </si>
  <si>
    <t>20</t>
  </si>
  <si>
    <t>引进渗滤液处理设备</t>
  </si>
  <si>
    <t>个/套</t>
  </si>
  <si>
    <t>综合利用率</t>
  </si>
  <si>
    <t>临沧城规划区垃圾渗滤液处理站项目建设资金纳入财政保障的请示
建设资金纳入财政保障的请示</t>
  </si>
  <si>
    <r>
      <rPr>
        <b/>
        <sz val="10"/>
        <rFont val="Times New Roman"/>
        <charset val="1"/>
      </rPr>
      <t xml:space="preserve">    </t>
    </r>
    <r>
      <rPr>
        <b/>
        <sz val="10"/>
        <rFont val="宋体"/>
        <charset val="1"/>
      </rPr>
      <t>临沧市临翔区乡村振兴局</t>
    </r>
  </si>
  <si>
    <t>临翔区村级光伏扶贫电站收益补助资金</t>
  </si>
  <si>
    <t>临翔区光伏电站7个，总装机容量为17.018兆瓦，涉及9个乡镇47个村，光伏电站每年预计收益1000万元以上，受益贫困人口2000人以上，带动增加建档立卡贫困人口每年收入（总收入）1000万元以上。光伏扶贫发电收益的用于建档立卡人口和录入国办系统的风险监测对象（建档立卡脱贫人口、脱贫不稳定人口、边缘易致贫人口和突发严重困难人口），用于支持鼓励低收入劳动力就地就近就业。其中：9个村公益性岗位1009人一年的劳务费968.64万元，村级公益事业建设劳务费用支出167万元。</t>
  </si>
  <si>
    <t>聘请村级人员劳务费</t>
  </si>
  <si>
    <t>1009</t>
  </si>
  <si>
    <t>受益村数</t>
  </si>
  <si>
    <t>47</t>
  </si>
  <si>
    <t>村</t>
  </si>
  <si>
    <t>受益乡（镇）</t>
  </si>
  <si>
    <t>9</t>
  </si>
  <si>
    <t>乡</t>
  </si>
  <si>
    <t>获补对象准确率</t>
  </si>
  <si>
    <t>兑现准确率</t>
  </si>
  <si>
    <t>获补覆盖率</t>
  </si>
  <si>
    <t>补助事项公示度</t>
  </si>
  <si>
    <t>发放及时率</t>
  </si>
  <si>
    <t>带动人均增收</t>
  </si>
  <si>
    <t>800</t>
  </si>
  <si>
    <t>元/人*月</t>
  </si>
  <si>
    <t>政策知晓率</t>
  </si>
  <si>
    <t>96</t>
  </si>
  <si>
    <t>反映补助政策的宣传效果情况。
政策知晓率=调查中补助政策知晓人数/调查总人数*100%临翔乡振请【2022】5号光伏扶贫电站运行维护费、公益性岗位工资和参加村级公益事业建设劳务费用支出</t>
  </si>
  <si>
    <t>临受益对象满意度</t>
  </si>
  <si>
    <t>光伏扶贫电站运维采购项目补助资金</t>
  </si>
  <si>
    <t>为规范临翔区村级光伏扶贫电站的运行维护管理工作，保障光伏电站安全可靠运行，发挥光伏扶贫电站最大效益，根据2019年6月13日临沧市临翔区四届人民政府第43次常务会议纪要求，临翔区7座光伏扶贫电站，需继续通过政府采购聘请第三方进行运行维护管理,,为我区贫困村村集体经济和贫困户的增收致富提供了有效保障，对巩固拓展脱贫攻坚成果起到了举足轻重的作用。</t>
  </si>
  <si>
    <t>光伏电站7个</t>
  </si>
  <si>
    <t>17018</t>
  </si>
  <si>
    <t>千瓦</t>
  </si>
  <si>
    <t>7个电站</t>
  </si>
  <si>
    <t>光伏电站日常运维管理</t>
  </si>
  <si>
    <t>光伏电站运维管理</t>
  </si>
  <si>
    <t>光伏电站各项技术监督检查评比得分率</t>
  </si>
  <si>
    <t>光伏电站各项技术监督检查评比</t>
  </si>
  <si>
    <t>设备预试缺陷综合消除率</t>
  </si>
  <si>
    <t>92</t>
  </si>
  <si>
    <t>光伏电站设备预试缺陷综合消除</t>
  </si>
  <si>
    <t>监测仪表合格率</t>
  </si>
  <si>
    <t>光伏电站监测仪表合格</t>
  </si>
  <si>
    <t>电气仪器仪表调前合格率</t>
  </si>
  <si>
    <t>光伏电站电气仪器仪表调前</t>
  </si>
  <si>
    <t>保护及自动装置消缺率</t>
  </si>
  <si>
    <t>光伏电站保护及自动装置</t>
  </si>
  <si>
    <t>变压器合格率</t>
  </si>
  <si>
    <t>99</t>
  </si>
  <si>
    <t>光伏电站变压器合格</t>
  </si>
  <si>
    <t>光伏扶贫电站持续运营年限</t>
  </si>
  <si>
    <t>贫困村村级光伏电站发电总收益</t>
  </si>
  <si>
    <t>万元</t>
  </si>
  <si>
    <t>受益建档立卡贫困人口数</t>
  </si>
  <si>
    <t>2000</t>
  </si>
  <si>
    <t>光伏方阵可利用率</t>
  </si>
  <si>
    <t>光伏电站方阵可利用率</t>
  </si>
  <si>
    <t>受益对象满意</t>
  </si>
  <si>
    <r>
      <rPr>
        <b/>
        <sz val="10"/>
        <rFont val="Times New Roman"/>
        <charset val="1"/>
      </rPr>
      <t xml:space="preserve">    </t>
    </r>
    <r>
      <rPr>
        <b/>
        <sz val="10"/>
        <rFont val="宋体"/>
        <charset val="1"/>
      </rPr>
      <t>临沧市临翔区地方产业发展服务中心</t>
    </r>
  </si>
  <si>
    <t>临沧市临翔区农村产业融合发展示范园基础设施建设项目（圈内片区）专款资金</t>
  </si>
  <si>
    <t>1、建设2条道路，共6.36千米；宽度3.5米至4.5米，路面结构为混凝土路面。
2、在南片区内实施坡改梯，新建茶园1000亩。
3、在南片区内实施水网建设工程，收益面积1500亩，主要架设DN50灌溉镀锌管45km，架设DN32PE灌溉管330km。
4、新建检验检疫中心1幢，框架结构1层，占地面积为200平方米，建筑面积200平方米，并购置检验检疫设备。
5、建设恒温恒湿仓库1座，采用框架结构，面积2500平方米（2000平方米单体建筑+500平方米连体建筑）。
6、从大子良水库架设DN100热镀锌管3km至农田现有蓄水池。
7、建设种质资源基地200亩，建设内容包括：土地流转，平整场地，茶田喷灌，杀虫灯、水电配套等内容。</t>
  </si>
  <si>
    <t>建设道路</t>
  </si>
  <si>
    <t>6.36</t>
  </si>
  <si>
    <t>坡改梯</t>
  </si>
  <si>
    <t>水网建设工程</t>
  </si>
  <si>
    <t>1500</t>
  </si>
  <si>
    <t>饮水管道架设</t>
  </si>
  <si>
    <t>3</t>
  </si>
  <si>
    <t>检验检疫中心</t>
  </si>
  <si>
    <t>200</t>
  </si>
  <si>
    <t>恒温恒湿仓库</t>
  </si>
  <si>
    <t>种质资源基地</t>
  </si>
  <si>
    <t>验收合格率</t>
  </si>
  <si>
    <t>完成时限</t>
  </si>
  <si>
    <t>2023.12.31</t>
  </si>
  <si>
    <t>年-月-日</t>
  </si>
  <si>
    <t>成本控制</t>
  </si>
  <si>
    <t>±10</t>
  </si>
  <si>
    <t>项目区基础设施</t>
  </si>
  <si>
    <t>得到大幅度提升</t>
  </si>
  <si>
    <t>所在县（市、区）平均水平</t>
  </si>
  <si>
    <t>基础设施</t>
  </si>
  <si>
    <t>覆盖脱贫村</t>
  </si>
  <si>
    <t>4</t>
  </si>
  <si>
    <t>覆盖三类低收入群体</t>
  </si>
  <si>
    <t>120</t>
  </si>
  <si>
    <t>改善生产条件</t>
  </si>
  <si>
    <t>改善交通条件、降低劳动强度、节约灌溉用水</t>
  </si>
  <si>
    <t>提升产品质量</t>
  </si>
  <si>
    <t>提高检验检测中心实现产品质量监控</t>
  </si>
  <si>
    <t>绿色防控面积</t>
  </si>
  <si>
    <t>12500</t>
  </si>
  <si>
    <t>效益发挥期限</t>
  </si>
  <si>
    <t>15</t>
  </si>
  <si>
    <t>农业经营主体满意度</t>
  </si>
  <si>
    <t>满意度</t>
  </si>
  <si>
    <t>临翔区烤烟产业发展资金</t>
  </si>
  <si>
    <t>兑付2022年烤烟工作责任目标进行考核奖励、移栽示范补助、烤烟补贴；兑付2018至2021年集中运输、烤房设备、土壤改良、烤房建设补贴；兑付2018及2022年绿色生态烟叶发展资金。</t>
  </si>
  <si>
    <t>兑付烤烟补贴资金</t>
  </si>
  <si>
    <t>5</t>
  </si>
  <si>
    <t>兑付烤烟补贴资金5项</t>
  </si>
  <si>
    <t>兑付烤烟工作责任目标奖励</t>
  </si>
  <si>
    <t>兑付烤烟工作责任目标奖励3项</t>
  </si>
  <si>
    <t>兑付烤烟产业补助资金</t>
  </si>
  <si>
    <t>兑付烤烟产业补助资金4项</t>
  </si>
  <si>
    <t>兑付绿色生态烟叶发展资金</t>
  </si>
  <si>
    <t>兑付绿色生态烟叶发展资金2年</t>
  </si>
  <si>
    <t>兑付率</t>
  </si>
  <si>
    <t>实际成本增减幅度小于预算成本的±10%</t>
  </si>
  <si>
    <t>烤烟产值</t>
  </si>
  <si>
    <t>亿元</t>
  </si>
  <si>
    <t>实现烤烟产值2亿元以上</t>
  </si>
  <si>
    <t>稳定发展烤烟产业</t>
  </si>
  <si>
    <t>稳定发展</t>
  </si>
  <si>
    <t>落实惠农政策</t>
  </si>
  <si>
    <t>落实生态烟叶发展、示范补助、烤房补贴等惠农政策</t>
  </si>
  <si>
    <t>减轻烟农负担</t>
  </si>
  <si>
    <t>减轻烟农、合作社生产投入，提高产出质量和产投比</t>
  </si>
  <si>
    <t>可持续影响</t>
  </si>
  <si>
    <t>长期</t>
  </si>
  <si>
    <t>实现长期可持续影响</t>
  </si>
  <si>
    <r>
      <rPr>
        <b/>
        <sz val="10"/>
        <rFont val="Times New Roman"/>
        <charset val="1"/>
      </rPr>
      <t xml:space="preserve">    </t>
    </r>
    <r>
      <rPr>
        <b/>
        <sz val="10"/>
        <rFont val="宋体"/>
        <charset val="1"/>
      </rPr>
      <t>临沧市临翔区民政局</t>
    </r>
  </si>
  <si>
    <r>
      <rPr>
        <sz val="10"/>
        <rFont val="Times New Roman"/>
        <charset val="1"/>
      </rPr>
      <t>60</t>
    </r>
    <r>
      <rPr>
        <sz val="10"/>
        <rFont val="宋体"/>
        <charset val="1"/>
      </rPr>
      <t>岁以上老年人免座公交车补助专项资金</t>
    </r>
  </si>
  <si>
    <t>2022年1季度刷卡消费481652人次，2季度刷卡消费506025人次，3季度刷卡消费531824人次，按前三个季度刷卡消费人次推算预计4季度刷卡消费560000人次，2022年共刷卡消费2079500人次；2023年预计新增刷卡消费10万人次，2023年预计刷卡消费218万人次，补助标准0.8元/人/次，预计2023年需要预算支出金额：2180000人次*0.8元=174.4万元，2023年共需预算资金174.4万元，切实按时保障60岁以上老年人免座公交车补助。</t>
  </si>
  <si>
    <t>60岁以上老年人免座公交车补助刷卡2180000人次，补助标准0.8元/人/次</t>
  </si>
  <si>
    <t>2023年预计60岁以上老年人免座公交车补助174.4万元</t>
  </si>
  <si>
    <t>补助资金拨付率</t>
  </si>
  <si>
    <t>反映补助资金社会化发放的比例情况。发放补助资金总额*100%</t>
  </si>
  <si>
    <t>60岁以上老年人免座公交车补助</t>
  </si>
  <si>
    <t>受助对象满意度</t>
  </si>
  <si>
    <t>荣誉军人休养院建设项目专款资金</t>
  </si>
  <si>
    <t>临翔区现有老复员军人、革命伤残军人军休干部、无军籍职工、烈属等各类优抚对象 7291 人。新建云南省临沧市临翔区荣誉军人休养院综合楼是临沧市临翔区优抚事业发展的需要，云南省临沧市临翔区荣誉军人休养院综合楼建设项目是国家倡导、鼓励、扶持的项目，国家有优惠政策支持并提供资金补贴，集中人力、财力资源，充分利用政策优势，为复员军人、革命伤残军人、带病回乡退伍军人、三属提供疗养和健康体检等服务，切实解决优抚对象“三难”，落实优抚政策，进一步弘扬“拥军优属光荣”传统。面对“十三五”期间优抚事业发展的需要，必须加快规划实施建设步伐，力争实现全省及临翔区提出的目标任务。根据中共中央、国务院《关于进一步加强社会保障工作建设的决定》精神，临翔区民政局拟定项目之一，新建云南省临沧市临翔区荣誉军人休养院综合楼本期项目申报项目云南省临沧市临翔区荣誉军人休养院综合楼建设，建设地点位于临沧市临翔区社会福利园区内，规划建设荣誉军人休养院综合楼 1 栋，建筑面积 8500 平方米，设置床位200床，规划总投资 1900 万元，</t>
  </si>
  <si>
    <t>荣誉军人休养院建设面积</t>
  </si>
  <si>
    <t>8500平米</t>
  </si>
  <si>
    <t>新建云南省临沧市临翔区荣誉军人休养院综合楼本期项目申报项目云南省临沧市临翔区荣誉军人休养院综合楼建设，建设地点位于临沧市临翔区社会福利园区内，规划建设荣誉军人休养院综合楼1栋，建筑面积 8500 平方米，设置床位 200 床，规划总投资 1900 万元，</t>
  </si>
  <si>
    <t>按计划应完成项目个数1个。</t>
  </si>
  <si>
    <t>荣誉军人休养院建设投资情况</t>
  </si>
  <si>
    <t>1900万元</t>
  </si>
  <si>
    <t>新建云南省临沧市临翔区荣誉军人休养院综合楼本期项目申报项目云南省临沧市临翔区荣誉军人休养院综合楼建设，建设地点位于临沧市临翔区社会福利园区内，规划建设荣誉军人休养院综合楼 1 栋，建筑面积 8500 平方米，设置床位 200 床，规划总投资 1900 万元，</t>
  </si>
  <si>
    <t>荣誉军人休养院建成后效益</t>
  </si>
  <si>
    <t>云南省临沧市临翔区荣誉军人休养院综合楼建设项目是国家倡导、鼓励、扶持的项目，国家有优惠政策支持并提供资金补贴，集中人力、财力资源，充分利用政策优势，为复员军人、革命伤残军人、带病回乡退伍军人、三属提供疗养和健康体检等服务，切实解决优抚对象“三难”，落实优抚政策，进一步弘扬“拥军优属光荣”传统。</t>
  </si>
  <si>
    <t>临翔区荣誉军人休养院建设项目专项资金</t>
  </si>
  <si>
    <t>骨灰堂建设项目专款资金</t>
  </si>
  <si>
    <t>根据有关骨灰堂建设的要求，结合临沧市临翔区殡仪馆、公墓现状情况，本项目规划用地面积 4238.7 ㎡，项目建设一幢 3000 ㎡的骨灰堂，2.3 万个格位，主体为钢筋混凝土框架结构，建筑基底面积865.56 ㎡，层数为三层。配套建设场地硬化、室外给排水及消防工程、电力照明及供配电工程、绿化工程、新建围墙、大门、停车位划线等室外附属工程，为全面深化殡葬改革，促进殡葬事业科学发展，有效遏制散埋乱葬行为，进一步规范丧葬管理，根据《国务院殡葬管理条例》《云南省殡葬管理条例》和《中共云南省委办公厅云南省人民政府办公厅关于充分发挥党员干部带头作用大力推进殡葬制度改革的实施意见》（云办发〔2014〕36 号）、《中共云南省委办公厅云南省人民政府办公厅印发〈关于全面深化殡葬改革的实施意见〉的通知》（云办发〔2016〕65 号）、《云南省人民政府办公厅关于进一步加强和规范殡葬管理工作的通知》（云政办发〔2019〕43 号）以及《中共临沧市委办公室临沧市人民政府办公室印发〈关于全面深化殡葬改革的实施意见〉的通知》（临办发〔2018〕33 号）精神，结合临翔区实际，临沧市临翔区人民政府制度了关于《临翔区进一步加快和规范殡葬改革实施方案》，方案以：“深入推进殡葬改革，不断完善全区殡葬管理，加大殡葬基础设施建设力度，依法治理散埋乱葬现象，逐步实现“三个转变”，即：无序安葬向有序安葬转变、散埋乱葬向集中安葬转变、传统安葬向生态安葬转变。确保全区殡葬服务能力水平持续提升，文明殡葬观念逐步树立，殡葬改革取得成效。”为目标任务，加强公墓建设，解决散埋乱葬的问题；加强大墓、豪华墓、活人墓的整治，解决无序安序安葬的问题；加强石材加工（碑石）、棺木加工、殡葬用品生产销售等整治，解决市场乱象的问题；加快殡仪馆相关基础设施建设，确保火化区火化率 100%，骨灰入公墓集中安葬率达 100%；鼓励树葬、花葬、草坪葬、壁葬等节地生态葬，节地生态安葬比例达 42%。</t>
  </si>
  <si>
    <t>完成临翔区骨灰堂建设项目前期工作</t>
  </si>
  <si>
    <t>临翔区骨灰堂建设项目专项资金</t>
  </si>
  <si>
    <t>骨灰堂建设后效益</t>
  </si>
  <si>
    <t>解决市场乱象的问题；加快殡仪馆相关基础设施建设，确保火化区火化率 100%，骨灰入公墓集中安葬率达 100%；鼓励树葬、花葬、草坪葬、壁葬等节地生态葬，节地生态安葬比例达 42%。</t>
  </si>
  <si>
    <t>骨灰堂建设群众满意度</t>
  </si>
  <si>
    <t>城乡困难群众救助补助资金</t>
  </si>
  <si>
    <t>城乡低保对象基本生活切实得到保障；特困人员救助供养全覆盖；临时救助及时高效；生活无着流浪乞讨人员提供临时救助、协助其及时返乡，并做好回归稳固工作；为民政对象、建档立卡贫困户提供医疗救助，减轻困难群众就医负担；切实保障孤儿和事实无人抚养儿童生存，促进其成长，使其生活更有尊严，更好地融入社会。</t>
  </si>
  <si>
    <t>低保对象人次</t>
  </si>
  <si>
    <t>应保尽保</t>
  </si>
  <si>
    <t>临时救助人次</t>
  </si>
  <si>
    <t>适度提高</t>
  </si>
  <si>
    <t>求助的流浪乞讨人员救助率</t>
  </si>
  <si>
    <t>孤儿、艾滋病病毒感染儿童、生活困难事实无人抚养儿童</t>
  </si>
  <si>
    <t>困难群众生活水平情况</t>
  </si>
  <si>
    <t>有所提升</t>
  </si>
  <si>
    <t>帮助查明身份滞留流浪乞讨人员返乡情况</t>
  </si>
  <si>
    <t>及时送返</t>
  </si>
  <si>
    <t>救助对象社会救助实施满意度</t>
  </si>
  <si>
    <t>养老服务体系项目建设专款资金</t>
  </si>
  <si>
    <t>为应对人口老年化、大力发展养老机构建设，改善基础设施，消除风险隐患，建立适合老年人养老服务体系。</t>
  </si>
  <si>
    <t>临翔区社会福利院养老服务设施综合楼建设项目竣工</t>
  </si>
  <si>
    <t>竣工验收合格率1个</t>
  </si>
  <si>
    <t>临翔区老年护理院综合楼建设项目</t>
  </si>
  <si>
    <t>增进老年人健康，提高老年人生活品质，提升养老服务，促进和谐。</t>
  </si>
  <si>
    <t>凤翔街道锦凤社区养老服务中心建设项目</t>
  </si>
  <si>
    <t>养老服务体系建设项目成本</t>
  </si>
  <si>
    <t>配套资金230.87万元</t>
  </si>
  <si>
    <t>元</t>
  </si>
  <si>
    <t>养老服务体系建设项目成本230.87万元</t>
  </si>
  <si>
    <t>增进老年人健康，促进社会和谐</t>
  </si>
  <si>
    <t>促进养老服务体系建设</t>
  </si>
  <si>
    <t>城乡居民基本养老保险补助资金</t>
  </si>
  <si>
    <t>领取待遇的参保人自死亡次月起停发养老金。其法定继承人或指定受益人应在30日内持相关证明材料，到当地经办机构办理保险关系终止手续；经办机构在核实情况后，按规定支付一次性丧葬补助金和个人账户资金余额。参保人在缴费或待遇领取期间死亡的，由县（区）人民政府给予全省最低基础养老金标准的一次性丧葬补助金。在省财政给予每人每年 30 元缴费补贴的基础上，对选择 100 元以上档次缴费的参保人，每增加缴费 100 元，给予 10 元的缴费补贴，但最高补贴标准每人每年不超过 100 元，所需资金除省财政承担 50%外，剩余部分由市财政承担 25%、县（区）财政承担 75%” 累计缴费年限超过15年的，每超过一年每年每月每人加发2元的基础养老金。年满65周岁及以上的享受待遇的城乡老年居民每月加发的5元基础养老金，除省财政承担部分外，剩余部分由市财政承担10%、县（区）承担90%。2023年预计缴费人数122997人；60周岁以上领取养老金待遇人数40600人；65周岁以上领取养老金待遇人数29200人；丧葬费支付死亡2180人。</t>
  </si>
  <si>
    <t>死亡丧葬费获补对象数</t>
  </si>
  <si>
    <t>2180</t>
  </si>
  <si>
    <t>反映获补助人员、企业的数量情况，也适用补贴、资助等形式的补助。</t>
  </si>
  <si>
    <t>缴费补贴获补对象数</t>
  </si>
  <si>
    <t>122997</t>
  </si>
  <si>
    <t>65周岁以上基础养老金获补对象数</t>
  </si>
  <si>
    <t>29200</t>
  </si>
  <si>
    <t>加发基础养老金获补对象数</t>
  </si>
  <si>
    <t>反映补助准确发放的情况。
补助兑现准确率=补助兑付额/应付额*100%</t>
  </si>
  <si>
    <t>符合条件的城乡居民参保对象领待人员按时足额发放，缴费人员补贴及时配套</t>
  </si>
  <si>
    <t>有领取资格的城乡居民养老金及丧葬费按时足额发放，加大城乡居民基本养老保险参保扩面力度，应保尽保。</t>
  </si>
  <si>
    <t>反映补助促进受助对象生活状况改善的情况。</t>
  </si>
  <si>
    <t>反映补助政策的宣传效果情况。
政策知晓率=调查中补助政策知晓人数/调查总人数*100%</t>
  </si>
  <si>
    <t>创业担保贷款贴息及奖补专项资金</t>
  </si>
  <si>
    <t>支持农村金融组织体系建设，扩大农村金融服务覆盖面。支持劳动者自主创业、自谋职业，推动解决特殊困难群体的结构性就业矛盾。支持试点城市探索深化民营和小微企业金融服务的有效模式，建立健全融资担保体系和风险补偿机制，切实做好创业担保贷款管理工作。以创业创新带动就业，推动解决特殊困难群体的结构性就业矛盾。</t>
  </si>
  <si>
    <t>普惠型小微企业贷款发放额增长率</t>
  </si>
  <si>
    <t>2021、2022年创业担保贷款中央财政贴息及奖补资金</t>
  </si>
  <si>
    <t>发放创业担保贷款带动就业人数</t>
  </si>
  <si>
    <t>1983</t>
  </si>
  <si>
    <t>发放创业担保贷款新增就业人数</t>
  </si>
  <si>
    <t>5703</t>
  </si>
  <si>
    <t>创业担保贷款回收率</t>
  </si>
  <si>
    <t>资金足额拨付率</t>
  </si>
  <si>
    <t>地方配套资金到位率</t>
  </si>
  <si>
    <t>创业担保基金放大倍数</t>
  </si>
  <si>
    <t>倍</t>
  </si>
  <si>
    <t>金融机构网点覆盖率</t>
  </si>
  <si>
    <t>以创业创新带动就业，推动解决特殊困难群体的结构性就业矛盾</t>
  </si>
  <si>
    <t>申报定向费用补贴的金融机构满意度</t>
  </si>
  <si>
    <t>申报创业担保贷款贴息个人满意度</t>
  </si>
  <si>
    <t>申报创业担保贷款贴息小微企业满意度</t>
  </si>
  <si>
    <r>
      <rPr>
        <b/>
        <sz val="10"/>
        <rFont val="Times New Roman"/>
        <charset val="1"/>
      </rPr>
      <t xml:space="preserve">    </t>
    </r>
    <r>
      <rPr>
        <b/>
        <sz val="10"/>
        <rFont val="宋体"/>
        <charset val="1"/>
      </rPr>
      <t>临沧市临翔区卫生健康局</t>
    </r>
  </si>
  <si>
    <t>疫情防控专项经费</t>
  </si>
  <si>
    <t>组织制定和修订相关预案及预防控制技术方案；开展新冠病毒感染“乙类乙管”防控培训，对疫情监测、报告（网络直报）、流行病学调查、标本采集和检测、疫情处置等工作提供指导；组织对疫情防控措施落实情况进行督导检查；提出完善疫情防控工作的策略、措施建议；定期对疫情形势进行分析研判，并形成风险评估报告，提出预警响应；指导隔离留观场所的规范设置、管理；负责组织制定新冠病毒疫苗接种方案，统筹疫苗调拨、分配储运及管理等工作，督促指导全区规范设置疫苗接种点、接种台，统筹推进疫苗接种工作进度；负责社会心理疏导工作；承担领导交办的其他工作。</t>
  </si>
  <si>
    <t>60-79岁老年人疫苗接种率</t>
  </si>
  <si>
    <t>60-79岁老年人疫苗接种情况</t>
  </si>
  <si>
    <t>80岁及以上老年人疫苗接种率</t>
  </si>
  <si>
    <t>80岁及以上老年人疫苗接种情况</t>
  </si>
  <si>
    <t>重点人群管理</t>
  </si>
  <si>
    <t>老弱病残孕人群全部纳入管理</t>
  </si>
  <si>
    <t>核酸检测</t>
  </si>
  <si>
    <t>愿检尽检</t>
  </si>
  <si>
    <t>全员疫情防控意识和健康管理意识</t>
  </si>
  <si>
    <t>不断增强</t>
  </si>
  <si>
    <t>全员疫情防控意识和健康管理意识进一步增强</t>
  </si>
  <si>
    <t>群众对疫情防控工作满意度</t>
  </si>
  <si>
    <t>病毒感染者对医疗救治工作满意度</t>
  </si>
  <si>
    <t>生育支持项目补助资金</t>
  </si>
  <si>
    <t>落实《云南省生育支持项目实施方案》，加强宣传，由各乡镇统计上报符合享受一次性生育补贴、育儿补助、婴幼儿意外伤害险参保补贴项目政策的人员，区卫健局业务股室审核、公示后，通过财政一卡通系统兑付各级财政补助资金。推动实现适度生育水平，促进临翔区人口长期均衡发展。</t>
  </si>
  <si>
    <t>生育支持项目人数</t>
  </si>
  <si>
    <t>符合享受人员全部享受</t>
  </si>
  <si>
    <t>反映享受生育支持项目人数，具体以当年申报及审核后人数为准</t>
  </si>
  <si>
    <t>补助对象认定准确率</t>
  </si>
  <si>
    <t>反映补助对象认定的准确性。
补助对象认定准确率=抽检符合标准的补助对象数/抽检实际补助对象数*100%</t>
  </si>
  <si>
    <t>一次性育儿补贴（2孩）</t>
  </si>
  <si>
    <t>符合政策生育的二孩发放一次性生育补贴 2000 元</t>
  </si>
  <si>
    <t>一次性育儿补贴（3孩）</t>
  </si>
  <si>
    <t>5000</t>
  </si>
  <si>
    <t>符合政策生育的三孩发放一次性生育补贴 5000 元</t>
  </si>
  <si>
    <t>育儿补助（2孩、3孩）</t>
  </si>
  <si>
    <t>符合政策生育的二孩、三孩（0-3 岁）按年发放 800 元育儿补助</t>
  </si>
  <si>
    <t>婴幼儿意外伤害险参保补贴</t>
  </si>
  <si>
    <t>符合政策生育的一孩、二孩、三孩（0-3 岁）婴幼儿购买意外伤害险给予每人每年 50 元参保补贴</t>
  </si>
  <si>
    <t>符合条件申报对象覆盖率</t>
  </si>
  <si>
    <t>反映符合条件申报对象的覆盖情况。
符合条件申报对象覆盖率=申报批准奖扶人数/符合条件享受奖扶的人数*100%</t>
  </si>
  <si>
    <t>目标人群政策知晓率</t>
  </si>
  <si>
    <t>反映政策的宣传效果。
政策知晓率=调查中政策知晓人数/调查总人数*100%</t>
  </si>
  <si>
    <t>补助扶助对象满意度</t>
  </si>
  <si>
    <t>反映补助扶助对象的满意度情况。</t>
  </si>
  <si>
    <r>
      <rPr>
        <b/>
        <sz val="10"/>
        <rFont val="Times New Roman"/>
        <charset val="1"/>
      </rPr>
      <t xml:space="preserve">    </t>
    </r>
    <r>
      <rPr>
        <b/>
        <sz val="10"/>
        <rFont val="宋体"/>
        <charset val="1"/>
      </rPr>
      <t>临沧市临翔区医疗保障局</t>
    </r>
  </si>
  <si>
    <t>城乡居民基本医疗保险补助资金</t>
  </si>
  <si>
    <t>保障城乡居民参保人员及新生儿，户籍迁入及建档立卡贫困人口等各类新参保人员的缴费补助。预计2023年参保人数为269436人，2023年城乡居民医疗保险补助中央承担512元，市级承担1.92元，区级承担17.28元给予配套补助。确实保障城乡居民医疗保险应保尽保，不漏一人。</t>
  </si>
  <si>
    <t>参保人数</t>
  </si>
  <si>
    <t>269436</t>
  </si>
  <si>
    <t>反映城乡居民参保对象实际人数</t>
  </si>
  <si>
    <t>基金滚存结余可支配月数</t>
  </si>
  <si>
    <t>6</t>
  </si>
  <si>
    <t>个月</t>
  </si>
  <si>
    <t>反映基金实际滚存余额可支配月数</t>
  </si>
  <si>
    <t>参保居民个人缴费标准</t>
  </si>
  <si>
    <t>350</t>
  </si>
  <si>
    <t>元/人</t>
  </si>
  <si>
    <t>反映参保对象实际缴费金额</t>
  </si>
  <si>
    <t>基本医疗保险综合参保率</t>
  </si>
  <si>
    <t>反映基本医疗保险参保情况</t>
  </si>
  <si>
    <t>参保目标任务完成率</t>
  </si>
  <si>
    <t>反映参保情况</t>
  </si>
  <si>
    <t>参保人政策范围内住院保销比例</t>
  </si>
  <si>
    <t>70</t>
  </si>
  <si>
    <t>反映政策范围内住院保销情况</t>
  </si>
  <si>
    <t>参保人住院费用实际保销比例</t>
  </si>
  <si>
    <t>反映参保人实际保销情况</t>
  </si>
  <si>
    <t>建档立卡贫困人口参加基本医保和大病保险覆盖率</t>
  </si>
  <si>
    <t>反映建档立卡贫困人口参加医疗保险及大病保险情况</t>
  </si>
  <si>
    <t>当年各级财政补助资金到位率</t>
  </si>
  <si>
    <t>反映各级财政补助资金按时到位情况</t>
  </si>
  <si>
    <t>困难群众看病就医方便程度</t>
  </si>
  <si>
    <t>有所提高</t>
  </si>
  <si>
    <t>反映困难群众看病就医方便情况</t>
  </si>
  <si>
    <t>参保对象满意</t>
  </si>
  <si>
    <t>反映参保对象的满意程度。</t>
  </si>
  <si>
    <t>城乡医疗救助补助资金</t>
  </si>
  <si>
    <t>建档立卡贫困人口资助参保定额补助。我区2022年建档立卡户已脱贫44298人，区级承担每人97.2元。2022年共需补助4305765.6元。我区2023年脱贫户、边缘易致贫户突发严重困难户、脱贫不稳定户46557人，区级承担97.2元，共需补助4525340.4元。确保所有建档立卡户定额补助到位，确实减轻建档立卡户的参保缴费压力。</t>
  </si>
  <si>
    <t>继续实施重特大疾病医疗救助</t>
  </si>
  <si>
    <t>反映救助人员100%享受救助</t>
  </si>
  <si>
    <t>保障低保、特困、建档立卡脱贫人口直接医疗救助</t>
  </si>
  <si>
    <t>56477</t>
  </si>
  <si>
    <t>反映医疗救助资助参保人数</t>
  </si>
  <si>
    <t>“一站式”即时结算</t>
  </si>
  <si>
    <t>反映“一站式”即时结算覆盖地区有所提高</t>
  </si>
  <si>
    <t>低保对象资助标准</t>
  </si>
  <si>
    <t>元/人年</t>
  </si>
  <si>
    <t>反映低保对象资助标准</t>
  </si>
  <si>
    <t>特困人群资助标准</t>
  </si>
  <si>
    <t>320</t>
  </si>
  <si>
    <t>反映特困人群资助标准</t>
  </si>
  <si>
    <t>建档立卡脱贫人口</t>
  </si>
  <si>
    <t>72</t>
  </si>
  <si>
    <t>反映建档立卡脱贫人口资助标准</t>
  </si>
  <si>
    <t>明显提高</t>
  </si>
  <si>
    <t>减轻群众参保缴费压力</t>
  </si>
  <si>
    <t>服务对象满意度</t>
  </si>
  <si>
    <t>反映救助对象满意度</t>
  </si>
  <si>
    <r>
      <rPr>
        <b/>
        <sz val="10"/>
        <rFont val="Times New Roman"/>
        <charset val="1"/>
      </rPr>
      <t xml:space="preserve">    </t>
    </r>
    <r>
      <rPr>
        <b/>
        <sz val="10"/>
        <rFont val="宋体"/>
        <charset val="1"/>
      </rPr>
      <t>中国共产党临沧市临翔区委员会办公室</t>
    </r>
  </si>
  <si>
    <t>党政专用电视会议系统延伸工程项目专项资金</t>
  </si>
  <si>
    <t>支付剩余党政专用电视会议系统建设工程款</t>
  </si>
  <si>
    <t>改建1间电视电话会议室</t>
  </si>
  <si>
    <t>1间</t>
  </si>
  <si>
    <t>间</t>
  </si>
  <si>
    <t>完成党政专用电视会议系统建设工程</t>
  </si>
  <si>
    <t>党政专用电视会议系统建设工程验收合格率达100%</t>
  </si>
  <si>
    <t>2023年12月30日前完成</t>
  </si>
  <si>
    <t>更好地服务党政机关召开电视电话会议，完成相关会议工作</t>
  </si>
  <si>
    <t>提高服务对象满意度</t>
  </si>
  <si>
    <r>
      <rPr>
        <b/>
        <sz val="10"/>
        <rFont val="Times New Roman"/>
        <charset val="1"/>
      </rPr>
      <t xml:space="preserve">    </t>
    </r>
    <r>
      <rPr>
        <b/>
        <sz val="10"/>
        <rFont val="宋体"/>
        <charset val="1"/>
      </rPr>
      <t>临沧市临翔区国有资产经营管理有限责任公司</t>
    </r>
  </si>
  <si>
    <t>被征地农户股红补助资金</t>
  </si>
  <si>
    <t>1、完成征地拆迁项目土地平整、土地补偿，青苗补助等工作，2、向征地户支付征地补偿款。3、年底按时兑付3000农户发放股红资金。</t>
  </si>
  <si>
    <t>受益被征地农户</t>
  </si>
  <si>
    <t>反映被征地农户受益情况</t>
  </si>
  <si>
    <t>兑付征地亩积数</t>
  </si>
  <si>
    <t>反映兑付征的补偿资金所产生的工作经费</t>
  </si>
  <si>
    <t>按质按量兑付被征地农户股红</t>
  </si>
  <si>
    <t>成本控制在预算范围内</t>
  </si>
  <si>
    <t>促进社会稳定</t>
  </si>
  <si>
    <t>稳定</t>
  </si>
  <si>
    <t>反映入股分红农户发展力情况</t>
  </si>
  <si>
    <t>被征地农户满意度</t>
  </si>
  <si>
    <t>反映被征地农户的满意度</t>
  </si>
  <si>
    <r>
      <rPr>
        <b/>
        <sz val="10"/>
        <rFont val="Times New Roman"/>
        <charset val="1"/>
      </rPr>
      <t xml:space="preserve">    </t>
    </r>
    <r>
      <rPr>
        <b/>
        <sz val="10"/>
        <rFont val="宋体"/>
        <charset val="1"/>
      </rPr>
      <t>临沧市临翔区商务局</t>
    </r>
  </si>
  <si>
    <t>电子商务进农村综合示范项目专款资金</t>
  </si>
  <si>
    <t>通过电商进农村示范工作，进一步完善电子商务服务公共体系，大力培育市场主体，加快推进电子商务在农村的推广和应用，构建农村现代市场体系，探索电子商务精准扶贫模式，推动农村电子商务成为农村经济社会发展新引擎。</t>
  </si>
  <si>
    <t>政策宣传次数</t>
  </si>
  <si>
    <t>常态化宣传</t>
  </si>
  <si>
    <t>反映电商进农村的宣传力度情况。</t>
  </si>
  <si>
    <t>县域农村网络零售额同比增长</t>
  </si>
  <si>
    <t>加快建设农村电子商务平台</t>
  </si>
  <si>
    <t>生产生活能力提高</t>
  </si>
  <si>
    <t>反映补助促进受助对象生产生活能力提高的情况。</t>
  </si>
  <si>
    <t>限（规）上企业奖励资金</t>
  </si>
  <si>
    <t>为促进企业发展，实现全区经济增长，对辖区内监管的企业（含个体工商户）进行奖励，鼓励先进，强化政策扶持。</t>
  </si>
  <si>
    <t>按时按量完成对辖区内企业及个人奖励</t>
  </si>
  <si>
    <t>39户进行奖励</t>
  </si>
  <si>
    <t>按时按量完成对企业及个人奖励</t>
  </si>
  <si>
    <t>实现当地经济增长</t>
  </si>
  <si>
    <t>鼓励先进、强化政策扶持，促进企业发展</t>
  </si>
  <si>
    <t>提高社会经济发展</t>
  </si>
  <si>
    <t>电子商务进农村综合项目专款资金</t>
  </si>
  <si>
    <t>常态化宣传报道</t>
  </si>
  <si>
    <t>反映补助政策的宣传力度情况。即通过门户网站、报刊、通信、电视、户外广告等对补助政策进行宣传的次数。</t>
  </si>
  <si>
    <t>反映受益对象的满意程度。</t>
  </si>
  <si>
    <r>
      <rPr>
        <b/>
        <sz val="10"/>
        <rFont val="Times New Roman"/>
        <charset val="1"/>
      </rPr>
      <t xml:space="preserve">    </t>
    </r>
    <r>
      <rPr>
        <b/>
        <sz val="10"/>
        <rFont val="宋体"/>
        <charset val="1"/>
      </rPr>
      <t>临沧市临翔区城市管理综合行政执法局</t>
    </r>
  </si>
  <si>
    <t>临沧城绿化管护经费</t>
  </si>
  <si>
    <t>通过实施临沧主城区城市园林绿化养护服务采购项目，不断提高临沧城建成区绿地率、绿化覆盖率，巩固和提高绿化建设成果，提升城市品位，彰显绿美临翔新形象，助力临沧市创建花园城市、绿美城市。1、绿化比较充分，植物配置基本合理，基本达到黄土不露天。2、园林植物达到：
（1）生长势：正常。生长达到该树种该规格的平均生长量。（2）叶子正常：叶色、大小、薄厚正常：较严重黄叶、焦叶、卷叶、带虫尿虫网灰尘的株数在2%以下：被啃咬的叶片最严重的每株在10%以下。（3）枝、干正常：无明显枯枝、死杈：有蛀干害虫的株数在2%以下（包括2%，以下同）：蚧壳虫最严重处主枝主干100平方厘米2头活虫以下，较细枝条每尺长一段上在10头活虫以下，株数都在4%以下：④树冠基本完整：主侧枝分布匀称，树冠通风透光。（4）措施：按二级技术措施要求认真进行养护。（5）行道树缺株在1%以下。（6）草坪覆盖率达95%以上：草坪内杂草控制在20%以内：生长和颜色正常，不枯黄：每年修剪暖地形二次以上，冷地形10次以上：基本无病虫害。3、行道树和绿地内无死树，树木修剪基本合理，树形美观，能较好地解决树木和电线、建筑物、交通等之间的矛盾。4、绿化生产垃圾要做到日产日清，绿地内无明显的废弃物，能坚持在重大节日前进行突击清理。5、栏杆、园路、桌椅、井盖和牌饰等园林设施基本完善，基本做到及对维护和油饰。6、无较重的人为损坏。对轻微或偶尔发生难以控制的人为损坏，能及时发现和处理、绿地、草坪内无堆物堆料、搭棚或侵占等；行道树树干无明显地钉栓刻画现象，树下距树2米以内无影响树木养护管理的堆物堆料搭棚、围栏等。</t>
  </si>
  <si>
    <t>管护行道树</t>
  </si>
  <si>
    <t>100000</t>
  </si>
  <si>
    <t>株</t>
  </si>
  <si>
    <t>管护行道树10万</t>
  </si>
  <si>
    <t>管护绿地面积</t>
  </si>
  <si>
    <t>110</t>
  </si>
  <si>
    <t>管护绿地面积110公顷</t>
  </si>
  <si>
    <t>种植植物成活率</t>
  </si>
  <si>
    <t>种植植物成活率大于95%</t>
  </si>
  <si>
    <t>时时管护</t>
  </si>
  <si>
    <t>管理成本</t>
  </si>
  <si>
    <t>管理成本控制在2000万元以下</t>
  </si>
  <si>
    <t>带动就业人数</t>
  </si>
  <si>
    <t>150</t>
  </si>
  <si>
    <t>带动就业人数150人</t>
  </si>
  <si>
    <t>城市绿化管护达到标准</t>
  </si>
  <si>
    <t>国家二级管护标准</t>
  </si>
  <si>
    <t>城市绿化管护达到国家二级管护标准</t>
  </si>
  <si>
    <t>项目持续发挥作用的期限</t>
  </si>
  <si>
    <t>项目长期持续发挥作用</t>
  </si>
  <si>
    <t>城市居民满意度</t>
  </si>
  <si>
    <t>广大市民对城市绿化的满意度大于90%</t>
  </si>
  <si>
    <t>临翔区城市公共厕所管理维护服务经费</t>
  </si>
  <si>
    <t>承担临翔区58座城市公共厕所的日常清扫保洁、设施设备维修维护及更新更换、服务管理等工作，实现公共厕所规范化、精细化管理。确保公厕全天候对公众开放并能正常使用，保障公厕如厕需求。确保服务区区域整体清洁，公共厕所清洁、卫生，设施设备完好无损，达到“无粪便、无臭味、地面无水渍、设施无损坏、小便无尿垢、里外都清洁、有手纸、有洗手液、有香薰”要求。管理人员配置不得低于投标时的承诺。</t>
  </si>
  <si>
    <t>城区公共厕所管理维护数量</t>
  </si>
  <si>
    <t>58座（含旅游公共厕所18座）</t>
  </si>
  <si>
    <t>对城区58座公共厕所进行维护管理（含旅游公共厕所18座）</t>
  </si>
  <si>
    <t>公厕保洁人员</t>
  </si>
  <si>
    <t>58</t>
  </si>
  <si>
    <t>城区每个公共厕所至少配备1名保洁人员</t>
  </si>
  <si>
    <t>每天清扫保洁时间</t>
  </si>
  <si>
    <t>15小时</t>
  </si>
  <si>
    <t>小时</t>
  </si>
  <si>
    <t>公共厕所每天保洁时间为06:30-21:30</t>
  </si>
  <si>
    <t>考核次数</t>
  </si>
  <si>
    <t>月</t>
  </si>
  <si>
    <t>每月对公厕管理维护情况进行1次考核</t>
  </si>
  <si>
    <t>全天候免费对公众开放并能正常使用</t>
  </si>
  <si>
    <t>服务区域整体清洁，做到“五无”（无粪便、无臭味、地面无水水渍、设施无损坏、小便无尿垢）、“三有”（有手纸、有洗手液、有香薰）</t>
  </si>
  <si>
    <t>公共厕所设施设备完好无损</t>
  </si>
  <si>
    <t>清扫保洁工器具、日常用品配备齐全</t>
  </si>
  <si>
    <t>达到《城市公共厕所设计标准》规定通风量</t>
  </si>
  <si>
    <t>达到《建筑照明设计标准》公共厕所照度标准</t>
  </si>
  <si>
    <t>考核合格率</t>
  </si>
  <si>
    <t>考核合格率应达到95%以上</t>
  </si>
  <si>
    <t>城区公共厕所保洁率</t>
  </si>
  <si>
    <t>城区公共厕所保洁率100%</t>
  </si>
  <si>
    <t>城区公共厕所正常开放率</t>
  </si>
  <si>
    <t>城区公共厕所正常开放率大于95%</t>
  </si>
  <si>
    <t>公厕管理维护服务费</t>
  </si>
  <si>
    <t>252880</t>
  </si>
  <si>
    <t>元/月</t>
  </si>
  <si>
    <t>每月公厕管理维护服务费小于252880元</t>
  </si>
  <si>
    <t>带动就业人数不少于58人</t>
  </si>
  <si>
    <t>广大市民对城市公厕使用满意度</t>
  </si>
  <si>
    <t>广大市民对城市公厕使用满意度大于90%</t>
  </si>
  <si>
    <t>路灯电费经费</t>
  </si>
  <si>
    <t>美化、亮化临沧城市环境，确保道路照明正常运行，提高路灯照明的覆盖率，按时、按月缴纳全城路灯电费。对全城16000多盏路灯进行维修维护，每天巡查，及时处理，季度大检，对存在安全隐患的路灯电杆及时发现及时整改，保障路灯亮灯率及安全性，确保路段亮灯率在95%以上，保障群众出行方便。</t>
  </si>
  <si>
    <t>全城路灯维护数量</t>
  </si>
  <si>
    <t>16000</t>
  </si>
  <si>
    <t>不及时维修维护扣1分，罚相关责任人100元，以此类推，扣5分以上请相关部门给予相应处罚。</t>
  </si>
  <si>
    <t>2023年1月-12月路灯电费</t>
  </si>
  <si>
    <t>按时、按月缴纳全城路灯电费</t>
  </si>
  <si>
    <t>按时缴纳路灯电费</t>
  </si>
  <si>
    <t>全城路灯电费</t>
  </si>
  <si>
    <t>200万元</t>
  </si>
  <si>
    <t>按电力部门提供的用电量和电费标准缴纳电费</t>
  </si>
  <si>
    <t>确保道路照明正常运行</t>
  </si>
  <si>
    <t>道路照明正常运行</t>
  </si>
  <si>
    <t>美化、亮化城市环境，提高路灯照明覆盖率</t>
  </si>
  <si>
    <t>路灯亮灯率95%以上</t>
  </si>
  <si>
    <t>群众满意度大于90%</t>
  </si>
  <si>
    <r>
      <rPr>
        <b/>
        <sz val="10"/>
        <rFont val="Times New Roman"/>
        <charset val="1"/>
      </rPr>
      <t xml:space="preserve">    </t>
    </r>
    <r>
      <rPr>
        <b/>
        <sz val="10"/>
        <rFont val="宋体"/>
        <charset val="1"/>
      </rPr>
      <t>临沧市临翔区环境卫生管理站</t>
    </r>
  </si>
  <si>
    <t>临沧市临翔区环卫市场化特许经营项目经费</t>
  </si>
  <si>
    <t>升阳升、家宝、小土三家公司根据所签订的临翔区环卫市场化特许经营协议，按质按量完成好城区主要街道及背街小巷的清扫保洁工作，建筑垃圾等废弃物和卫生死角的清理，各类公共设施标牌、环卫设施、路面、背街小巷墙面、电杆小广告的清理清洗、创建国家卫生城市、创建花园城市、节庆、重大活动、考评和市容环境卫生检查等突击事件中环境卫生保障。自果皮箱、垃圾桶、垃圾箱、垃圾分类桶、垃圾分类房、垃圾中转站的生活垃圾及居民大件垃圾分类收集清运至临翔区辖区内的垃圾处理厂或垃圾填埋场。做到生活垃圾日产日清。环卫站每月由专人定期对清扫保洁质量进行考核。  每天 完成道路清扫保洁面积  420万平方米，服务居民15万人，对城区内120个洗手台进行日常维修维护，达到机械清扫条件的路面每天洗扫1次。每天检查考核范围包括临沧市临翔区环卫市场化特许经营项目的三个合同包，分别为北片区、中片区、南片区，具体三个合同包的区域划分和考核内容详见《临沧市临翔区环卫市场化特许经营项目特许经营协议》和《临沧市临翔区环卫市场化特许经营项目考核细则》。按照“每日巡查和不定期全面考核，按月统计”的办法实施考核。每日巡查考核由区环卫站日常实施。采用“三随机，一公开”方式组织。“三随机”指每日考核小组、考核对象、考核内容均以随机方式产生。“一公开”指每月考核统计情况、年度考核统计情况在区环卫站固定位置公开公示。</t>
  </si>
  <si>
    <t>每天清扫保洁面积</t>
  </si>
  <si>
    <t>4200000平方米，每日不少于1次</t>
  </si>
  <si>
    <t>每天按现场作业考核内容逐一考核，对达不到考核要求的项目扣减当月服务费，每扣减1分扣减当月服务费1000元，月底报财务核拨月服务费</t>
  </si>
  <si>
    <t>洗手台日常保洁维护</t>
  </si>
  <si>
    <t>120（根据实际建成使用数量）</t>
  </si>
  <si>
    <t>万元/个</t>
  </si>
  <si>
    <t>每月按现场考核内容逐一考核，每得1分加2968元服务费，每扣除1分扣减当月服务费500元</t>
  </si>
  <si>
    <t>生活垃圾收集容器保洁维护</t>
  </si>
  <si>
    <t>每天保持干净整洁，无垃圾外溢现象</t>
  </si>
  <si>
    <t>每天按现场考核内容逐一考核垃圾收集容器外观，每扣除1分扣减当月服务费300元</t>
  </si>
  <si>
    <t>达到机械清扫的道路清扫</t>
  </si>
  <si>
    <t>30次（每天1次）</t>
  </si>
  <si>
    <t>机械清扫冲洗道路次数未按规定完成的，每扣1分扣减当月服务费2000元</t>
  </si>
  <si>
    <t>垃圾清运及时率</t>
  </si>
  <si>
    <t>每天按现场考核检查垃圾清运及时率，发现堆积超过10%扣1分，扣减当月服务费500元</t>
  </si>
  <si>
    <t>城市环境卫生整体清洁</t>
  </si>
  <si>
    <t>做到“七无六净”</t>
  </si>
  <si>
    <t>每天考核路面是否有无废弃堆积物、无果皮纸屑和树叶、无砖瓦沙石、无泼撒物、无污泥积水、无人畜粪便、无小广告。路面净、沟眼净、树穴净、落沙井净、花坛净、墙根净。每扣1分扣减当月服务费500元。</t>
  </si>
  <si>
    <t>道路（含背街小巷等公共区域）进行全天保洁</t>
  </si>
  <si>
    <t>每天（早上7:30分以前完成大扫，7:30分至晚上21:30</t>
  </si>
  <si>
    <t>每天按考核内容考核，发现1次扣1分，扣减当月服务费1000元</t>
  </si>
  <si>
    <t>提升城市人居环境</t>
  </si>
  <si>
    <t>市民反映良好，不影响市民生活，环保检测部门检测出污染环境1次扣5分，扣减单月服务费用10000元</t>
  </si>
  <si>
    <t>防止二次污染</t>
  </si>
  <si>
    <t>每天不干净整洁度超过10%扣1分，扣减当月服务费200元</t>
  </si>
  <si>
    <t>每月1次群众满意度调查，低于95%满意度扣1分，扣减单月服务费300元</t>
  </si>
  <si>
    <t>城市生活垃圾处置经费</t>
  </si>
  <si>
    <t>解决临沧城生活垃圾填埋场不能正常使用后的临翔区城市生活垃圾处置，按照临沧市临翔区城市管理综合行政执法局与凤庆云水环保工程有限责任公司所签订的《协同处置城乡生活垃圾合作协议》进行规范填埋处理、无害化处理。临翔区环境卫生管理站每日负责将城市生活垃圾收集、中转、运输至凤庆云水环保工程有限责任公司指定地点，公司负责销毁生活垃圾，杜绝二次污染环境，确保废水、粉尘、废气等污染物排放符合国家环保法规和国家及专业管理部门、行业排放标准的要求。2022年日清运量226吨，日平均车次16车次，2023年预计日处理230吨计算，年处理量为83950吨，每吨处理费用100元。</t>
  </si>
  <si>
    <t>垃圾日产日处理量</t>
  </si>
  <si>
    <t>83950</t>
  </si>
  <si>
    <t>每月不定期抽查垃圾处理情况，日产垃圾日处理量小于95%1次扣1分，扣减费用500元</t>
  </si>
  <si>
    <t>按项目技术规范处理垃圾</t>
  </si>
  <si>
    <t>每月不定期抽查按项目技术规范处理垃圾情况，发现1次扣5分，扣减费用2000元</t>
  </si>
  <si>
    <t>计量、记录资料齐全</t>
  </si>
  <si>
    <t>每月甲乙双方核对垃圾量、记录是否齐全一致，不齐全不一致1次扣2分，扣减费用1000元</t>
  </si>
  <si>
    <t>不得拒收垃圾</t>
  </si>
  <si>
    <t>凤庆云水环保工程有限责任公司拒收垃圾达5%以上扣1分，扣减费用1000元</t>
  </si>
  <si>
    <t>不能处理提前15日通知</t>
  </si>
  <si>
    <t>因不可抗力不能处理垃圾，提前15日通知甲方</t>
  </si>
  <si>
    <t>未根据双方签订协议提前通知甲方不能处理垃圾1次扣5分，扣减费用10000元</t>
  </si>
  <si>
    <t>根据环保要求进行规范处理</t>
  </si>
  <si>
    <t>不按照环保要求规范处置生活垃圾1次扣5分，扣减费用10000元</t>
  </si>
  <si>
    <t>及时处理率</t>
  </si>
  <si>
    <t>垃圾及时处理率低于95%扣1分，扣减费用1000元，每多扣1分扣减费用递增1000元</t>
  </si>
  <si>
    <t>每吨处置费用100元</t>
  </si>
  <si>
    <t>按处理量月结算</t>
  </si>
  <si>
    <t>每月甲乙双方核对处理量，结算费用，不相符1次扣1分，扣减费用200元</t>
  </si>
  <si>
    <t>减少环境污染</t>
  </si>
  <si>
    <t>不污染周边环境及居民生产生活</t>
  </si>
  <si>
    <t>周边群众反映良好，不影响居民生活，环保检测部门检测出污染环境1次扣5分，扣减费用10000元</t>
  </si>
  <si>
    <t>抽查群众满意度率不达95%以上扣1分，扣减费用1000元</t>
  </si>
  <si>
    <t>城市生活垃圾清运经费</t>
  </si>
  <si>
    <t>临沧市临翔区博尚生活垃圾填埋场即将达到设计填埋标高，库容趋于饱和，无法消纳更多生活垃圾。于2021年11月12日起将临翔区主城区产生的生活垃圾运至云县第二城市生活垃圾处理场进行填埋处置，截至2022年9月22日因云县第二城市生活垃圾处理场坝体出现渗漏需进行整改无法处理临翔区生活垃圾，后经与凤庆云水环保工程有限公司沟通对接，同意于2022年9月23日起将临翔区生活垃圾运至凤庆云水环保工程有限公司进行焚烧处理，该公司位于临沧市凤庆县勐佑镇习谦村，距离临翔区主城区约160公里。临翔区内的生活垃圾收集清运费用已包含在原协议中，不再计取。临翔区外的生活垃圾清运费用按综合单价192元/吨包干结算，以凤庆云水环保工程有限公司实际接收的生活垃圾量为准。每月双方核对清运量，确认后签字盖章生效，在每月的25日前向乙方支付上一月份的费用。2022年月均清运量9600吨，月车次730车次。2023年预计年清运量115963吨，预计8818车次。</t>
  </si>
  <si>
    <t>垃圾清运量</t>
  </si>
  <si>
    <t>115963</t>
  </si>
  <si>
    <t>每天分组检查垃圾清运情况，每天日产垃圾清运量小于95%1次扣1分，扣减费用200元</t>
  </si>
  <si>
    <t>清运车辆外观整洁</t>
  </si>
  <si>
    <t>外观整洁，车况良好</t>
  </si>
  <si>
    <t>抽查垃圾清运车辆外观整洁情况，每发现不整洁1次扣1分，扣减费用200元</t>
  </si>
  <si>
    <t>不发生垃圾撒漏、滴漏现象</t>
  </si>
  <si>
    <t>抽查每发生1次垃圾撒漏、滴漏现象扣1分，扣减费用500元</t>
  </si>
  <si>
    <t>抽查垃圾清运计量、记录不齐全1次扣1分，扣减费用500元</t>
  </si>
  <si>
    <t>年车次</t>
  </si>
  <si>
    <t>8818</t>
  </si>
  <si>
    <t>每月核对月车次1次，少于5%以上扣1分，扣减费用200元</t>
  </si>
  <si>
    <t>根据环保要求清运生活垃圾</t>
  </si>
  <si>
    <t>清运到凤庆云水环保工程有限公司</t>
  </si>
  <si>
    <t>未按要求清运到指定地点1次扣5分，扣减费用2000元</t>
  </si>
  <si>
    <t>每吨清运费用192元</t>
  </si>
  <si>
    <t>按清运量按月结算</t>
  </si>
  <si>
    <t>每月甲乙双方核对清运量，结算费用，不相符1次扣1分，扣减费用200元</t>
  </si>
  <si>
    <t>居民生活环境得到提升</t>
  </si>
  <si>
    <t>周边群众反映良好，不影响市民生活，环保检测部门检测出污染环境1次扣5分，扣减费用10000元</t>
  </si>
  <si>
    <t>减少垃圾对环境的污染</t>
  </si>
  <si>
    <t>不让垃圾外溢污染生态环境</t>
  </si>
  <si>
    <t>生态保持良好，不影响生态发展,专业部门检测周边生态环境因未及时清运垃圾影响环境不达标1次扣5分，扣减费用10000元</t>
  </si>
  <si>
    <t>6-2  重点工作情况解释说明汇总表</t>
  </si>
  <si>
    <t>重点工作</t>
  </si>
  <si>
    <t>2023年工作重点及工作情况</t>
  </si>
  <si>
    <r>
      <rPr>
        <sz val="11"/>
        <color theme="1"/>
        <rFont val="宋体"/>
        <charset val="134"/>
      </rPr>
      <t xml:space="preserve">               </t>
    </r>
    <r>
      <rPr>
        <sz val="12"/>
        <color theme="1"/>
        <rFont val="宋体"/>
        <charset val="134"/>
      </rPr>
      <t xml:space="preserve"> </t>
    </r>
    <r>
      <rPr>
        <b/>
        <sz val="12"/>
        <color theme="1"/>
        <rFont val="宋体"/>
        <charset val="134"/>
      </rPr>
      <t>转移支付情况</t>
    </r>
    <r>
      <rPr>
        <sz val="11"/>
        <color theme="1"/>
        <rFont val="宋体"/>
        <charset val="134"/>
      </rPr>
      <t xml:space="preserve">
        2023年，临翔区预计争取上级转移支付补助收入178274万元，其中：一般公共预算收入176274万元，政府性基金收入2000万元，具体明细如下：
        一、一般公共预算补助收入情况
        1.返还性补助收入6139万元；
        2.一般性转移支付补助收入119655万元；
        3.专项转移支付补助收入30000万元；
        4.债券转贷收入20480万元；
      </t>
    </r>
    <r>
      <rPr>
        <sz val="11"/>
        <color rgb="FFFF0000"/>
        <rFont val="宋体"/>
        <charset val="134"/>
      </rPr>
      <t xml:space="preserve"> </t>
    </r>
    <r>
      <rPr>
        <sz val="11"/>
        <rFont val="宋体"/>
        <charset val="134"/>
      </rPr>
      <t>二、政府性基金预算补助收入情况
       1.大中型水库移民后期扶持基金支出300万元；
       2.大中型水库库区基金安排的支出1000万元；
       3.  彩票公益金补助收入700万元；</t>
    </r>
    <r>
      <rPr>
        <sz val="11"/>
        <color theme="1"/>
        <rFont val="宋体"/>
        <charset val="134"/>
      </rPr>
      <t xml:space="preserve">
      三、对下转移支付情况
    临翔区下设10个乡（镇、街道），实行乡财县管后，县区一级已为财政管理未级，乡（镇）街道资金在支付中作为县区本级资金支付，无对下转移支付资金。</t>
    </r>
  </si>
  <si>
    <t>预决算公开</t>
  </si>
  <si>
    <t xml:space="preserve">                   预决算公开工作情况
   1.根据新《中华人民共和国预算法》关于预决算公开的相关规定，制定了《临翔区财政局关于印发《临翔区预决算公开工作实施细则》的通知》，《临翔区关于进一步推进预算公开作的实施意见》，《临沧市临翔区财政局关于建立预决算公开情况统计制度的通知》等文件。
   2.采取区政府门户网站“预决算信息公开”专栏及“云南省预决算信息集中公开平台“双公开”方式，对政府预算及部门预算进行公开。2023年共批复112个部门及单位年初预算，除武装部涉密不予公开外，其余111个部门和单位严格按照要求进行公开。
   3.统一制定预算信息公开的表格、口径和内容，不断细化公开内容。
   4.对各部门预算公开完成情况实行情况通报，及时沟通联系、密切配合、各负其责。
   5.要求各单位要指定专人收集汇总并妥善保管存档资料，存档材料包括公开的预算信息资料、保密审查资料、公开后收集的社会舆情、监督部门或社会公众反映的预算公开意见建议及相关解释说明资料等。
   </t>
  </si>
  <si>
    <t>举借债务</t>
  </si>
  <si>
    <r>
      <rPr>
        <sz val="11"/>
        <rFont val="宋体"/>
        <charset val="134"/>
      </rPr>
      <t xml:space="preserve">                     </t>
    </r>
    <r>
      <rPr>
        <b/>
        <sz val="11"/>
        <rFont val="宋体"/>
        <charset val="134"/>
      </rPr>
      <t xml:space="preserve"> 举借债务情况</t>
    </r>
    <r>
      <rPr>
        <sz val="11"/>
        <rFont val="宋体"/>
        <charset val="134"/>
      </rPr>
      <t xml:space="preserve">
 1.强化全口径债务常态化监控机制，进一步加强日常监督管理。健全债券项目管理机制，加强地方政府专项债券项目资金绩效管理，实现“借、用、管、还”全生命周期闭环。完善以债务率为主的政府债务风险评估指标体例，建立健全政府债务与项目资产、收益相对应的制度。
 2.加强风险评估预警结果应用，依法落实到期法定债券偿还责任。防范化解地方政府隐性债务风险，坚决遏制隐性债务增量，妥善处置和化解隐性债务存量。
 3.截至2022年底，全区政府债务余额33.05亿元（一般债务13.75亿元，专项债务19.3亿元）。全区政府债务限额为36.55亿元（一般债务17.25亿元，专项债务19.3亿元），债务余额控制在限额内。目前，上级暂未下达2023年新增债券资金额度。</t>
    </r>
  </si>
  <si>
    <t>预算绩效</t>
  </si>
  <si>
    <r>
      <rPr>
        <sz val="11"/>
        <rFont val="宋体"/>
        <charset val="134"/>
      </rPr>
      <t xml:space="preserve">                  </t>
    </r>
    <r>
      <rPr>
        <b/>
        <sz val="11"/>
        <rFont val="宋体"/>
        <charset val="134"/>
      </rPr>
      <t>预算绩效管理工作情况</t>
    </r>
    <r>
      <rPr>
        <sz val="11"/>
        <rFont val="宋体"/>
        <charset val="134"/>
      </rPr>
      <t xml:space="preserve">
    1.《中共临沧市临翔区委办公室 临沧市临翔区人民政府办公室关于印发&lt;临沧市临翔区财政局职能配置内设机构和人员编制规定&gt;的通知》（临翔办字〔2019〕31号），设置了绩效评价股，并根据工作需要配置专职人员1名。制定了《临翔区全面实施预算绩效管理的实施方案》（临翔发〔2020〕8号）《临翔区部门预算绩效运行监控管理暂行办法》（临翔财发〔2020〕59号）。
    2.按照“谁申请预算、谁填报目标”的原则明确项目资金绩效目标填报主体。由项目单位编制本单位所有项目绩效目标，行业管理部门按支出方向汇总编制同类项目绩效目标。2022年共76个部门填报了290个项目绩效目标，2021年委托第三方机构在全区范围内选取4个部门、10个重点项目、20%的涉农整合资金进行了重点绩效评价。
    3.将绩效理念和方法深度融入预算编制、执行、监督全过程，强化绩效目标管理、做好绩效运行监控、开展绩效评价和加强结果应用等内容。
    4.将自评结果应用于下一年度预算安排中，着重考虑和倾斜于国家重大方针政策及绩效目标完成较好的项目和单位。</t>
    </r>
  </si>
  <si>
    <t>三保</t>
  </si>
  <si>
    <r>
      <rPr>
        <sz val="11"/>
        <rFont val="宋体"/>
        <charset val="134"/>
      </rPr>
      <t xml:space="preserve">            </t>
    </r>
    <r>
      <rPr>
        <b/>
        <sz val="11"/>
        <rFont val="宋体"/>
        <charset val="134"/>
      </rPr>
      <t>“三保”工作情况</t>
    </r>
    <r>
      <rPr>
        <sz val="11"/>
        <rFont val="宋体"/>
        <charset val="134"/>
      </rPr>
      <t xml:space="preserve">
    1.</t>
    </r>
    <r>
      <rPr>
        <sz val="11"/>
        <color theme="1"/>
        <rFont val="宋体"/>
        <charset val="134"/>
      </rPr>
      <t xml:space="preserve">抓实源头管理。编实编细编足“三保”预算，做到应保尽保，不留硬缺口。继续把“三保”放在财政支出的优先位置，确保国家制定的基本民生、工资政策落实到位。
    2.强化预算执行约束。严控预算调整，缓解财政支出压力，提高财政资金使用效率。对符合政策的项目净结余资金及时收回统筹用于“三保”支出。
    3.持续树牢“过紧日子”的思想。大力压减一般性支出和非急需、非刚性支出，强化财政支出的刚性约束，从严从紧控制机关运行成本。
    4.加强保工资和库款监测预警工作，科学规范做好资金调度工作，做好日均、月均库款保障相关系数的分析，确保优先保障工资发放。
    5.根据《云南省县级“三保”预算编制审核办法》（云财基层〔2021〕54号）及《云南省财政厅转发财政部关于严格地方预算管理筑牢兜实“三保”底线的通知》（云财基层〔2022〕62号）要求，严格按照国家和省级明确的范围和标准落实“三保”保障责任，做到应保尽保，不将超出财政承受能力范围的提标扩面的项目纳入“三保”预算编制。全年“三保”预算159171万元，其中：保工资102003万元 ，保基本民生52027万元，保运转5141万元。
   </t>
    </r>
  </si>
  <si>
    <t>直达资金</t>
  </si>
  <si>
    <r>
      <rPr>
        <sz val="11"/>
        <color theme="1"/>
        <rFont val="宋体"/>
        <charset val="134"/>
      </rPr>
      <t xml:space="preserve">                  </t>
    </r>
    <r>
      <rPr>
        <b/>
        <sz val="11"/>
        <color theme="1"/>
        <rFont val="宋体"/>
        <charset val="134"/>
      </rPr>
      <t xml:space="preserve"> 直达资金管理情况</t>
    </r>
    <r>
      <rPr>
        <sz val="11"/>
        <color theme="1"/>
        <rFont val="宋体"/>
        <charset val="134"/>
      </rPr>
      <t xml:space="preserve">
   1.出台《临沧市临翔区财政局关于成立直过资金管理工作领导小组的通知》临翔财发〔2020〕33号、《临沧市临翔区财政局关于做好直达资金使用管理工作的通知》临翔财发〔2020〕34号文件，明确相关人员的职能职责，并对直达资金指标管理、会计核算、支付方式、动态监控等做出详细要求。
   2.积极推进中央直达资金项目进展，加快直达资金支付进度，加强直达资金监督管理和跟踪问效，充分发挥直达政策效果。认真做好监控预警整改工作，及时完整的导入惠企利民补贴补助发放信息。</t>
    </r>
    <r>
      <rPr>
        <sz val="11"/>
        <color theme="1"/>
        <rFont val="宋体"/>
        <charset val="134"/>
      </rPr>
      <t>2022年直达资金共惠及22584人次，惠及人员补助811万元，较好地落实了各项“六稳”“六保”政策措施，并在统筹推进疫情防控和经济社会发展中发挥积极作用。</t>
    </r>
    <r>
      <rPr>
        <sz val="11"/>
        <color theme="1"/>
        <rFont val="宋体"/>
        <charset val="134"/>
      </rPr>
      <t xml:space="preserve">
   3.制定统一格式，定期或不定期清理统计直达资金使用情况，对项目实施情况进行跟踪问效。做好台账登记，对直达资金的项目名称、下达文号及金额进行详细记录，确保资金流向明确，账目清晰。
   4.及时做好动态监控平台的支付数据挂接工作，切实做到系统数据与账面数据一致。认真做好监控预警整改工作，做好动态监控平台的支付数据挂接工作，切实做到系统数据与账面数据一致。</t>
    </r>
    <r>
      <rPr>
        <sz val="11"/>
        <color theme="1"/>
        <rFont val="宋体"/>
        <charset val="134"/>
      </rPr>
      <t xml:space="preserve">
</t>
    </r>
    <r>
      <rPr>
        <sz val="11"/>
        <color theme="1"/>
        <rFont val="宋体"/>
        <charset val="134"/>
      </rPr>
      <t xml:space="preserve">
</t>
    </r>
  </si>
  <si>
    <t xml:space="preserve">    重点项目建设</t>
  </si>
  <si>
    <r>
      <t>综合交通：</t>
    </r>
    <r>
      <rPr>
        <sz val="11"/>
        <color theme="1"/>
        <rFont val="宋体"/>
        <charset val="134"/>
      </rPr>
      <t xml:space="preserve">加快推进临清、临双2条高速公路建设，力争年内投入运营；加快实施东环旅游线、乡镇通三级公路等项目建设；启动实施2023年30户以上自然村通硬化路项目，开展南美乡三级公路二、三期前期工作。力争完成综合交通投资7亿元以上。
</t>
    </r>
    <r>
      <rPr>
        <b/>
        <sz val="11"/>
        <color theme="1"/>
        <rFont val="宋体"/>
        <charset val="134"/>
      </rPr>
      <t>水利方面：</t>
    </r>
    <r>
      <rPr>
        <sz val="11"/>
        <color theme="1"/>
        <rFont val="宋体"/>
        <charset val="134"/>
      </rPr>
      <t xml:space="preserve">加快推进大桥坡水库、第四净水处理厂及配套管网等项目建设；启动实施水利城乡供水一体化、塘房生态清洁小流域等项目，力争完成水利投资2亿元以上。
</t>
    </r>
    <r>
      <rPr>
        <b/>
        <sz val="11"/>
        <color theme="1"/>
        <rFont val="宋体"/>
        <charset val="134"/>
      </rPr>
      <t>工业方面：</t>
    </r>
    <r>
      <rPr>
        <sz val="11"/>
        <color theme="1"/>
        <rFont val="宋体"/>
        <charset val="134"/>
      </rPr>
      <t xml:space="preserve">加快推进中药饮片深加工、中国原料茶加工交易中心等项目建设；启动实施滇西生物特色产业园二期、临沧百胜创新型茶饮生产加工等项目，力争完成工业项目投资11亿元以上。
</t>
    </r>
    <r>
      <rPr>
        <b/>
        <sz val="11"/>
        <color theme="1"/>
        <rFont val="宋体"/>
        <charset val="134"/>
      </rPr>
      <t>农业产业方面：</t>
    </r>
    <r>
      <rPr>
        <sz val="11"/>
        <color theme="1"/>
        <rFont val="宋体"/>
        <charset val="134"/>
      </rPr>
      <t xml:space="preserve">加快推进农村产业融合发展示范园基础设施、2022年高标准农田等项目；启动实施2023年高标准农田、忙畔街道桉树替代种植等项目，力争完成农业投资2亿元以上。
</t>
    </r>
    <r>
      <rPr>
        <b/>
        <sz val="11"/>
        <color theme="1"/>
        <rFont val="宋体"/>
        <charset val="134"/>
      </rPr>
      <t>绿色能源方面：</t>
    </r>
    <r>
      <rPr>
        <sz val="11"/>
        <color theme="1"/>
        <rFont val="宋体"/>
        <charset val="134"/>
      </rPr>
      <t xml:space="preserve">加快推进竹芭山华能55MW农光互补、博尚镇中核300MW光伏复合等项目；启动实施电化学共享储能电站、公共充电基础设施、圈内集中光伏发电等项目，力争完成能源投资20亿元以上。
</t>
    </r>
    <r>
      <rPr>
        <b/>
        <sz val="11"/>
        <color theme="1"/>
        <rFont val="宋体"/>
        <charset val="134"/>
      </rPr>
      <t>数字经济方面：</t>
    </r>
    <r>
      <rPr>
        <sz val="11"/>
        <color theme="1"/>
        <rFont val="宋体"/>
        <charset val="134"/>
      </rPr>
      <t xml:space="preserve">加快推进交通组织管理优化提升建设；启动实施临沧数字物流中心、智慧社区建设等项目，力争完成投资1亿元以上。
</t>
    </r>
    <r>
      <rPr>
        <b/>
        <sz val="11"/>
        <color theme="1"/>
        <rFont val="宋体"/>
        <charset val="134"/>
      </rPr>
      <t>社会事业方面：</t>
    </r>
    <r>
      <rPr>
        <sz val="11"/>
        <color theme="1"/>
        <rFont val="宋体"/>
        <charset val="134"/>
      </rPr>
      <t xml:space="preserve">加快推进临沧职业学院、临沧市中医医院等项目；启动实施临翔区人民医院提质达标等项目，力争完成投资18亿元以上。
</t>
    </r>
    <r>
      <rPr>
        <b/>
        <sz val="11"/>
        <color theme="1"/>
        <rFont val="宋体"/>
        <charset val="134"/>
      </rPr>
      <t>市政建设方面：</t>
    </r>
    <r>
      <rPr>
        <sz val="11"/>
        <color theme="1"/>
        <rFont val="宋体"/>
        <charset val="134"/>
      </rPr>
      <t xml:space="preserve">加快推进中心城区污水处理提质增效、公共停车场等项目；启动实施2023年城镇老旧小区改造带动更新、主城区排水防涝设施建设等项目，力争完成市政基础设施投资10亿元以上。
</t>
    </r>
    <r>
      <rPr>
        <b/>
        <sz val="11"/>
        <color theme="1"/>
        <rFont val="宋体"/>
        <charset val="134"/>
      </rPr>
      <t>房地产方面：</t>
    </r>
    <r>
      <rPr>
        <sz val="11"/>
        <color theme="1"/>
        <rFont val="宋体"/>
        <charset val="134"/>
      </rPr>
      <t xml:space="preserve">加快推进佤山风情美食大观园、高新首府等项目；启动实施金旭嘉苑、临沧丽景豪庭等项目，力争完成房地产投资24亿元以上。   </t>
    </r>
  </si>
  <si>
    <t>空表</t>
  </si>
  <si>
    <t>说明</t>
  </si>
  <si>
    <t>1-6  2022年临翔区本级一般公共预算支出表(区对下转移支付项目)</t>
  </si>
  <si>
    <t>根据现行财政管理体制，乡（镇）街道作为区本级部门编制年初预算，所以无对下转移支付资金。</t>
  </si>
  <si>
    <t>1-7  2022年临翔区分地区税收返还和转移支付预算表</t>
  </si>
  <si>
    <t>2-5  2022年临翔区本级政府性基金支出表(区对下转移支付)</t>
  </si>
  <si>
    <t>3-5  2022年临翔区本级国有资本经营预算转移支付表（分地区）</t>
  </si>
  <si>
    <t>3-6  2022年临翔区本级国有资本经营预算转移支付表（分项目）</t>
  </si>
  <si>
    <t>5-8  临翔区2022年年初新增地方政府债券资金安排表</t>
  </si>
  <si>
    <t>2023年上级暂未下达新增债券资金，所以无数据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</si>
</sst>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3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_(* #,##0.00_);_(* \(#,##0.00\);_(* &quot;-&quot;??_);_(@_)"/>
    <numFmt numFmtId="179" formatCode="&quot;$&quot;\ #,##0.00_-;[Red]&quot;$&quot;\ #,##0.00\-"/>
    <numFmt numFmtId="180" formatCode="_(&quot;$&quot;* #,##0.00_);_(&quot;$&quot;* \(#,##0.00\);_(&quot;$&quot;* &quot;-&quot;??_);_(@_)"/>
    <numFmt numFmtId="181" formatCode="#,##0;\(#,##0\)"/>
    <numFmt numFmtId="182" formatCode="&quot;$&quot;#,##0.00_);[Red]\(&quot;$&quot;#,##0.00\)"/>
    <numFmt numFmtId="183" formatCode="_-* #,##0_-;\-* #,##0_-;_-* &quot;-&quot;_-;_-@_-"/>
    <numFmt numFmtId="184" formatCode="_-* #,##0.00_-;\-* #,##0.00_-;_-* &quot;-&quot;??_-;_-@_-"/>
    <numFmt numFmtId="185" formatCode="_-&quot;$&quot;\ * #,##0.00_-;_-&quot;$&quot;\ * #,##0.00\-;_-&quot;$&quot;\ * &quot;-&quot;??_-;_-@_-"/>
    <numFmt numFmtId="186" formatCode="\$#,##0.00;\(\$#,##0.00\)"/>
    <numFmt numFmtId="187" formatCode="\$#,##0;\(\$#,##0\)"/>
    <numFmt numFmtId="188" formatCode="#,##0.0_);\(#,##0.0\)"/>
    <numFmt numFmtId="189" formatCode="&quot;$&quot;#,##0_);[Red]\(&quot;$&quot;#,##0\)"/>
    <numFmt numFmtId="190" formatCode="&quot;$&quot;\ #,##0_-;[Red]&quot;$&quot;\ #,##0\-"/>
    <numFmt numFmtId="191" formatCode="#\ ??/??"/>
    <numFmt numFmtId="192" formatCode="_(&quot;$&quot;* #,##0_);_(&quot;$&quot;* \(#,##0\);_(&quot;$&quot;* &quot;-&quot;_);_(@_)"/>
    <numFmt numFmtId="193" formatCode="_(* #,##0_);_(* \(#,##0\);_(* &quot;-&quot;_);_(@_)"/>
    <numFmt numFmtId="194" formatCode="#,##0.000000"/>
    <numFmt numFmtId="195" formatCode="#,##0.0_ "/>
    <numFmt numFmtId="196" formatCode="0\.0,&quot;0&quot;"/>
    <numFmt numFmtId="197" formatCode="0.0"/>
    <numFmt numFmtId="198" formatCode="#,##0_ ;[Red]\-#,##0\ "/>
    <numFmt numFmtId="199" formatCode="#,##0_ "/>
    <numFmt numFmtId="200" formatCode="0.0%"/>
    <numFmt numFmtId="201" formatCode="#,##0.00_);[Red]\(#,##0.00\)"/>
    <numFmt numFmtId="202" formatCode="0_ "/>
    <numFmt numFmtId="203" formatCode="0.00_ "/>
  </numFmts>
  <fonts count="143">
    <font>
      <sz val="11"/>
      <color indexed="8"/>
      <name val="宋体"/>
      <charset val="134"/>
    </font>
    <font>
      <sz val="20"/>
      <name val="方正小标宋简体"/>
      <charset val="134"/>
    </font>
    <font>
      <sz val="11"/>
      <color theme="1"/>
      <name val="宋体"/>
      <charset val="134"/>
      <scheme val="minor"/>
    </font>
    <font>
      <b/>
      <sz val="14"/>
      <name val="宋体"/>
      <charset val="134"/>
      <scheme val="minor"/>
    </font>
    <font>
      <b/>
      <sz val="14"/>
      <color theme="1"/>
      <name val="宋体"/>
      <charset val="134"/>
      <scheme val="minor"/>
    </font>
    <font>
      <sz val="11"/>
      <name val="宋体"/>
      <charset val="134"/>
    </font>
    <font>
      <sz val="12"/>
      <name val="宋体"/>
      <charset val="134"/>
      <scheme val="minor"/>
    </font>
    <font>
      <sz val="11"/>
      <color theme="1"/>
      <name val="宋体"/>
      <charset val="134"/>
    </font>
    <font>
      <b/>
      <sz val="11"/>
      <color theme="1"/>
      <name val="宋体"/>
      <charset val="134"/>
    </font>
    <font>
      <sz val="10"/>
      <name val="宋体"/>
      <charset val="134"/>
    </font>
    <font>
      <b/>
      <sz val="10"/>
      <name val="宋体"/>
      <charset val="134"/>
    </font>
    <font>
      <sz val="12"/>
      <name val="宋体"/>
      <charset val="134"/>
    </font>
    <font>
      <sz val="20"/>
      <color indexed="8"/>
      <name val="方正小标宋简体"/>
      <charset val="134"/>
    </font>
    <font>
      <b/>
      <sz val="14"/>
      <color indexed="8"/>
      <name val="宋体"/>
      <charset val="134"/>
    </font>
    <font>
      <b/>
      <sz val="14"/>
      <name val="宋体"/>
      <charset val="134"/>
    </font>
    <font>
      <sz val="14"/>
      <color indexed="8"/>
      <name val="宋体"/>
      <charset val="134"/>
    </font>
    <font>
      <b/>
      <sz val="10"/>
      <name val="Times New Roman"/>
      <charset val="1"/>
    </font>
    <font>
      <sz val="10"/>
      <name val="宋体"/>
      <charset val="1"/>
    </font>
    <font>
      <sz val="9"/>
      <color rgb="FF000000"/>
      <name val="宋体"/>
      <charset val="1"/>
    </font>
    <font>
      <sz val="9"/>
      <name val="宋体"/>
      <charset val="1"/>
    </font>
    <font>
      <sz val="10"/>
      <name val="Times New Roman"/>
      <charset val="1"/>
    </font>
    <font>
      <sz val="14"/>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2"/>
      <color indexed="8"/>
      <name val="宋体"/>
      <charset val="134"/>
    </font>
    <font>
      <b/>
      <sz val="20"/>
      <name val="方正小标宋简体"/>
      <charset val="134"/>
    </font>
    <font>
      <sz val="14"/>
      <name val="MS Serif"/>
      <charset val="134"/>
    </font>
    <font>
      <sz val="14"/>
      <name val="宋体"/>
      <charset val="134"/>
      <scheme val="minor"/>
    </font>
    <font>
      <sz val="14"/>
      <name val="Times New Roman"/>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b/>
      <sz val="14"/>
      <name val="Arial"/>
      <charset val="134"/>
    </font>
    <font>
      <b/>
      <sz val="14"/>
      <color theme="1"/>
      <name val="宋体"/>
      <charset val="134"/>
    </font>
    <font>
      <sz val="12"/>
      <color rgb="FFFF0000"/>
      <name val="宋体"/>
      <charset val="134"/>
    </font>
    <font>
      <sz val="20"/>
      <color rgb="FFFF0000"/>
      <name val="方正小标宋简体"/>
      <charset val="134"/>
    </font>
    <font>
      <sz val="14"/>
      <color rgb="FFFF0000"/>
      <name val="宋体"/>
      <charset val="134"/>
    </font>
    <font>
      <b/>
      <sz val="14"/>
      <color rgb="FFFF0000"/>
      <name val="宋体"/>
      <charset val="134"/>
    </font>
    <font>
      <sz val="14"/>
      <color indexed="10"/>
      <name val="宋体"/>
      <charset val="134"/>
    </font>
    <font>
      <sz val="1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52"/>
      <name val="宋体"/>
      <charset val="134"/>
    </font>
    <font>
      <sz val="10"/>
      <name val="楷体"/>
      <charset val="134"/>
    </font>
    <font>
      <sz val="10"/>
      <name val="Geneva"/>
      <charset val="134"/>
    </font>
    <font>
      <sz val="11"/>
      <color indexed="9"/>
      <name val="宋体"/>
      <charset val="134"/>
    </font>
    <font>
      <b/>
      <sz val="11"/>
      <color indexed="8"/>
      <name val="宋体"/>
      <charset val="134"/>
    </font>
    <font>
      <sz val="12"/>
      <color indexed="9"/>
      <name val="宋体"/>
      <charset val="134"/>
    </font>
    <font>
      <sz val="11"/>
      <color indexed="17"/>
      <name val="宋体"/>
      <charset val="134"/>
    </font>
    <font>
      <sz val="8"/>
      <name val="Times New Roman"/>
      <charset val="134"/>
    </font>
    <font>
      <sz val="11"/>
      <color indexed="60"/>
      <name val="宋体"/>
      <charset val="134"/>
    </font>
    <font>
      <sz val="10"/>
      <name val="Arial"/>
      <charset val="134"/>
    </font>
    <font>
      <sz val="8"/>
      <name val="Arial"/>
      <charset val="134"/>
    </font>
    <font>
      <sz val="12"/>
      <color indexed="17"/>
      <name val="宋体"/>
      <charset val="134"/>
    </font>
    <font>
      <sz val="12"/>
      <color indexed="16"/>
      <name val="宋体"/>
      <charset val="134"/>
    </font>
    <font>
      <sz val="12"/>
      <name val="Times New Roman"/>
      <charset val="134"/>
    </font>
    <font>
      <i/>
      <sz val="11"/>
      <color indexed="23"/>
      <name val="宋体"/>
      <charset val="134"/>
    </font>
    <font>
      <b/>
      <sz val="15"/>
      <color indexed="56"/>
      <name val="宋体"/>
      <charset val="134"/>
    </font>
    <font>
      <sz val="11"/>
      <color indexed="20"/>
      <name val="宋体"/>
      <charset val="134"/>
    </font>
    <font>
      <b/>
      <sz val="11"/>
      <color indexed="56"/>
      <name val="宋体"/>
      <charset val="134"/>
    </font>
    <font>
      <b/>
      <sz val="10"/>
      <name val="MS Sans Serif"/>
      <charset val="134"/>
    </font>
    <font>
      <b/>
      <sz val="11"/>
      <color indexed="63"/>
      <name val="宋体"/>
      <charset val="134"/>
    </font>
    <font>
      <b/>
      <sz val="18"/>
      <color indexed="56"/>
      <name val="宋体"/>
      <charset val="134"/>
    </font>
    <font>
      <b/>
      <sz val="11"/>
      <color indexed="9"/>
      <name val="宋体"/>
      <charset val="134"/>
    </font>
    <font>
      <b/>
      <sz val="11"/>
      <color indexed="52"/>
      <name val="宋体"/>
      <charset val="134"/>
    </font>
    <font>
      <sz val="10"/>
      <name val="Helv"/>
      <charset val="134"/>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2"/>
      <name val="Arial"/>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b/>
      <sz val="18"/>
      <color indexed="62"/>
      <name val="宋体"/>
      <charset val="134"/>
    </font>
    <font>
      <b/>
      <sz val="10"/>
      <name val="Arial"/>
      <charset val="134"/>
    </font>
    <font>
      <u/>
      <sz val="10"/>
      <color indexed="12"/>
      <name val="Times"/>
      <charset val="134"/>
    </font>
    <font>
      <u/>
      <sz val="11"/>
      <color indexed="52"/>
      <name val="宋体"/>
      <charset val="134"/>
    </font>
    <font>
      <u/>
      <sz val="12"/>
      <color indexed="36"/>
      <name val="宋体"/>
      <charset val="134"/>
    </font>
    <font>
      <sz val="12"/>
      <name val="Courier"/>
      <charset val="134"/>
    </font>
    <font>
      <sz val="9"/>
      <name val="微软雅黑"/>
      <charset val="134"/>
    </font>
    <font>
      <b/>
      <sz val="10"/>
      <name val="宋体"/>
      <charset val="1"/>
    </font>
    <font>
      <sz val="12"/>
      <color theme="1"/>
      <name val="宋体"/>
      <charset val="134"/>
    </font>
    <font>
      <b/>
      <sz val="12"/>
      <color theme="1"/>
      <name val="宋体"/>
      <charset val="134"/>
    </font>
    <font>
      <sz val="11"/>
      <color rgb="FFFF0000"/>
      <name val="宋体"/>
      <charset val="134"/>
    </font>
  </fonts>
  <fills count="7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9"/>
        <bgColor indexed="64"/>
      </patternFill>
    </fill>
    <fill>
      <patternFill patternType="solid">
        <fgColor indexed="54"/>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indexed="48"/>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31"/>
        <bgColor indexed="64"/>
      </patternFill>
    </fill>
    <fill>
      <patternFill patternType="solid">
        <fgColor indexed="14"/>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auto="1"/>
      </left>
      <right style="thin">
        <color auto="1"/>
      </right>
      <top style="thin">
        <color rgb="FF000000"/>
      </top>
      <bottom/>
      <diagonal/>
    </border>
    <border>
      <left/>
      <right style="thin">
        <color rgb="FF000000"/>
      </right>
      <top style="thin">
        <color rgb="FF000000"/>
      </top>
      <bottom style="thin">
        <color rgb="FF000000"/>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style="thin">
        <color auto="1"/>
      </right>
      <top/>
      <bottom style="thin">
        <color auto="1"/>
      </bottom>
      <diagonal/>
    </border>
    <border>
      <left/>
      <right/>
      <top style="thin">
        <color indexed="62"/>
      </top>
      <bottom style="double">
        <color indexed="62"/>
      </bottom>
      <diagonal/>
    </border>
    <border>
      <left/>
      <right/>
      <top/>
      <bottom style="thick">
        <color indexed="62"/>
      </bottom>
      <diagonal/>
    </border>
    <border>
      <left/>
      <right/>
      <top/>
      <bottom style="medium">
        <color auto="1"/>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35">
    <xf numFmtId="0" fontId="0" fillId="0" borderId="0">
      <alignment vertical="center"/>
    </xf>
    <xf numFmtId="43" fontId="0" fillId="0" borderId="0" applyFont="0" applyFill="0" applyBorder="0" applyAlignment="0" applyProtection="0">
      <alignment vertical="center"/>
    </xf>
    <xf numFmtId="44" fontId="2" fillId="0" borderId="0" applyFont="0" applyFill="0" applyBorder="0" applyAlignment="0" applyProtection="0">
      <alignment vertical="center"/>
    </xf>
    <xf numFmtId="9" fontId="11"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 fillId="6" borderId="19" applyNumberFormat="0" applyFon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20" applyNumberFormat="0" applyFill="0" applyAlignment="0" applyProtection="0">
      <alignment vertical="center"/>
    </xf>
    <xf numFmtId="0" fontId="71" fillId="0" borderId="20" applyNumberFormat="0" applyFill="0" applyAlignment="0" applyProtection="0">
      <alignment vertical="center"/>
    </xf>
    <xf numFmtId="0" fontId="72" fillId="0" borderId="21" applyNumberFormat="0" applyFill="0" applyAlignment="0" applyProtection="0">
      <alignment vertical="center"/>
    </xf>
    <xf numFmtId="0" fontId="72" fillId="0" borderId="0" applyNumberFormat="0" applyFill="0" applyBorder="0" applyAlignment="0" applyProtection="0">
      <alignment vertical="center"/>
    </xf>
    <xf numFmtId="0" fontId="73" fillId="7" borderId="22" applyNumberFormat="0" applyAlignment="0" applyProtection="0">
      <alignment vertical="center"/>
    </xf>
    <xf numFmtId="0" fontId="74" fillId="8" borderId="23" applyNumberFormat="0" applyAlignment="0" applyProtection="0">
      <alignment vertical="center"/>
    </xf>
    <xf numFmtId="0" fontId="75" fillId="8" borderId="22" applyNumberFormat="0" applyAlignment="0" applyProtection="0">
      <alignment vertical="center"/>
    </xf>
    <xf numFmtId="0" fontId="76" fillId="9" borderId="24" applyNumberFormat="0" applyAlignment="0" applyProtection="0">
      <alignment vertical="center"/>
    </xf>
    <xf numFmtId="0" fontId="77" fillId="0" borderId="25" applyNumberFormat="0" applyFill="0" applyAlignment="0" applyProtection="0">
      <alignment vertical="center"/>
    </xf>
    <xf numFmtId="0" fontId="78" fillId="0" borderId="26" applyNumberFormat="0" applyFill="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1" fillId="12" borderId="0" applyNumberFormat="0" applyBorder="0" applyAlignment="0" applyProtection="0">
      <alignment vertical="center"/>
    </xf>
    <xf numFmtId="0" fontId="82" fillId="13" borderId="0" applyNumberFormat="0" applyBorder="0" applyAlignment="0" applyProtection="0">
      <alignment vertical="center"/>
    </xf>
    <xf numFmtId="0" fontId="83" fillId="14" borderId="0" applyNumberFormat="0" applyBorder="0" applyAlignment="0" applyProtection="0">
      <alignment vertical="center"/>
    </xf>
    <xf numFmtId="0" fontId="83" fillId="15" borderId="0" applyNumberFormat="0" applyBorder="0" applyAlignment="0" applyProtection="0">
      <alignment vertical="center"/>
    </xf>
    <xf numFmtId="0" fontId="82" fillId="16" borderId="0" applyNumberFormat="0" applyBorder="0" applyAlignment="0" applyProtection="0">
      <alignment vertical="center"/>
    </xf>
    <xf numFmtId="0" fontId="82" fillId="17" borderId="0" applyNumberFormat="0" applyBorder="0" applyAlignment="0" applyProtection="0">
      <alignment vertical="center"/>
    </xf>
    <xf numFmtId="0" fontId="83" fillId="18" borderId="0" applyNumberFormat="0" applyBorder="0" applyAlignment="0" applyProtection="0">
      <alignment vertical="center"/>
    </xf>
    <xf numFmtId="0" fontId="83" fillId="19" borderId="0" applyNumberFormat="0" applyBorder="0" applyAlignment="0" applyProtection="0">
      <alignment vertical="center"/>
    </xf>
    <xf numFmtId="0" fontId="82" fillId="20" borderId="0" applyNumberFormat="0" applyBorder="0" applyAlignment="0" applyProtection="0">
      <alignment vertical="center"/>
    </xf>
    <xf numFmtId="0" fontId="82" fillId="21" borderId="0" applyNumberFormat="0" applyBorder="0" applyAlignment="0" applyProtection="0">
      <alignment vertical="center"/>
    </xf>
    <xf numFmtId="0" fontId="83" fillId="22" borderId="0" applyNumberFormat="0" applyBorder="0" applyAlignment="0" applyProtection="0">
      <alignment vertical="center"/>
    </xf>
    <xf numFmtId="0" fontId="83" fillId="23" borderId="0" applyNumberFormat="0" applyBorder="0" applyAlignment="0" applyProtection="0">
      <alignment vertical="center"/>
    </xf>
    <xf numFmtId="0" fontId="82" fillId="24" borderId="0" applyNumberFormat="0" applyBorder="0" applyAlignment="0" applyProtection="0">
      <alignment vertical="center"/>
    </xf>
    <xf numFmtId="0" fontId="82" fillId="25" borderId="0" applyNumberFormat="0" applyBorder="0" applyAlignment="0" applyProtection="0">
      <alignment vertical="center"/>
    </xf>
    <xf numFmtId="0" fontId="83" fillId="26" borderId="0" applyNumberFormat="0" applyBorder="0" applyAlignment="0" applyProtection="0">
      <alignment vertical="center"/>
    </xf>
    <xf numFmtId="0" fontId="83" fillId="27" borderId="0" applyNumberFormat="0" applyBorder="0" applyAlignment="0" applyProtection="0">
      <alignment vertical="center"/>
    </xf>
    <xf numFmtId="0" fontId="82" fillId="28" borderId="0" applyNumberFormat="0" applyBorder="0" applyAlignment="0" applyProtection="0">
      <alignment vertical="center"/>
    </xf>
    <xf numFmtId="0" fontId="82" fillId="29" borderId="0" applyNumberFormat="0" applyBorder="0" applyAlignment="0" applyProtection="0">
      <alignment vertical="center"/>
    </xf>
    <xf numFmtId="0" fontId="83" fillId="30" borderId="0" applyNumberFormat="0" applyBorder="0" applyAlignment="0" applyProtection="0">
      <alignment vertical="center"/>
    </xf>
    <xf numFmtId="0" fontId="83" fillId="31" borderId="0" applyNumberFormat="0" applyBorder="0" applyAlignment="0" applyProtection="0">
      <alignment vertical="center"/>
    </xf>
    <xf numFmtId="0" fontId="82" fillId="32" borderId="0" applyNumberFormat="0" applyBorder="0" applyAlignment="0" applyProtection="0">
      <alignment vertical="center"/>
    </xf>
    <xf numFmtId="0" fontId="82" fillId="33" borderId="0" applyNumberFormat="0" applyBorder="0" applyAlignment="0" applyProtection="0">
      <alignment vertical="center"/>
    </xf>
    <xf numFmtId="0" fontId="83" fillId="34" borderId="0" applyNumberFormat="0" applyBorder="0" applyAlignment="0" applyProtection="0">
      <alignment vertical="center"/>
    </xf>
    <xf numFmtId="0" fontId="83" fillId="35" borderId="0" applyNumberFormat="0" applyBorder="0" applyAlignment="0" applyProtection="0">
      <alignment vertical="center"/>
    </xf>
    <xf numFmtId="0" fontId="82" fillId="36" borderId="0" applyNumberFormat="0" applyBorder="0" applyAlignment="0" applyProtection="0">
      <alignment vertical="center"/>
    </xf>
    <xf numFmtId="0" fontId="84" fillId="0" borderId="27" applyNumberFormat="0" applyFill="0" applyAlignment="0" applyProtection="0">
      <alignment vertical="center"/>
    </xf>
    <xf numFmtId="0" fontId="0" fillId="0" borderId="0">
      <alignment vertical="center"/>
    </xf>
    <xf numFmtId="0" fontId="0" fillId="0" borderId="0">
      <alignment vertical="center"/>
    </xf>
    <xf numFmtId="0" fontId="11" fillId="0" borderId="0">
      <alignment vertical="center"/>
    </xf>
    <xf numFmtId="0" fontId="85" fillId="0" borderId="28" applyNumberFormat="0" applyFill="0" applyProtection="0">
      <alignment horizontal="center" vertical="center"/>
    </xf>
    <xf numFmtId="0" fontId="86" fillId="0" borderId="0">
      <alignment vertical="center"/>
    </xf>
    <xf numFmtId="0" fontId="87" fillId="37" borderId="0" applyNumberFormat="0" applyBorder="0" applyAlignment="0" applyProtection="0">
      <alignment vertical="center"/>
    </xf>
    <xf numFmtId="0" fontId="88" fillId="0" borderId="29" applyNumberFormat="0" applyFill="0" applyAlignment="0" applyProtection="0">
      <alignment vertical="center"/>
    </xf>
    <xf numFmtId="0" fontId="89" fillId="38" borderId="0" applyNumberFormat="0" applyBorder="0" applyAlignment="0" applyProtection="0">
      <alignment vertical="center"/>
    </xf>
    <xf numFmtId="9" fontId="11" fillId="0" borderId="0" applyFont="0" applyFill="0" applyBorder="0" applyAlignment="0" applyProtection="0">
      <alignment vertical="center"/>
    </xf>
    <xf numFmtId="0" fontId="89" fillId="39" borderId="0" applyNumberFormat="0" applyBorder="0" applyAlignment="0" applyProtection="0">
      <alignment vertical="center"/>
    </xf>
    <xf numFmtId="0" fontId="90" fillId="40" borderId="0" applyNumberFormat="0" applyBorder="0" applyAlignment="0" applyProtection="0">
      <alignment vertical="center"/>
    </xf>
    <xf numFmtId="0" fontId="91" fillId="0" borderId="0">
      <alignment horizontal="center" vertical="center" wrapText="1"/>
      <protection locked="0"/>
    </xf>
    <xf numFmtId="0" fontId="92" fillId="41" borderId="0" applyNumberFormat="0" applyBorder="0" applyAlignment="0" applyProtection="0">
      <alignment vertical="center"/>
    </xf>
    <xf numFmtId="0" fontId="32" fillId="42" borderId="0" applyNumberFormat="0" applyBorder="0" applyAlignment="0" applyProtection="0">
      <alignment vertical="center"/>
    </xf>
    <xf numFmtId="0" fontId="11" fillId="0" borderId="0">
      <alignment vertical="center"/>
    </xf>
    <xf numFmtId="0" fontId="86" fillId="0" borderId="0">
      <alignment vertical="center"/>
    </xf>
    <xf numFmtId="0" fontId="32" fillId="43" borderId="0" applyNumberFormat="0" applyBorder="0" applyAlignment="0" applyProtection="0">
      <alignment vertical="center"/>
    </xf>
    <xf numFmtId="0" fontId="11" fillId="0" borderId="0">
      <alignment vertical="center"/>
    </xf>
    <xf numFmtId="0" fontId="0" fillId="0" borderId="0">
      <alignment vertical="center"/>
    </xf>
    <xf numFmtId="0" fontId="11" fillId="0" borderId="0">
      <alignment vertical="center"/>
    </xf>
    <xf numFmtId="0" fontId="89" fillId="44" borderId="0" applyNumberFormat="0" applyBorder="0" applyAlignment="0" applyProtection="0">
      <alignment vertical="center"/>
    </xf>
    <xf numFmtId="0" fontId="87" fillId="44" borderId="0" applyNumberFormat="0" applyBorder="0" applyAlignment="0" applyProtection="0">
      <alignment vertical="center"/>
    </xf>
    <xf numFmtId="176" fontId="93" fillId="0" borderId="28" applyFill="0" applyProtection="0">
      <alignment horizontal="right" vertical="center"/>
    </xf>
    <xf numFmtId="0" fontId="89" fillId="45" borderId="0" applyNumberFormat="0" applyBorder="0" applyAlignment="0" applyProtection="0">
      <alignment vertical="center"/>
    </xf>
    <xf numFmtId="0" fontId="94" fillId="42" borderId="2" applyNumberFormat="0" applyBorder="0" applyAlignment="0" applyProtection="0">
      <alignment vertical="center"/>
    </xf>
    <xf numFmtId="0" fontId="90" fillId="46" borderId="0" applyNumberFormat="0" applyBorder="0" applyAlignment="0" applyProtection="0">
      <alignment vertical="center"/>
    </xf>
    <xf numFmtId="0" fontId="87" fillId="47" borderId="0" applyNumberFormat="0" applyBorder="0" applyAlignment="0" applyProtection="0">
      <alignment vertical="center"/>
    </xf>
    <xf numFmtId="0" fontId="95" fillId="40" borderId="0" applyNumberFormat="0" applyBorder="0" applyAlignment="0" applyProtection="0">
      <alignment vertical="center"/>
    </xf>
    <xf numFmtId="0" fontId="89" fillId="39" borderId="0" applyNumberFormat="0" applyBorder="0" applyAlignment="0" applyProtection="0">
      <alignment vertical="center"/>
    </xf>
    <xf numFmtId="0" fontId="96" fillId="48" borderId="0" applyNumberFormat="0" applyBorder="0" applyAlignment="0" applyProtection="0">
      <alignment vertical="center"/>
    </xf>
    <xf numFmtId="0" fontId="97" fillId="0" borderId="0">
      <alignment vertical="center"/>
    </xf>
    <xf numFmtId="0" fontId="11" fillId="0" borderId="0">
      <alignment vertical="center"/>
    </xf>
    <xf numFmtId="0" fontId="87" fillId="49" borderId="0" applyNumberFormat="0" applyBorder="0" applyAlignment="0" applyProtection="0">
      <alignment vertical="center"/>
    </xf>
    <xf numFmtId="0" fontId="89" fillId="50" borderId="0" applyNumberFormat="0" applyBorder="0" applyAlignment="0" applyProtection="0">
      <alignment vertical="center"/>
    </xf>
    <xf numFmtId="0" fontId="89" fillId="44" borderId="0" applyNumberFormat="0" applyBorder="0" applyAlignment="0" applyProtection="0">
      <alignment vertical="center"/>
    </xf>
    <xf numFmtId="9" fontId="11" fillId="0" borderId="0" applyFont="0" applyFill="0" applyBorder="0" applyAlignment="0" applyProtection="0">
      <alignment vertical="center"/>
    </xf>
    <xf numFmtId="0" fontId="89" fillId="45" borderId="0" applyNumberFormat="0" applyBorder="0" applyAlignment="0" applyProtection="0">
      <alignment vertical="center"/>
    </xf>
    <xf numFmtId="0" fontId="98" fillId="0" borderId="0" applyNumberFormat="0" applyFill="0" applyBorder="0" applyAlignment="0" applyProtection="0">
      <alignment vertical="center"/>
    </xf>
    <xf numFmtId="0" fontId="11" fillId="0" borderId="0">
      <alignment vertical="center"/>
    </xf>
    <xf numFmtId="0" fontId="11" fillId="0" borderId="0">
      <alignment vertical="center"/>
    </xf>
    <xf numFmtId="0" fontId="87" fillId="48" borderId="0" applyNumberFormat="0" applyBorder="0" applyAlignment="0" applyProtection="0">
      <alignment vertical="center"/>
    </xf>
    <xf numFmtId="0" fontId="11" fillId="0" borderId="0">
      <alignment vertical="center"/>
    </xf>
    <xf numFmtId="0" fontId="89" fillId="50" borderId="0" applyNumberFormat="0" applyBorder="0" applyAlignment="0" applyProtection="0">
      <alignment vertical="center"/>
    </xf>
    <xf numFmtId="0" fontId="99" fillId="0" borderId="30" applyNumberFormat="0" applyFill="0" applyAlignment="0" applyProtection="0">
      <alignment vertical="center"/>
    </xf>
    <xf numFmtId="9" fontId="11" fillId="0" borderId="0" applyFont="0" applyFill="0" applyBorder="0" applyAlignment="0" applyProtection="0">
      <alignment vertical="center"/>
    </xf>
    <xf numFmtId="0" fontId="87" fillId="48" borderId="0" applyNumberFormat="0" applyBorder="0" applyAlignment="0" applyProtection="0">
      <alignment vertical="center"/>
    </xf>
    <xf numFmtId="0" fontId="97" fillId="0" borderId="0">
      <alignment vertical="center"/>
    </xf>
    <xf numFmtId="0" fontId="100" fillId="48"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89" fillId="44" borderId="0" applyNumberFormat="0" applyBorder="0" applyAlignment="0" applyProtection="0">
      <alignment vertical="center"/>
    </xf>
    <xf numFmtId="0" fontId="89" fillId="39" borderId="0" applyNumberFormat="0" applyBorder="0" applyAlignment="0" applyProtection="0">
      <alignment vertical="center"/>
    </xf>
    <xf numFmtId="9" fontId="11" fillId="0" borderId="0" applyFont="0" applyFill="0" applyBorder="0" applyAlignment="0" applyProtection="0">
      <alignment vertical="center"/>
    </xf>
    <xf numFmtId="0" fontId="89" fillId="44" borderId="0" applyNumberFormat="0" applyBorder="0" applyAlignment="0" applyProtection="0">
      <alignment vertical="center"/>
    </xf>
    <xf numFmtId="0" fontId="0" fillId="50" borderId="0" applyNumberFormat="0" applyBorder="0" applyAlignment="0" applyProtection="0">
      <alignment vertical="center"/>
    </xf>
    <xf numFmtId="0" fontId="0" fillId="0" borderId="0">
      <alignment vertical="center"/>
    </xf>
    <xf numFmtId="0" fontId="0" fillId="0" borderId="0">
      <alignment vertical="center"/>
    </xf>
    <xf numFmtId="0" fontId="101" fillId="0" borderId="0" applyNumberFormat="0" applyFill="0" applyBorder="0" applyAlignment="0" applyProtection="0">
      <alignment vertical="center"/>
    </xf>
    <xf numFmtId="0" fontId="11" fillId="0" borderId="0">
      <alignment vertical="center"/>
    </xf>
    <xf numFmtId="0" fontId="102" fillId="0" borderId="31">
      <alignment horizontal="center" vertical="center"/>
    </xf>
    <xf numFmtId="0" fontId="100" fillId="51" borderId="0" applyNumberFormat="0" applyBorder="0" applyAlignment="0" applyProtection="0">
      <alignment vertical="center"/>
    </xf>
    <xf numFmtId="0" fontId="87" fillId="47" borderId="0" applyNumberFormat="0" applyBorder="0" applyAlignment="0" applyProtection="0">
      <alignment vertical="center"/>
    </xf>
    <xf numFmtId="0" fontId="103" fillId="43" borderId="32" applyNumberFormat="0" applyAlignment="0" applyProtection="0">
      <alignment vertical="center"/>
    </xf>
    <xf numFmtId="0" fontId="0" fillId="40" borderId="0" applyNumberFormat="0" applyBorder="0" applyAlignment="0" applyProtection="0">
      <alignment vertical="center"/>
    </xf>
    <xf numFmtId="0" fontId="92" fillId="41" borderId="0" applyNumberFormat="0" applyBorder="0" applyAlignment="0" applyProtection="0">
      <alignment vertical="center"/>
    </xf>
    <xf numFmtId="0" fontId="0" fillId="0" borderId="0">
      <alignment vertical="center"/>
    </xf>
    <xf numFmtId="0" fontId="0" fillId="0" borderId="0">
      <alignment vertical="center"/>
    </xf>
    <xf numFmtId="0" fontId="84" fillId="0" borderId="27" applyNumberFormat="0" applyFill="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1" fillId="0" borderId="0">
      <alignment vertical="center"/>
    </xf>
    <xf numFmtId="0" fontId="0" fillId="0" borderId="0">
      <alignment vertical="center"/>
    </xf>
    <xf numFmtId="0" fontId="0" fillId="0" borderId="0">
      <alignment vertical="center"/>
    </xf>
    <xf numFmtId="0" fontId="84" fillId="0" borderId="27" applyNumberFormat="0" applyFill="0" applyAlignment="0" applyProtection="0">
      <alignment vertical="center"/>
    </xf>
    <xf numFmtId="0" fontId="93" fillId="0" borderId="7" applyNumberFormat="0" applyFill="0" applyProtection="0">
      <alignment horizontal="right" vertical="center"/>
    </xf>
    <xf numFmtId="0" fontId="104" fillId="0" borderId="0" applyNumberFormat="0" applyFill="0" applyBorder="0" applyAlignment="0" applyProtection="0">
      <alignment vertical="center"/>
    </xf>
    <xf numFmtId="0" fontId="32" fillId="42" borderId="0" applyNumberFormat="0" applyBorder="0" applyAlignment="0" applyProtection="0">
      <alignment vertical="center"/>
    </xf>
    <xf numFmtId="0" fontId="88" fillId="0" borderId="29" applyNumberFormat="0" applyFill="0" applyAlignment="0" applyProtection="0">
      <alignment vertical="center"/>
    </xf>
    <xf numFmtId="0" fontId="0" fillId="0" borderId="0">
      <alignment vertical="center"/>
    </xf>
    <xf numFmtId="0" fontId="0" fillId="0" borderId="0">
      <alignment vertical="center"/>
    </xf>
    <xf numFmtId="0" fontId="84" fillId="0" borderId="27" applyNumberFormat="0" applyFill="0" applyAlignment="0" applyProtection="0">
      <alignment vertical="center"/>
    </xf>
    <xf numFmtId="0" fontId="100" fillId="51" borderId="0" applyNumberFormat="0" applyBorder="0" applyAlignment="0" applyProtection="0">
      <alignment vertical="center"/>
    </xf>
    <xf numFmtId="0" fontId="32" fillId="43" borderId="0" applyNumberFormat="0" applyBorder="0" applyAlignment="0" applyProtection="0">
      <alignment vertical="center"/>
    </xf>
    <xf numFmtId="0" fontId="105" fillId="45" borderId="33" applyNumberFormat="0" applyAlignment="0" applyProtection="0">
      <alignment vertical="center"/>
    </xf>
    <xf numFmtId="0" fontId="32" fillId="43" borderId="0" applyNumberFormat="0" applyBorder="0" applyAlignment="0" applyProtection="0">
      <alignment vertical="center"/>
    </xf>
    <xf numFmtId="0" fontId="95" fillId="40" borderId="0" applyNumberFormat="0" applyBorder="0" applyAlignment="0" applyProtection="0">
      <alignment vertical="center"/>
    </xf>
    <xf numFmtId="0" fontId="11" fillId="0" borderId="0" applyNumberFormat="0" applyFont="0" applyFill="0" applyBorder="0" applyAlignment="0" applyProtection="0">
      <alignment horizontal="left" vertical="center"/>
    </xf>
    <xf numFmtId="0" fontId="0" fillId="0" borderId="0">
      <alignment vertical="center"/>
    </xf>
    <xf numFmtId="0" fontId="0" fillId="0" borderId="0">
      <alignment vertical="center"/>
    </xf>
    <xf numFmtId="0" fontId="84" fillId="0" borderId="27" applyNumberFormat="0" applyFill="0" applyAlignment="0" applyProtection="0">
      <alignment vertical="center"/>
    </xf>
    <xf numFmtId="0" fontId="11" fillId="0" borderId="0">
      <alignment vertical="center"/>
    </xf>
    <xf numFmtId="0" fontId="87" fillId="43" borderId="0" applyNumberFormat="0" applyBorder="0" applyAlignment="0" applyProtection="0">
      <alignment vertical="center"/>
    </xf>
    <xf numFmtId="0" fontId="106" fillId="43" borderId="34" applyNumberFormat="0" applyAlignment="0" applyProtection="0">
      <alignment vertical="center"/>
    </xf>
    <xf numFmtId="0" fontId="9" fillId="0" borderId="0">
      <alignment vertical="center"/>
    </xf>
    <xf numFmtId="0" fontId="89" fillId="44" borderId="0" applyNumberFormat="0" applyBorder="0" applyAlignment="0" applyProtection="0">
      <alignment vertical="center"/>
    </xf>
    <xf numFmtId="0" fontId="99" fillId="0" borderId="30" applyNumberFormat="0" applyFill="0" applyAlignment="0" applyProtection="0">
      <alignment vertical="center"/>
    </xf>
    <xf numFmtId="0" fontId="107" fillId="0" borderId="0">
      <alignment vertical="center"/>
    </xf>
    <xf numFmtId="0" fontId="89" fillId="44" borderId="0" applyNumberFormat="0" applyBorder="0" applyAlignment="0" applyProtection="0">
      <alignment vertical="center"/>
    </xf>
    <xf numFmtId="0" fontId="99" fillId="0" borderId="30" applyNumberFormat="0" applyFill="0" applyAlignment="0" applyProtection="0">
      <alignment vertical="center"/>
    </xf>
    <xf numFmtId="0" fontId="86" fillId="0" borderId="0">
      <alignment vertical="center"/>
    </xf>
    <xf numFmtId="0" fontId="32" fillId="42" borderId="0" applyNumberFormat="0" applyBorder="0" applyAlignment="0" applyProtection="0">
      <alignment vertical="center"/>
    </xf>
    <xf numFmtId="0" fontId="11" fillId="0" borderId="0">
      <alignment vertical="center"/>
    </xf>
    <xf numFmtId="0" fontId="92" fillId="41" borderId="0" applyNumberFormat="0" applyBorder="0" applyAlignment="0" applyProtection="0">
      <alignment vertical="center"/>
    </xf>
    <xf numFmtId="0" fontId="97" fillId="0" borderId="0">
      <alignment vertical="center"/>
    </xf>
    <xf numFmtId="0" fontId="107" fillId="0" borderId="0">
      <alignment vertical="center"/>
    </xf>
    <xf numFmtId="0" fontId="107" fillId="0" borderId="0">
      <alignment vertical="center"/>
    </xf>
    <xf numFmtId="0" fontId="97" fillId="0" borderId="0">
      <alignment vertical="center"/>
    </xf>
    <xf numFmtId="0" fontId="86" fillId="0" borderId="0">
      <alignment vertical="center"/>
    </xf>
    <xf numFmtId="9" fontId="11" fillId="0" borderId="0" applyFont="0" applyFill="0" applyBorder="0" applyAlignment="0" applyProtection="0">
      <alignment vertical="center"/>
    </xf>
    <xf numFmtId="0" fontId="32" fillId="42" borderId="0" applyNumberFormat="0" applyBorder="0" applyAlignment="0" applyProtection="0">
      <alignment vertical="center"/>
    </xf>
    <xf numFmtId="9" fontId="11" fillId="0" borderId="0" applyFont="0" applyFill="0" applyBorder="0" applyAlignment="0" applyProtection="0">
      <alignment vertical="center"/>
    </xf>
    <xf numFmtId="0" fontId="86" fillId="0" borderId="0">
      <alignment vertical="center"/>
    </xf>
    <xf numFmtId="9" fontId="11" fillId="0" borderId="0" applyFont="0" applyFill="0" applyBorder="0" applyAlignment="0" applyProtection="0">
      <alignment vertical="center"/>
    </xf>
    <xf numFmtId="0" fontId="11" fillId="0" borderId="0">
      <alignment vertical="center"/>
    </xf>
    <xf numFmtId="0" fontId="86" fillId="0" borderId="0">
      <alignment vertical="center"/>
    </xf>
    <xf numFmtId="9" fontId="11" fillId="0" borderId="0" applyFont="0" applyFill="0" applyBorder="0" applyAlignment="0" applyProtection="0">
      <alignment vertical="center"/>
    </xf>
    <xf numFmtId="49" fontId="11" fillId="0" borderId="0" applyFont="0" applyFill="0" applyBorder="0" applyAlignment="0" applyProtection="0">
      <alignment vertical="center"/>
    </xf>
    <xf numFmtId="0" fontId="108" fillId="0" borderId="0" applyNumberFormat="0" applyFill="0" applyBorder="0" applyAlignment="0" applyProtection="0">
      <alignment vertical="top"/>
      <protection locked="0"/>
    </xf>
    <xf numFmtId="0" fontId="97" fillId="0" borderId="0">
      <alignment vertical="center"/>
    </xf>
    <xf numFmtId="0" fontId="0" fillId="0" borderId="0">
      <alignment vertical="center"/>
    </xf>
    <xf numFmtId="0" fontId="86" fillId="0" borderId="0">
      <alignment vertical="center"/>
    </xf>
    <xf numFmtId="0" fontId="32" fillId="42" borderId="0" applyNumberFormat="0" applyBorder="0" applyAlignment="0" applyProtection="0">
      <alignment vertical="center"/>
    </xf>
    <xf numFmtId="0" fontId="11" fillId="0" borderId="0">
      <alignment vertical="center"/>
    </xf>
    <xf numFmtId="0" fontId="92" fillId="41" borderId="0" applyNumberFormat="0" applyBorder="0" applyAlignment="0" applyProtection="0">
      <alignment vertical="center"/>
    </xf>
    <xf numFmtId="0" fontId="86" fillId="0" borderId="0">
      <alignment vertical="center"/>
    </xf>
    <xf numFmtId="0" fontId="109" fillId="48"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86" fillId="0" borderId="0">
      <alignment vertical="center"/>
    </xf>
    <xf numFmtId="49" fontId="11" fillId="0" borderId="0" applyFont="0" applyFill="0" applyBorder="0" applyAlignment="0" applyProtection="0">
      <alignment vertical="center"/>
    </xf>
    <xf numFmtId="0" fontId="89" fillId="39" borderId="0" applyNumberFormat="0" applyBorder="0" applyAlignment="0" applyProtection="0">
      <alignment vertical="center"/>
    </xf>
    <xf numFmtId="0" fontId="108" fillId="0" borderId="0" applyNumberFormat="0" applyFill="0" applyBorder="0" applyAlignment="0" applyProtection="0">
      <alignment vertical="top"/>
      <protection locked="0"/>
    </xf>
    <xf numFmtId="0" fontId="11" fillId="0" borderId="0">
      <alignment vertical="center"/>
    </xf>
    <xf numFmtId="0" fontId="86" fillId="0" borderId="0">
      <alignment vertical="center"/>
    </xf>
    <xf numFmtId="0" fontId="89" fillId="50" borderId="0" applyNumberFormat="0" applyBorder="0" applyAlignment="0" applyProtection="0">
      <alignment vertical="center"/>
    </xf>
    <xf numFmtId="0" fontId="11" fillId="0" borderId="0">
      <alignment vertical="center"/>
    </xf>
    <xf numFmtId="0" fontId="86" fillId="0" borderId="0">
      <alignment vertical="center"/>
    </xf>
    <xf numFmtId="0" fontId="86" fillId="0" borderId="0">
      <alignment vertical="center"/>
    </xf>
    <xf numFmtId="9" fontId="11" fillId="0" borderId="0" applyFont="0" applyFill="0" applyBorder="0" applyAlignment="0" applyProtection="0">
      <alignment vertical="center"/>
    </xf>
    <xf numFmtId="10" fontId="11" fillId="0" borderId="0" applyFont="0" applyFill="0" applyBorder="0" applyAlignment="0" applyProtection="0">
      <alignment vertical="center"/>
    </xf>
    <xf numFmtId="0" fontId="110" fillId="0" borderId="35" applyNumberFormat="0" applyFill="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9" fillId="39" borderId="0" applyNumberFormat="0" applyBorder="0" applyAlignment="0" applyProtection="0">
      <alignment vertical="center"/>
    </xf>
    <xf numFmtId="0" fontId="108" fillId="0" borderId="0" applyNumberFormat="0" applyFill="0" applyBorder="0" applyAlignment="0" applyProtection="0">
      <alignment vertical="top"/>
      <protection locked="0"/>
    </xf>
    <xf numFmtId="0" fontId="86" fillId="0" borderId="0">
      <alignment vertical="center"/>
    </xf>
    <xf numFmtId="0" fontId="93" fillId="0" borderId="0">
      <alignment vertical="center"/>
    </xf>
    <xf numFmtId="0" fontId="89" fillId="38" borderId="0" applyNumberFormat="0" applyBorder="0" applyAlignment="0" applyProtection="0">
      <alignment vertical="center"/>
    </xf>
    <xf numFmtId="0" fontId="97" fillId="0" borderId="0">
      <alignment vertical="center"/>
    </xf>
    <xf numFmtId="0" fontId="111" fillId="0" borderId="0" applyNumberFormat="0" applyFill="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11" fillId="0" borderId="0">
      <alignment vertical="center"/>
    </xf>
    <xf numFmtId="0" fontId="84" fillId="0" borderId="27" applyNumberFormat="0" applyFill="0" applyAlignment="0" applyProtection="0">
      <alignment vertical="center"/>
    </xf>
    <xf numFmtId="0" fontId="32" fillId="52" borderId="0" applyNumberFormat="0" applyBorder="0" applyAlignment="0" applyProtection="0">
      <alignment vertical="center"/>
    </xf>
    <xf numFmtId="0" fontId="0" fillId="52" borderId="0" applyNumberFormat="0" applyBorder="0" applyAlignment="0" applyProtection="0">
      <alignment vertical="center"/>
    </xf>
    <xf numFmtId="0" fontId="87" fillId="53" borderId="0" applyNumberFormat="0" applyBorder="0" applyAlignment="0" applyProtection="0">
      <alignment vertical="center"/>
    </xf>
    <xf numFmtId="0" fontId="0" fillId="48" borderId="0" applyNumberFormat="0" applyBorder="0" applyAlignment="0" applyProtection="0">
      <alignment vertical="center"/>
    </xf>
    <xf numFmtId="0" fontId="0" fillId="48" borderId="0" applyNumberFormat="0" applyBorder="0" applyAlignment="0" applyProtection="0">
      <alignment vertical="center"/>
    </xf>
    <xf numFmtId="0" fontId="0" fillId="48" borderId="0" applyNumberFormat="0" applyBorder="0" applyAlignment="0" applyProtection="0">
      <alignment vertical="center"/>
    </xf>
    <xf numFmtId="0" fontId="87" fillId="54" borderId="0" applyNumberFormat="0" applyBorder="0" applyAlignment="0" applyProtection="0">
      <alignment vertical="center"/>
    </xf>
    <xf numFmtId="0" fontId="0" fillId="42" borderId="0" applyNumberFormat="0" applyBorder="0" applyAlignment="0" applyProtection="0">
      <alignment vertical="center"/>
    </xf>
    <xf numFmtId="0" fontId="11" fillId="0" borderId="0">
      <alignment vertical="center"/>
    </xf>
    <xf numFmtId="0" fontId="92" fillId="41" borderId="0" applyNumberFormat="0" applyBorder="0" applyAlignment="0" applyProtection="0">
      <alignment vertical="center"/>
    </xf>
    <xf numFmtId="0" fontId="0" fillId="42" borderId="0" applyNumberFormat="0" applyBorder="0" applyAlignment="0" applyProtection="0">
      <alignment vertical="center"/>
    </xf>
    <xf numFmtId="177" fontId="11" fillId="0" borderId="0" applyFont="0" applyFill="0" applyBorder="0" applyAlignment="0" applyProtection="0">
      <alignment vertical="center"/>
    </xf>
    <xf numFmtId="0" fontId="0" fillId="46" borderId="0" applyNumberFormat="0" applyBorder="0" applyAlignment="0" applyProtection="0">
      <alignment vertical="center"/>
    </xf>
    <xf numFmtId="0" fontId="11" fillId="0" borderId="0">
      <alignment vertical="center"/>
    </xf>
    <xf numFmtId="0" fontId="0" fillId="46" borderId="0" applyNumberFormat="0" applyBorder="0" applyAlignment="0" applyProtection="0">
      <alignment vertical="center"/>
    </xf>
    <xf numFmtId="0" fontId="11" fillId="0" borderId="0">
      <alignment vertical="center"/>
    </xf>
    <xf numFmtId="0" fontId="89" fillId="54" borderId="0" applyNumberFormat="0" applyBorder="0" applyAlignment="0" applyProtection="0">
      <alignment vertical="center"/>
    </xf>
    <xf numFmtId="0" fontId="0" fillId="51" borderId="0" applyNumberFormat="0" applyBorder="0" applyAlignment="0" applyProtection="0">
      <alignment vertical="center"/>
    </xf>
    <xf numFmtId="0" fontId="11" fillId="0" borderId="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32" fillId="42" borderId="0" applyNumberFormat="0" applyBorder="0" applyAlignment="0" applyProtection="0">
      <alignment vertical="center"/>
    </xf>
    <xf numFmtId="0" fontId="0" fillId="46" borderId="0" applyNumberFormat="0" applyBorder="0" applyAlignment="0" applyProtection="0">
      <alignment vertical="center"/>
    </xf>
    <xf numFmtId="0" fontId="0" fillId="54" borderId="0" applyNumberFormat="0" applyBorder="0" applyAlignment="0" applyProtection="0">
      <alignment vertical="center"/>
    </xf>
    <xf numFmtId="0" fontId="98" fillId="0" borderId="0" applyNumberFormat="0" applyFill="0" applyBorder="0" applyAlignment="0" applyProtection="0">
      <alignment vertical="center"/>
    </xf>
    <xf numFmtId="0" fontId="0" fillId="41" borderId="0" applyNumberFormat="0" applyBorder="0" applyAlignment="0" applyProtection="0">
      <alignment vertical="center"/>
    </xf>
    <xf numFmtId="0" fontId="0" fillId="41" borderId="0" applyNumberFormat="0" applyBorder="0" applyAlignment="0" applyProtection="0">
      <alignment vertical="center"/>
    </xf>
    <xf numFmtId="0" fontId="11" fillId="0" borderId="0">
      <alignment vertical="center"/>
    </xf>
    <xf numFmtId="0" fontId="0" fillId="50" borderId="0" applyNumberFormat="0" applyBorder="0" applyAlignment="0" applyProtection="0">
      <alignment vertical="center"/>
    </xf>
    <xf numFmtId="0" fontId="112" fillId="0" borderId="2">
      <alignment horizontal="left" vertical="center"/>
    </xf>
    <xf numFmtId="0" fontId="89" fillId="39" borderId="0" applyNumberFormat="0" applyBorder="0" applyAlignment="0" applyProtection="0">
      <alignment vertical="center"/>
    </xf>
    <xf numFmtId="0" fontId="11" fillId="0" borderId="0">
      <alignment vertical="center"/>
    </xf>
    <xf numFmtId="0" fontId="0" fillId="48" borderId="0" applyNumberFormat="0" applyBorder="0" applyAlignment="0" applyProtection="0">
      <alignment vertical="center"/>
    </xf>
    <xf numFmtId="0" fontId="11" fillId="0" borderId="0">
      <alignment vertical="center"/>
    </xf>
    <xf numFmtId="0" fontId="0" fillId="48" borderId="0" applyNumberFormat="0" applyBorder="0" applyAlignment="0" applyProtection="0">
      <alignment vertical="center"/>
    </xf>
    <xf numFmtId="0" fontId="9" fillId="0" borderId="0">
      <alignment vertical="center"/>
    </xf>
    <xf numFmtId="0" fontId="0" fillId="49" borderId="0" applyNumberFormat="0" applyBorder="0" applyAlignment="0" applyProtection="0">
      <alignment vertical="center"/>
    </xf>
    <xf numFmtId="0" fontId="9" fillId="0" borderId="0">
      <alignment vertical="center"/>
    </xf>
    <xf numFmtId="0" fontId="0" fillId="54" borderId="0" applyNumberFormat="0" applyBorder="0" applyAlignment="0" applyProtection="0">
      <alignment vertical="center"/>
    </xf>
    <xf numFmtId="0" fontId="0" fillId="54" borderId="0" applyNumberFormat="0" applyBorder="0" applyAlignment="0" applyProtection="0">
      <alignment vertical="center"/>
    </xf>
    <xf numFmtId="0" fontId="0" fillId="55" borderId="0" applyNumberFormat="0" applyBorder="0" applyAlignment="0" applyProtection="0">
      <alignment vertical="center"/>
    </xf>
    <xf numFmtId="0" fontId="0" fillId="50" borderId="0" applyNumberFormat="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51" borderId="0" applyNumberFormat="0" applyBorder="0" applyAlignment="0" applyProtection="0">
      <alignment vertical="center"/>
    </xf>
    <xf numFmtId="0" fontId="32" fillId="42" borderId="0" applyNumberFormat="0" applyBorder="0" applyAlignment="0" applyProtection="0">
      <alignment vertical="center"/>
    </xf>
    <xf numFmtId="0" fontId="11" fillId="0" borderId="0">
      <alignment vertical="center"/>
    </xf>
    <xf numFmtId="0" fontId="106" fillId="43" borderId="34" applyNumberFormat="0" applyAlignment="0" applyProtection="0">
      <alignment vertical="center"/>
    </xf>
    <xf numFmtId="0" fontId="0" fillId="43" borderId="0" applyNumberFormat="0" applyBorder="0" applyAlignment="0" applyProtection="0">
      <alignment vertical="center"/>
    </xf>
    <xf numFmtId="0" fontId="90" fillId="40" borderId="0" applyNumberFormat="0" applyBorder="0" applyAlignment="0" applyProtection="0">
      <alignment vertical="center"/>
    </xf>
    <xf numFmtId="0" fontId="0" fillId="43" borderId="0" applyNumberFormat="0" applyBorder="0" applyAlignment="0" applyProtection="0">
      <alignment vertical="center"/>
    </xf>
    <xf numFmtId="0" fontId="87" fillId="56" borderId="0" applyNumberFormat="0" applyBorder="0" applyAlignment="0" applyProtection="0">
      <alignment vertical="center"/>
    </xf>
    <xf numFmtId="0" fontId="106" fillId="43" borderId="34" applyNumberFormat="0" applyAlignment="0" applyProtection="0">
      <alignment vertical="center"/>
    </xf>
    <xf numFmtId="0" fontId="0" fillId="50" borderId="0" applyNumberFormat="0" applyBorder="0" applyAlignment="0" applyProtection="0">
      <alignment vertical="center"/>
    </xf>
    <xf numFmtId="0" fontId="90" fillId="40" borderId="0" applyNumberFormat="0" applyBorder="0" applyAlignment="0" applyProtection="0">
      <alignment vertical="center"/>
    </xf>
    <xf numFmtId="9" fontId="11" fillId="0" borderId="0" applyFont="0" applyFill="0" applyBorder="0" applyAlignment="0" applyProtection="0">
      <alignment vertical="center"/>
    </xf>
    <xf numFmtId="0" fontId="92" fillId="41" borderId="0" applyNumberFormat="0" applyBorder="0" applyAlignment="0" applyProtection="0">
      <alignment vertical="center"/>
    </xf>
    <xf numFmtId="0" fontId="110" fillId="0" borderId="35" applyNumberFormat="0" applyFill="0" applyAlignment="0" applyProtection="0">
      <alignment vertical="center"/>
    </xf>
    <xf numFmtId="0" fontId="0" fillId="46" borderId="0" applyNumberFormat="0" applyBorder="0" applyAlignment="0" applyProtection="0">
      <alignment vertical="center"/>
    </xf>
    <xf numFmtId="0" fontId="90" fillId="40" borderId="0" applyNumberFormat="0" applyBorder="0" applyAlignment="0" applyProtection="0">
      <alignment vertical="center"/>
    </xf>
    <xf numFmtId="0" fontId="0" fillId="46" borderId="0" applyNumberFormat="0" applyBorder="0" applyAlignment="0" applyProtection="0">
      <alignment vertical="center"/>
    </xf>
    <xf numFmtId="9" fontId="11" fillId="0" borderId="0" applyFont="0" applyFill="0" applyBorder="0" applyAlignment="0" applyProtection="0">
      <alignment vertical="center"/>
    </xf>
    <xf numFmtId="0" fontId="92" fillId="41" borderId="0" applyNumberFormat="0" applyBorder="0" applyAlignment="0" applyProtection="0">
      <alignment vertical="center"/>
    </xf>
    <xf numFmtId="0" fontId="89" fillId="57" borderId="0" applyNumberFormat="0" applyBorder="0" applyAlignment="0" applyProtection="0">
      <alignment vertical="center"/>
    </xf>
    <xf numFmtId="0" fontId="0" fillId="58" borderId="0" applyNumberFormat="0" applyBorder="0" applyAlignment="0" applyProtection="0">
      <alignment vertical="center"/>
    </xf>
    <xf numFmtId="0" fontId="90" fillId="40" borderId="0" applyNumberFormat="0" applyBorder="0" applyAlignment="0" applyProtection="0">
      <alignment vertical="center"/>
    </xf>
    <xf numFmtId="0" fontId="89" fillId="44" borderId="0" applyNumberFormat="0" applyBorder="0" applyAlignment="0" applyProtection="0">
      <alignment vertical="center"/>
    </xf>
    <xf numFmtId="0" fontId="103" fillId="43" borderId="32" applyNumberFormat="0" applyAlignment="0" applyProtection="0">
      <alignment vertical="center"/>
    </xf>
    <xf numFmtId="0" fontId="87" fillId="41" borderId="0" applyNumberFormat="0" applyBorder="0" applyAlignment="0" applyProtection="0">
      <alignment vertical="center"/>
    </xf>
    <xf numFmtId="0" fontId="87" fillId="41" borderId="0" applyNumberFormat="0" applyBorder="0" applyAlignment="0" applyProtection="0">
      <alignment vertical="center"/>
    </xf>
    <xf numFmtId="0" fontId="87" fillId="41" borderId="0" applyNumberFormat="0" applyBorder="0" applyAlignment="0" applyProtection="0">
      <alignment vertical="center"/>
    </xf>
    <xf numFmtId="0" fontId="101" fillId="0" borderId="36" applyNumberFormat="0" applyFill="0" applyAlignment="0" applyProtection="0">
      <alignment vertical="center"/>
    </xf>
    <xf numFmtId="0" fontId="90" fillId="40" borderId="0" applyNumberFormat="0" applyBorder="0" applyAlignment="0" applyProtection="0">
      <alignment vertical="center"/>
    </xf>
    <xf numFmtId="0" fontId="93" fillId="0" borderId="7" applyNumberFormat="0" applyFill="0" applyProtection="0">
      <alignment horizontal="left" vertical="center"/>
    </xf>
    <xf numFmtId="0" fontId="87" fillId="41" borderId="0" applyNumberFormat="0" applyBorder="0" applyAlignment="0" applyProtection="0">
      <alignment vertical="center"/>
    </xf>
    <xf numFmtId="9" fontId="11" fillId="0" borderId="0" applyFont="0" applyFill="0" applyBorder="0" applyAlignment="0" applyProtection="0">
      <alignment vertical="center"/>
    </xf>
    <xf numFmtId="0" fontId="87" fillId="59" borderId="0" applyNumberFormat="0" applyBorder="0" applyAlignment="0" applyProtection="0">
      <alignment vertical="center"/>
    </xf>
    <xf numFmtId="0" fontId="87" fillId="59" borderId="0" applyNumberFormat="0" applyBorder="0" applyAlignment="0" applyProtection="0">
      <alignment vertical="center"/>
    </xf>
    <xf numFmtId="178" fontId="0" fillId="0" borderId="0" applyFont="0" applyFill="0" applyBorder="0" applyAlignment="0" applyProtection="0">
      <alignment vertical="center"/>
    </xf>
    <xf numFmtId="0" fontId="89" fillId="44" borderId="0" applyNumberFormat="0" applyBorder="0" applyAlignment="0" applyProtection="0">
      <alignment vertical="center"/>
    </xf>
    <xf numFmtId="0" fontId="11" fillId="0" borderId="0">
      <alignment vertical="center"/>
    </xf>
    <xf numFmtId="0" fontId="103" fillId="43" borderId="32" applyNumberFormat="0" applyAlignment="0" applyProtection="0">
      <alignment vertical="center"/>
    </xf>
    <xf numFmtId="0" fontId="87" fillId="48" borderId="0" applyNumberFormat="0" applyBorder="0" applyAlignment="0" applyProtection="0">
      <alignment vertical="center"/>
    </xf>
    <xf numFmtId="0" fontId="87" fillId="48" borderId="0" applyNumberFormat="0" applyBorder="0" applyAlignment="0" applyProtection="0">
      <alignment vertical="center"/>
    </xf>
    <xf numFmtId="0" fontId="0" fillId="0" borderId="0">
      <alignment vertical="center"/>
    </xf>
    <xf numFmtId="0" fontId="89" fillId="54" borderId="0" applyNumberFormat="0" applyBorder="0" applyAlignment="0" applyProtection="0">
      <alignment vertical="center"/>
    </xf>
    <xf numFmtId="0" fontId="87" fillId="49" borderId="0" applyNumberFormat="0" applyBorder="0" applyAlignment="0" applyProtection="0">
      <alignment vertical="center"/>
    </xf>
    <xf numFmtId="0" fontId="0" fillId="42" borderId="37" applyNumberFormat="0" applyFont="0" applyAlignment="0" applyProtection="0">
      <alignment vertical="center"/>
    </xf>
    <xf numFmtId="0" fontId="0" fillId="0" borderId="0">
      <alignment vertical="center"/>
    </xf>
    <xf numFmtId="0" fontId="89" fillId="4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5" borderId="0" applyNumberFormat="0" applyBorder="0" applyAlignment="0" applyProtection="0">
      <alignment vertical="center"/>
    </xf>
    <xf numFmtId="0" fontId="32" fillId="52" borderId="0" applyNumberFormat="0" applyBorder="0" applyAlignment="0" applyProtection="0">
      <alignment vertical="center"/>
    </xf>
    <xf numFmtId="0" fontId="87" fillId="55" borderId="0" applyNumberFormat="0" applyBorder="0" applyAlignment="0" applyProtection="0">
      <alignment vertical="center"/>
    </xf>
    <xf numFmtId="0" fontId="88" fillId="0" borderId="29" applyNumberFormat="0" applyFill="0" applyAlignment="0" applyProtection="0">
      <alignment vertical="center"/>
    </xf>
    <xf numFmtId="0" fontId="32" fillId="52" borderId="0" applyNumberFormat="0" applyBorder="0" applyAlignment="0" applyProtection="0">
      <alignment vertical="center"/>
    </xf>
    <xf numFmtId="0" fontId="89" fillId="44" borderId="0" applyNumberFormat="0" applyBorder="0" applyAlignment="0" applyProtection="0">
      <alignment vertical="center"/>
    </xf>
    <xf numFmtId="0" fontId="87" fillId="47" borderId="0" applyNumberFormat="0" applyBorder="0" applyAlignment="0" applyProtection="0">
      <alignment vertical="center"/>
    </xf>
    <xf numFmtId="0" fontId="87" fillId="47" borderId="0" applyNumberFormat="0" applyBorder="0" applyAlignment="0" applyProtection="0">
      <alignment vertical="center"/>
    </xf>
    <xf numFmtId="0" fontId="87" fillId="56" borderId="0" applyNumberFormat="0" applyBorder="0" applyAlignment="0" applyProtection="0">
      <alignment vertical="center"/>
    </xf>
    <xf numFmtId="0" fontId="11" fillId="0" borderId="0">
      <alignment vertical="center"/>
    </xf>
    <xf numFmtId="0" fontId="93" fillId="0" borderId="0" applyProtection="0">
      <alignment vertical="center"/>
    </xf>
    <xf numFmtId="0" fontId="87" fillId="43" borderId="0" applyNumberFormat="0" applyBorder="0" applyAlignment="0" applyProtection="0">
      <alignment vertical="center"/>
    </xf>
    <xf numFmtId="0" fontId="99" fillId="0" borderId="30" applyNumberFormat="0" applyFill="0" applyAlignment="0" applyProtection="0">
      <alignment vertical="center"/>
    </xf>
    <xf numFmtId="0" fontId="11" fillId="0" borderId="0">
      <alignment vertical="center"/>
    </xf>
    <xf numFmtId="0" fontId="87" fillId="43" borderId="0" applyNumberFormat="0" applyBorder="0" applyAlignment="0" applyProtection="0">
      <alignment vertical="center"/>
    </xf>
    <xf numFmtId="0" fontId="9" fillId="0" borderId="0">
      <alignment vertical="center"/>
    </xf>
    <xf numFmtId="0" fontId="11" fillId="0" borderId="0">
      <alignment vertical="center"/>
    </xf>
    <xf numFmtId="0" fontId="87" fillId="43"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87" fillId="38"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lignment vertical="center"/>
    </xf>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113" fillId="0" borderId="18">
      <alignment horizontal="left" vertical="center"/>
    </xf>
    <xf numFmtId="0" fontId="87" fillId="39" borderId="0" applyNumberFormat="0" applyBorder="0" applyAlignment="0" applyProtection="0">
      <alignment vertical="center"/>
    </xf>
    <xf numFmtId="0" fontId="87" fillId="38" borderId="0" applyNumberFormat="0" applyBorder="0" applyAlignment="0" applyProtection="0">
      <alignment vertical="center"/>
    </xf>
    <xf numFmtId="0" fontId="113" fillId="0" borderId="18">
      <alignment horizontal="left" vertical="center"/>
    </xf>
    <xf numFmtId="0" fontId="87" fillId="38" borderId="0" applyNumberFormat="0" applyBorder="0" applyAlignment="0" applyProtection="0">
      <alignment vertical="center"/>
    </xf>
    <xf numFmtId="0" fontId="87" fillId="44" borderId="0" applyNumberFormat="0" applyBorder="0" applyAlignment="0" applyProtection="0">
      <alignment vertical="center"/>
    </xf>
    <xf numFmtId="0" fontId="107" fillId="0" borderId="0">
      <alignment vertical="center"/>
      <protection locked="0"/>
    </xf>
    <xf numFmtId="0" fontId="32" fillId="52" borderId="0" applyNumberFormat="0" applyBorder="0" applyAlignment="0" applyProtection="0">
      <alignment vertical="center"/>
    </xf>
    <xf numFmtId="0" fontId="87" fillId="53" borderId="0" applyNumberFormat="0" applyBorder="0" applyAlignment="0" applyProtection="0">
      <alignment vertical="center"/>
    </xf>
    <xf numFmtId="0" fontId="89" fillId="39" borderId="0" applyNumberFormat="0" applyBorder="0" applyAlignment="0" applyProtection="0">
      <alignment vertical="center"/>
    </xf>
    <xf numFmtId="0" fontId="32" fillId="52" borderId="0" applyNumberFormat="0" applyBorder="0" applyAlignment="0" applyProtection="0">
      <alignment vertical="center"/>
    </xf>
    <xf numFmtId="0" fontId="32" fillId="46" borderId="0" applyNumberFormat="0" applyBorder="0" applyAlignment="0" applyProtection="0">
      <alignment vertical="center"/>
    </xf>
    <xf numFmtId="0" fontId="11" fillId="0" borderId="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89" fillId="44" borderId="0" applyNumberFormat="0" applyBorder="0" applyAlignment="0" applyProtection="0">
      <alignment vertical="center"/>
    </xf>
    <xf numFmtId="0" fontId="104" fillId="0" borderId="0" applyNumberFormat="0" applyFill="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102" fillId="0" borderId="31">
      <alignment horizontal="center"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99" fillId="0" borderId="30" applyNumberFormat="0" applyFill="0" applyAlignment="0" applyProtection="0">
      <alignment vertical="center"/>
    </xf>
    <xf numFmtId="0" fontId="89" fillId="50" borderId="0" applyNumberFormat="0" applyBorder="0" applyAlignment="0" applyProtection="0">
      <alignment vertical="center"/>
    </xf>
    <xf numFmtId="0" fontId="99" fillId="0" borderId="30" applyNumberFormat="0" applyFill="0" applyAlignment="0" applyProtection="0">
      <alignment vertical="center"/>
    </xf>
    <xf numFmtId="0" fontId="11" fillId="0" borderId="0">
      <alignment vertical="center"/>
    </xf>
    <xf numFmtId="0" fontId="0" fillId="42" borderId="37" applyNumberFormat="0" applyFont="0" applyAlignment="0" applyProtection="0">
      <alignment vertical="center"/>
    </xf>
    <xf numFmtId="15" fontId="114" fillId="0" borderId="0">
      <alignment vertical="center"/>
    </xf>
    <xf numFmtId="0" fontId="89" fillId="39" borderId="0" applyNumberFormat="0" applyBorder="0" applyAlignment="0" applyProtection="0">
      <alignment vertical="center"/>
    </xf>
    <xf numFmtId="177" fontId="11" fillId="0" borderId="0" applyFont="0" applyFill="0" applyBorder="0" applyAlignment="0" applyProtection="0">
      <alignment vertical="center"/>
    </xf>
    <xf numFmtId="0" fontId="89" fillId="39" borderId="0" applyNumberFormat="0" applyBorder="0" applyAlignment="0" applyProtection="0">
      <alignment vertical="center"/>
    </xf>
    <xf numFmtId="0" fontId="89" fillId="39" borderId="0" applyNumberFormat="0" applyBorder="0" applyAlignment="0" applyProtection="0">
      <alignment vertical="center"/>
    </xf>
    <xf numFmtId="0" fontId="89" fillId="39" borderId="0" applyNumberFormat="0" applyBorder="0" applyAlignment="0" applyProtection="0">
      <alignment vertical="center"/>
    </xf>
    <xf numFmtId="0" fontId="89" fillId="39" borderId="0" applyNumberFormat="0" applyBorder="0" applyAlignment="0" applyProtection="0">
      <alignment vertical="center"/>
    </xf>
    <xf numFmtId="0" fontId="11" fillId="0" borderId="0">
      <alignment vertical="center"/>
    </xf>
    <xf numFmtId="0" fontId="89" fillId="39" borderId="0" applyNumberFormat="0" applyBorder="0" applyAlignment="0" applyProtection="0">
      <alignment vertical="center"/>
    </xf>
    <xf numFmtId="0" fontId="11" fillId="0" borderId="0">
      <alignment vertical="center"/>
    </xf>
    <xf numFmtId="0" fontId="85" fillId="0" borderId="28" applyNumberFormat="0" applyFill="0" applyProtection="0">
      <alignment horizontal="center" vertical="center"/>
    </xf>
    <xf numFmtId="0" fontId="115" fillId="60" borderId="5">
      <alignment vertical="center"/>
      <protection locked="0"/>
    </xf>
    <xf numFmtId="0" fontId="89" fillId="39" borderId="0" applyNumberFormat="0" applyBorder="0" applyAlignment="0" applyProtection="0">
      <alignment vertical="center"/>
    </xf>
    <xf numFmtId="0" fontId="11" fillId="0" borderId="0">
      <alignment vertical="center"/>
    </xf>
    <xf numFmtId="0" fontId="89" fillId="39" borderId="0" applyNumberFormat="0" applyBorder="0" applyAlignment="0" applyProtection="0">
      <alignment vertical="center"/>
    </xf>
    <xf numFmtId="0" fontId="100" fillId="51" borderId="0" applyNumberFormat="0" applyBorder="0" applyAlignment="0" applyProtection="0">
      <alignment vertical="center"/>
    </xf>
    <xf numFmtId="0" fontId="11" fillId="0" borderId="0">
      <alignment vertical="center"/>
    </xf>
    <xf numFmtId="0" fontId="89" fillId="39" borderId="0" applyNumberFormat="0" applyBorder="0" applyAlignment="0" applyProtection="0">
      <alignment vertical="center"/>
    </xf>
    <xf numFmtId="0" fontId="100" fillId="51" borderId="0" applyNumberFormat="0" applyBorder="0" applyAlignment="0" applyProtection="0">
      <alignment vertical="center"/>
    </xf>
    <xf numFmtId="0" fontId="89" fillId="57" borderId="0" applyNumberFormat="0" applyBorder="0" applyAlignment="0" applyProtection="0">
      <alignment vertical="center"/>
    </xf>
    <xf numFmtId="0" fontId="113" fillId="0" borderId="38" applyNumberFormat="0" applyAlignment="0" applyProtection="0">
      <alignment horizontal="left" vertical="center"/>
    </xf>
    <xf numFmtId="0" fontId="87" fillId="39" borderId="0" applyNumberFormat="0" applyBorder="0" applyAlignment="0" applyProtection="0">
      <alignment vertical="center"/>
    </xf>
    <xf numFmtId="0" fontId="112" fillId="0" borderId="2">
      <alignment horizontal="left" vertical="center"/>
    </xf>
    <xf numFmtId="0" fontId="32" fillId="43" borderId="0" applyNumberFormat="0" applyBorder="0" applyAlignment="0" applyProtection="0">
      <alignment vertical="center"/>
    </xf>
    <xf numFmtId="0" fontId="116" fillId="54" borderId="34" applyNumberFormat="0" applyAlignment="0" applyProtection="0">
      <alignment vertical="center"/>
    </xf>
    <xf numFmtId="0" fontId="89" fillId="45" borderId="0" applyNumberFormat="0" applyBorder="0" applyAlignment="0" applyProtection="0">
      <alignment vertical="center"/>
    </xf>
    <xf numFmtId="176" fontId="93" fillId="0" borderId="28" applyFill="0" applyProtection="0">
      <alignment horizontal="right" vertical="center"/>
    </xf>
    <xf numFmtId="0" fontId="32" fillId="52" borderId="0" applyNumberFormat="0" applyBorder="0" applyAlignment="0" applyProtection="0">
      <alignment vertical="center"/>
    </xf>
    <xf numFmtId="0" fontId="89" fillId="45" borderId="0" applyNumberFormat="0" applyBorder="0" applyAlignment="0" applyProtection="0">
      <alignment vertical="center"/>
    </xf>
    <xf numFmtId="176" fontId="93" fillId="0" borderId="28" applyFill="0" applyProtection="0">
      <alignment horizontal="right" vertical="center"/>
    </xf>
    <xf numFmtId="0" fontId="89" fillId="45" borderId="0" applyNumberFormat="0" applyBorder="0" applyAlignment="0" applyProtection="0">
      <alignment vertical="center"/>
    </xf>
    <xf numFmtId="176" fontId="93" fillId="0" borderId="28" applyFill="0" applyProtection="0">
      <alignment horizontal="right" vertical="center"/>
    </xf>
    <xf numFmtId="0" fontId="89" fillId="57" borderId="0" applyNumberFormat="0" applyBorder="0" applyAlignment="0" applyProtection="0">
      <alignment vertical="center"/>
    </xf>
    <xf numFmtId="0" fontId="115" fillId="60" borderId="5">
      <alignment vertical="center"/>
      <protection locked="0"/>
    </xf>
    <xf numFmtId="0" fontId="87" fillId="56" borderId="0" applyNumberFormat="0" applyBorder="0" applyAlignment="0" applyProtection="0">
      <alignment vertical="center"/>
    </xf>
    <xf numFmtId="0" fontId="89" fillId="57" borderId="0" applyNumberFormat="0" applyBorder="0" applyAlignment="0" applyProtection="0">
      <alignment vertical="center"/>
    </xf>
    <xf numFmtId="0" fontId="89" fillId="57" borderId="0" applyNumberFormat="0" applyBorder="0" applyAlignment="0" applyProtection="0">
      <alignment vertical="center"/>
    </xf>
    <xf numFmtId="0" fontId="89" fillId="57" borderId="0" applyNumberFormat="0" applyBorder="0" applyAlignment="0" applyProtection="0">
      <alignment vertical="center"/>
    </xf>
    <xf numFmtId="0" fontId="89" fillId="57" borderId="0" applyNumberFormat="0" applyBorder="0" applyAlignment="0" applyProtection="0">
      <alignment vertical="center"/>
    </xf>
    <xf numFmtId="0" fontId="89" fillId="57" borderId="0" applyNumberFormat="0" applyBorder="0" applyAlignment="0" applyProtection="0">
      <alignment vertical="center"/>
    </xf>
    <xf numFmtId="9" fontId="11" fillId="0" borderId="0" applyFont="0" applyFill="0" applyBorder="0" applyAlignment="0" applyProtection="0">
      <alignment vertical="center"/>
    </xf>
    <xf numFmtId="0" fontId="89" fillId="57" borderId="0" applyNumberFormat="0" applyBorder="0" applyAlignment="0" applyProtection="0">
      <alignment vertical="center"/>
    </xf>
    <xf numFmtId="9" fontId="11" fillId="0" borderId="0" applyFont="0" applyFill="0" applyBorder="0" applyAlignment="0" applyProtection="0">
      <alignment vertical="center"/>
    </xf>
    <xf numFmtId="0" fontId="117" fillId="0" borderId="0">
      <alignment vertical="center"/>
    </xf>
    <xf numFmtId="0" fontId="89" fillId="57" borderId="0" applyNumberFormat="0" applyBorder="0" applyAlignment="0" applyProtection="0">
      <alignment vertical="center"/>
    </xf>
    <xf numFmtId="0" fontId="11" fillId="0" borderId="0">
      <alignment vertical="center"/>
    </xf>
    <xf numFmtId="15" fontId="114" fillId="0" borderId="0">
      <alignment vertical="center"/>
    </xf>
    <xf numFmtId="0" fontId="89" fillId="57" borderId="0" applyNumberFormat="0" applyBorder="0" applyAlignment="0" applyProtection="0">
      <alignment vertical="center"/>
    </xf>
    <xf numFmtId="0" fontId="89" fillId="57" borderId="0" applyNumberFormat="0" applyBorder="0" applyAlignment="0" applyProtection="0">
      <alignment vertical="center"/>
    </xf>
    <xf numFmtId="0" fontId="89" fillId="57" borderId="0" applyNumberFormat="0" applyBorder="0" applyAlignment="0" applyProtection="0">
      <alignment vertical="center"/>
    </xf>
    <xf numFmtId="0" fontId="89" fillId="45" borderId="0" applyNumberFormat="0" applyBorder="0" applyAlignment="0" applyProtection="0">
      <alignment vertical="center"/>
    </xf>
    <xf numFmtId="0" fontId="89" fillId="38" borderId="0" applyNumberFormat="0" applyBorder="0" applyAlignment="0" applyProtection="0">
      <alignment vertical="center"/>
    </xf>
    <xf numFmtId="0" fontId="32" fillId="42" borderId="0" applyNumberFormat="0" applyBorder="0" applyAlignment="0" applyProtection="0">
      <alignment vertical="center"/>
    </xf>
    <xf numFmtId="0" fontId="11" fillId="0" borderId="0" applyFont="0" applyFill="0" applyBorder="0" applyAlignment="0" applyProtection="0">
      <alignment vertical="center"/>
    </xf>
    <xf numFmtId="0" fontId="89" fillId="38" borderId="0" applyNumberFormat="0" applyBorder="0" applyAlignment="0" applyProtection="0">
      <alignment vertical="center"/>
    </xf>
    <xf numFmtId="0" fontId="32" fillId="42" borderId="0" applyNumberFormat="0" applyBorder="0" applyAlignment="0" applyProtection="0">
      <alignment vertical="center"/>
    </xf>
    <xf numFmtId="0" fontId="99" fillId="0" borderId="30" applyNumberFormat="0" applyFill="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32" fillId="42" borderId="0" applyNumberFormat="0" applyBorder="0" applyAlignment="0" applyProtection="0">
      <alignment vertical="center"/>
    </xf>
    <xf numFmtId="0" fontId="99" fillId="0" borderId="30" applyNumberFormat="0" applyFill="0" applyAlignment="0" applyProtection="0">
      <alignment vertical="center"/>
    </xf>
    <xf numFmtId="0" fontId="100" fillId="51" borderId="0" applyNumberFormat="0" applyBorder="0" applyAlignment="0" applyProtection="0">
      <alignment vertical="center"/>
    </xf>
    <xf numFmtId="0" fontId="89" fillId="38" borderId="0" applyNumberFormat="0" applyBorder="0" applyAlignment="0" applyProtection="0">
      <alignment vertical="center"/>
    </xf>
    <xf numFmtId="0" fontId="88" fillId="0" borderId="29" applyNumberFormat="0" applyFill="0" applyAlignment="0" applyProtection="0">
      <alignment vertical="center"/>
    </xf>
    <xf numFmtId="0" fontId="32" fillId="42" borderId="0" applyNumberFormat="0" applyBorder="0" applyAlignment="0" applyProtection="0">
      <alignment vertical="center"/>
    </xf>
    <xf numFmtId="0" fontId="99" fillId="0" borderId="30" applyNumberFormat="0" applyFill="0" applyAlignment="0" applyProtection="0">
      <alignment vertical="center"/>
    </xf>
    <xf numFmtId="0" fontId="32" fillId="40" borderId="0" applyNumberFormat="0" applyBorder="0" applyAlignment="0" applyProtection="0">
      <alignment vertical="center"/>
    </xf>
    <xf numFmtId="0" fontId="89" fillId="39" borderId="0" applyNumberFormat="0" applyBorder="0" applyAlignment="0" applyProtection="0">
      <alignment vertical="center"/>
    </xf>
    <xf numFmtId="179" fontId="11" fillId="0" borderId="0" applyFont="0" applyFill="0" applyBorder="0" applyAlignment="0" applyProtection="0">
      <alignment vertical="center"/>
    </xf>
    <xf numFmtId="0" fontId="95" fillId="46"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32" fillId="40" borderId="0" applyNumberFormat="0" applyBorder="0" applyAlignment="0" applyProtection="0">
      <alignment vertical="center"/>
    </xf>
    <xf numFmtId="180" fontId="11" fillId="0" borderId="0" applyFont="0" applyFill="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39" borderId="0" applyNumberFormat="0" applyBorder="0" applyAlignment="0" applyProtection="0">
      <alignment vertical="center"/>
    </xf>
    <xf numFmtId="0" fontId="89" fillId="43" borderId="0" applyNumberFormat="0" applyBorder="0" applyAlignment="0" applyProtection="0">
      <alignment vertical="center"/>
    </xf>
    <xf numFmtId="0" fontId="90" fillId="46" borderId="0" applyNumberFormat="0" applyBorder="0" applyAlignment="0" applyProtection="0">
      <alignment vertical="center"/>
    </xf>
    <xf numFmtId="0" fontId="89" fillId="43" borderId="0" applyNumberFormat="0" applyBorder="0" applyAlignment="0" applyProtection="0">
      <alignment vertical="center"/>
    </xf>
    <xf numFmtId="0" fontId="93" fillId="0" borderId="7" applyNumberFormat="0" applyFill="0" applyProtection="0">
      <alignment horizontal="right" vertical="center"/>
    </xf>
    <xf numFmtId="0" fontId="89" fillId="43" borderId="0" applyNumberFormat="0" applyBorder="0" applyAlignment="0" applyProtection="0">
      <alignment vertical="center"/>
    </xf>
    <xf numFmtId="0" fontId="11" fillId="0" borderId="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181" fontId="118" fillId="0" borderId="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98" fillId="0" borderId="0" applyNumberFormat="0" applyFill="0" applyBorder="0" applyAlignment="0" applyProtection="0">
      <alignment vertical="center"/>
    </xf>
    <xf numFmtId="0" fontId="89" fillId="45" borderId="0" applyNumberFormat="0" applyBorder="0" applyAlignment="0" applyProtection="0">
      <alignment vertical="center"/>
    </xf>
    <xf numFmtId="0" fontId="98" fillId="0" borderId="0" applyNumberFormat="0" applyFill="0" applyBorder="0" applyAlignment="0" applyProtection="0">
      <alignment vertical="center"/>
    </xf>
    <xf numFmtId="0" fontId="89" fillId="45" borderId="0" applyNumberFormat="0" applyBorder="0" applyAlignment="0" applyProtection="0">
      <alignment vertical="center"/>
    </xf>
    <xf numFmtId="0" fontId="98" fillId="0" borderId="0" applyNumberFormat="0" applyFill="0" applyBorder="0" applyAlignment="0" applyProtection="0">
      <alignment vertical="center"/>
    </xf>
    <xf numFmtId="182" fontId="11" fillId="0" borderId="0" applyFont="0" applyFill="0" applyBorder="0" applyAlignment="0" applyProtection="0">
      <alignment vertical="center"/>
    </xf>
    <xf numFmtId="0" fontId="89" fillId="45" borderId="0" applyNumberFormat="0" applyBorder="0" applyAlignment="0" applyProtection="0">
      <alignment vertical="center"/>
    </xf>
    <xf numFmtId="0" fontId="11" fillId="0" borderId="0">
      <alignment vertical="center"/>
    </xf>
    <xf numFmtId="0" fontId="98" fillId="0" borderId="0" applyNumberFormat="0" applyFill="0" applyBorder="0" applyAlignment="0" applyProtection="0">
      <alignment vertical="center"/>
    </xf>
    <xf numFmtId="0" fontId="100" fillId="48" borderId="0" applyNumberFormat="0" applyBorder="0" applyAlignment="0" applyProtection="0">
      <alignment vertical="center"/>
    </xf>
    <xf numFmtId="0" fontId="98" fillId="0" borderId="0" applyNumberFormat="0" applyFill="0" applyBorder="0" applyAlignment="0" applyProtection="0">
      <alignment vertical="center"/>
    </xf>
    <xf numFmtId="0" fontId="89" fillId="45" borderId="0" applyNumberFormat="0" applyBorder="0" applyAlignment="0" applyProtection="0">
      <alignment vertical="center"/>
    </xf>
    <xf numFmtId="0" fontId="100" fillId="48" borderId="0" applyNumberFormat="0" applyBorder="0" applyAlignment="0" applyProtection="0">
      <alignment vertical="center"/>
    </xf>
    <xf numFmtId="0" fontId="98" fillId="0" borderId="0" applyNumberFormat="0" applyFill="0" applyBorder="0" applyAlignment="0" applyProtection="0">
      <alignment vertical="center"/>
    </xf>
    <xf numFmtId="0" fontId="89" fillId="45" borderId="0" applyNumberFormat="0" applyBorder="0" applyAlignment="0" applyProtection="0">
      <alignment vertical="center"/>
    </xf>
    <xf numFmtId="0" fontId="100" fillId="48" borderId="0" applyNumberFormat="0" applyBorder="0" applyAlignment="0" applyProtection="0">
      <alignment vertical="center"/>
    </xf>
    <xf numFmtId="0" fontId="98" fillId="0" borderId="0" applyNumberFormat="0" applyFill="0" applyBorder="0" applyAlignment="0" applyProtection="0">
      <alignment vertical="center"/>
    </xf>
    <xf numFmtId="0" fontId="89" fillId="45"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89" fillId="39" borderId="0" applyNumberFormat="0" applyBorder="0" applyAlignment="0" applyProtection="0">
      <alignment vertical="center"/>
    </xf>
    <xf numFmtId="0" fontId="100" fillId="48" borderId="0" applyNumberFormat="0" applyBorder="0" applyAlignment="0" applyProtection="0">
      <alignment vertical="center"/>
    </xf>
    <xf numFmtId="0" fontId="32" fillId="52" borderId="0" applyNumberFormat="0" applyBorder="0" applyAlignment="0" applyProtection="0">
      <alignment vertical="center"/>
    </xf>
    <xf numFmtId="9" fontId="11" fillId="0" borderId="0" applyFont="0" applyFill="0" applyBorder="0" applyAlignment="0" applyProtection="0">
      <alignment vertical="center"/>
    </xf>
    <xf numFmtId="0" fontId="32" fillId="52"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32" fillId="52" borderId="0" applyNumberFormat="0" applyBorder="0" applyAlignment="0" applyProtection="0">
      <alignment vertical="center"/>
    </xf>
    <xf numFmtId="9" fontId="11" fillId="0" borderId="0" applyFont="0" applyFill="0" applyBorder="0" applyAlignment="0" applyProtection="0">
      <alignment vertical="center"/>
    </xf>
    <xf numFmtId="0" fontId="32" fillId="52" borderId="0" applyNumberFormat="0" applyBorder="0" applyAlignment="0" applyProtection="0">
      <alignment vertical="center"/>
    </xf>
    <xf numFmtId="9" fontId="11" fillId="0" borderId="0" applyFont="0" applyFill="0" applyBorder="0" applyAlignment="0" applyProtection="0">
      <alignment vertical="center"/>
    </xf>
    <xf numFmtId="0" fontId="119" fillId="61" borderId="0" applyNumberFormat="0" applyBorder="0" applyAlignment="0" applyProtection="0">
      <alignment vertical="center"/>
    </xf>
    <xf numFmtId="0" fontId="32" fillId="43" borderId="0" applyNumberFormat="0" applyBorder="0" applyAlignment="0" applyProtection="0">
      <alignment vertical="center"/>
    </xf>
    <xf numFmtId="0" fontId="116" fillId="54" borderId="34" applyNumberFormat="0" applyAlignment="0" applyProtection="0">
      <alignment vertical="center"/>
    </xf>
    <xf numFmtId="9" fontId="11" fillId="0" borderId="0" applyFont="0" applyFill="0" applyBorder="0" applyAlignment="0" applyProtection="0">
      <alignment vertical="center"/>
    </xf>
    <xf numFmtId="0" fontId="32" fillId="43" borderId="0" applyNumberFormat="0" applyBorder="0" applyAlignment="0" applyProtection="0">
      <alignment vertical="center"/>
    </xf>
    <xf numFmtId="0" fontId="116" fillId="54" borderId="34" applyNumberFormat="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32" fillId="54" borderId="0" applyNumberFormat="0" applyBorder="0" applyAlignment="0" applyProtection="0">
      <alignment vertical="center"/>
    </xf>
    <xf numFmtId="0" fontId="32" fillId="43" borderId="0" applyNumberFormat="0" applyBorder="0" applyAlignment="0" applyProtection="0">
      <alignment vertical="center"/>
    </xf>
    <xf numFmtId="0" fontId="116" fillId="54" borderId="34" applyNumberFormat="0" applyAlignment="0" applyProtection="0">
      <alignment vertical="center"/>
    </xf>
    <xf numFmtId="0" fontId="11" fillId="0" borderId="0">
      <alignment vertical="center"/>
    </xf>
    <xf numFmtId="0" fontId="32" fillId="54" borderId="0" applyNumberFormat="0" applyBorder="0" applyAlignment="0" applyProtection="0">
      <alignment vertical="center"/>
    </xf>
    <xf numFmtId="0" fontId="93" fillId="0" borderId="7" applyNumberFormat="0" applyFill="0" applyProtection="0">
      <alignment horizontal="left" vertical="center"/>
    </xf>
    <xf numFmtId="0" fontId="32" fillId="43" borderId="0" applyNumberFormat="0" applyBorder="0" applyAlignment="0" applyProtection="0">
      <alignment vertical="center"/>
    </xf>
    <xf numFmtId="0" fontId="116" fillId="54" borderId="34" applyNumberFormat="0" applyAlignment="0" applyProtection="0">
      <alignment vertical="center"/>
    </xf>
    <xf numFmtId="0" fontId="11" fillId="0" borderId="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104" fillId="0" borderId="0" applyNumberFormat="0" applyFill="0" applyBorder="0" applyAlignment="0" applyProtection="0">
      <alignment vertical="center"/>
    </xf>
    <xf numFmtId="0" fontId="11" fillId="62" borderId="0" applyNumberFormat="0" applyFont="0" applyBorder="0" applyAlignment="0" applyProtection="0">
      <alignment vertical="center"/>
    </xf>
    <xf numFmtId="0" fontId="89" fillId="43" borderId="0" applyNumberFormat="0" applyBorder="0" applyAlignment="0" applyProtection="0">
      <alignment vertical="center"/>
    </xf>
    <xf numFmtId="0" fontId="89" fillId="44" borderId="0" applyNumberFormat="0" applyBorder="0" applyAlignment="0" applyProtection="0">
      <alignment vertical="center"/>
    </xf>
    <xf numFmtId="0" fontId="89" fillId="39" borderId="0" applyNumberFormat="0" applyBorder="0" applyAlignment="0" applyProtection="0">
      <alignment vertical="center"/>
    </xf>
    <xf numFmtId="0" fontId="89" fillId="39" borderId="0" applyNumberFormat="0" applyBorder="0" applyAlignment="0" applyProtection="0">
      <alignment vertical="center"/>
    </xf>
    <xf numFmtId="0" fontId="118" fillId="0" borderId="0">
      <alignment vertical="center"/>
    </xf>
    <xf numFmtId="0" fontId="89" fillId="39" borderId="0" applyNumberFormat="0" applyBorder="0" applyAlignment="0" applyProtection="0">
      <alignment vertical="center"/>
    </xf>
    <xf numFmtId="0" fontId="102" fillId="0" borderId="31">
      <alignment horizontal="center" vertical="center"/>
    </xf>
    <xf numFmtId="0" fontId="89" fillId="39" borderId="0" applyNumberFormat="0" applyBorder="0" applyAlignment="0" applyProtection="0">
      <alignment vertical="center"/>
    </xf>
    <xf numFmtId="0" fontId="85" fillId="0" borderId="28" applyNumberFormat="0" applyFill="0" applyProtection="0">
      <alignment horizontal="left" vertical="center"/>
    </xf>
    <xf numFmtId="0" fontId="120" fillId="0" borderId="39" applyNumberFormat="0" applyFill="0" applyAlignment="0" applyProtection="0">
      <alignment vertical="center"/>
    </xf>
    <xf numFmtId="9" fontId="11" fillId="0" borderId="0" applyFont="0" applyFill="0" applyBorder="0" applyAlignment="0" applyProtection="0">
      <alignment vertical="center"/>
    </xf>
    <xf numFmtId="0" fontId="89" fillId="39" borderId="0" applyNumberFormat="0" applyBorder="0" applyAlignment="0" applyProtection="0">
      <alignment vertical="center"/>
    </xf>
    <xf numFmtId="0" fontId="11" fillId="0" borderId="0">
      <alignment vertical="center"/>
    </xf>
    <xf numFmtId="0" fontId="99" fillId="0" borderId="30" applyNumberFormat="0" applyFill="0" applyAlignment="0" applyProtection="0">
      <alignment vertical="center"/>
    </xf>
    <xf numFmtId="0" fontId="89" fillId="39" borderId="0" applyNumberFormat="0" applyBorder="0" applyAlignment="0" applyProtection="0">
      <alignment vertical="center"/>
    </xf>
    <xf numFmtId="0" fontId="89" fillId="39" borderId="0" applyNumberFormat="0" applyBorder="0" applyAlignment="0" applyProtection="0">
      <alignment vertical="center"/>
    </xf>
    <xf numFmtId="0" fontId="99" fillId="0" borderId="30" applyNumberFormat="0" applyFill="0" applyAlignment="0" applyProtection="0">
      <alignment vertical="center"/>
    </xf>
    <xf numFmtId="0" fontId="89" fillId="38" borderId="0" applyNumberFormat="0" applyBorder="0" applyAlignment="0" applyProtection="0">
      <alignment vertical="center"/>
    </xf>
    <xf numFmtId="0" fontId="11" fillId="0" borderId="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94" fillId="42" borderId="2" applyNumberFormat="0" applyBorder="0" applyAlignment="0" applyProtection="0">
      <alignment vertical="center"/>
    </xf>
    <xf numFmtId="0" fontId="32" fillId="46" borderId="0" applyNumberFormat="0" applyBorder="0" applyAlignment="0" applyProtection="0">
      <alignment vertical="center"/>
    </xf>
    <xf numFmtId="0" fontId="32" fillId="52" borderId="0" applyNumberFormat="0" applyBorder="0" applyAlignment="0" applyProtection="0">
      <alignment vertical="center"/>
    </xf>
    <xf numFmtId="0" fontId="90" fillId="40" borderId="0" applyNumberFormat="0" applyBorder="0" applyAlignment="0" applyProtection="0">
      <alignment vertical="center"/>
    </xf>
    <xf numFmtId="0" fontId="11" fillId="0" borderId="0">
      <alignment vertical="center"/>
    </xf>
    <xf numFmtId="0" fontId="110" fillId="0" borderId="35" applyNumberFormat="0" applyFill="0" applyAlignment="0" applyProtection="0">
      <alignment vertical="center"/>
    </xf>
    <xf numFmtId="0" fontId="89" fillId="50" borderId="0" applyNumberFormat="0" applyBorder="0" applyAlignment="0" applyProtection="0">
      <alignment vertical="center"/>
    </xf>
    <xf numFmtId="0" fontId="90" fillId="40" borderId="0" applyNumberFormat="0" applyBorder="0" applyAlignment="0" applyProtection="0">
      <alignment vertical="center"/>
    </xf>
    <xf numFmtId="0" fontId="11" fillId="0" borderId="0">
      <alignment vertical="center"/>
    </xf>
    <xf numFmtId="0" fontId="89" fillId="50" borderId="0" applyNumberFormat="0" applyBorder="0" applyAlignment="0" applyProtection="0">
      <alignment vertical="center"/>
    </xf>
    <xf numFmtId="0" fontId="121" fillId="54" borderId="40">
      <alignment horizontal="left" vertical="center"/>
      <protection locked="0" hidden="1"/>
    </xf>
    <xf numFmtId="0" fontId="89" fillId="38" borderId="0" applyNumberFormat="0" applyBorder="0" applyAlignment="0" applyProtection="0">
      <alignment vertical="center"/>
    </xf>
    <xf numFmtId="0" fontId="121" fillId="54" borderId="40">
      <alignment horizontal="left" vertical="center"/>
      <protection locked="0" hidden="1"/>
    </xf>
    <xf numFmtId="0" fontId="110" fillId="0" borderId="35" applyNumberFormat="0" applyFill="0" applyAlignment="0" applyProtection="0">
      <alignment vertical="center"/>
    </xf>
    <xf numFmtId="0" fontId="89" fillId="38" borderId="0" applyNumberFormat="0" applyBorder="0" applyAlignment="0" applyProtection="0">
      <alignment vertical="center"/>
    </xf>
    <xf numFmtId="183" fontId="11" fillId="0" borderId="0" applyFont="0" applyFill="0" applyBorder="0" applyAlignment="0" applyProtection="0">
      <alignment vertical="center"/>
    </xf>
    <xf numFmtId="0" fontId="101" fillId="0" borderId="36" applyNumberFormat="0" applyFill="0" applyAlignment="0" applyProtection="0">
      <alignment vertical="center"/>
    </xf>
    <xf numFmtId="0" fontId="89" fillId="38" borderId="0" applyNumberFormat="0" applyBorder="0" applyAlignment="0" applyProtection="0">
      <alignment vertical="center"/>
    </xf>
    <xf numFmtId="0" fontId="88" fillId="0" borderId="41" applyNumberFormat="0" applyFill="0" applyAlignment="0" applyProtection="0">
      <alignment vertical="center"/>
    </xf>
    <xf numFmtId="0" fontId="89" fillId="38" borderId="0" applyNumberFormat="0" applyBorder="0" applyAlignment="0" applyProtection="0">
      <alignment vertical="center"/>
    </xf>
    <xf numFmtId="0" fontId="100" fillId="51" borderId="0" applyNumberFormat="0" applyBorder="0" applyAlignment="0" applyProtection="0">
      <alignment vertical="center"/>
    </xf>
    <xf numFmtId="0" fontId="88" fillId="0" borderId="41" applyNumberFormat="0" applyFill="0" applyAlignment="0" applyProtection="0">
      <alignment vertical="center"/>
    </xf>
    <xf numFmtId="0" fontId="89" fillId="38" borderId="0" applyNumberFormat="0" applyBorder="0" applyAlignment="0" applyProtection="0">
      <alignment vertical="center"/>
    </xf>
    <xf numFmtId="0" fontId="100" fillId="51" borderId="0" applyNumberFormat="0" applyBorder="0" applyAlignment="0" applyProtection="0">
      <alignment vertical="center"/>
    </xf>
    <xf numFmtId="0" fontId="88" fillId="0" borderId="29" applyNumberFormat="0" applyFill="0" applyAlignment="0" applyProtection="0">
      <alignment vertical="center"/>
    </xf>
    <xf numFmtId="0" fontId="89" fillId="38" borderId="0" applyNumberFormat="0" applyBorder="0" applyAlignment="0" applyProtection="0">
      <alignment vertical="center"/>
    </xf>
    <xf numFmtId="0" fontId="99" fillId="0" borderId="30" applyNumberFormat="0" applyFill="0" applyAlignment="0" applyProtection="0">
      <alignment vertical="center"/>
    </xf>
    <xf numFmtId="9" fontId="11" fillId="0" borderId="0" applyFont="0" applyFill="0" applyBorder="0" applyAlignment="0" applyProtection="0">
      <alignment vertical="center"/>
    </xf>
    <xf numFmtId="0" fontId="88" fillId="0" borderId="29" applyNumberFormat="0" applyFill="0" applyAlignment="0" applyProtection="0">
      <alignment vertical="center"/>
    </xf>
    <xf numFmtId="0" fontId="89" fillId="38" borderId="0" applyNumberFormat="0" applyBorder="0" applyAlignment="0" applyProtection="0">
      <alignment vertical="center"/>
    </xf>
    <xf numFmtId="0" fontId="99" fillId="0" borderId="30" applyNumberFormat="0" applyFill="0" applyAlignment="0" applyProtection="0">
      <alignment vertical="center"/>
    </xf>
    <xf numFmtId="0" fontId="32" fillId="42" borderId="0" applyNumberFormat="0" applyBorder="0" applyAlignment="0" applyProtection="0">
      <alignment vertical="center"/>
    </xf>
    <xf numFmtId="0" fontId="32" fillId="54" borderId="0" applyNumberFormat="0" applyBorder="0" applyAlignment="0" applyProtection="0">
      <alignment vertical="center"/>
    </xf>
    <xf numFmtId="0" fontId="101" fillId="0" borderId="36" applyNumberFormat="0" applyFill="0" applyAlignment="0" applyProtection="0">
      <alignment vertical="center"/>
    </xf>
    <xf numFmtId="0" fontId="11" fillId="0" borderId="0">
      <alignment vertical="center"/>
    </xf>
    <xf numFmtId="0" fontId="11" fillId="0" borderId="0">
      <alignment vertical="center"/>
    </xf>
    <xf numFmtId="0" fontId="102" fillId="0" borderId="0" applyNumberFormat="0" applyFill="0" applyBorder="0" applyAlignment="0" applyProtection="0">
      <alignment vertical="center"/>
    </xf>
    <xf numFmtId="0" fontId="32" fillId="54" borderId="0" applyNumberFormat="0" applyBorder="0" applyAlignment="0" applyProtection="0">
      <alignment vertical="center"/>
    </xf>
    <xf numFmtId="0" fontId="89" fillId="54" borderId="0" applyNumberFormat="0" applyBorder="0" applyAlignment="0" applyProtection="0">
      <alignment vertical="center"/>
    </xf>
    <xf numFmtId="0" fontId="89" fillId="54" borderId="0" applyNumberFormat="0" applyBorder="0" applyAlignment="0" applyProtection="0">
      <alignment vertical="center"/>
    </xf>
    <xf numFmtId="0" fontId="89" fillId="44" borderId="0" applyNumberFormat="0" applyBorder="0" applyAlignment="0" applyProtection="0">
      <alignment vertical="center"/>
    </xf>
    <xf numFmtId="0" fontId="99" fillId="0" borderId="30" applyNumberFormat="0" applyFill="0" applyAlignment="0" applyProtection="0">
      <alignment vertical="center"/>
    </xf>
    <xf numFmtId="184"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22" fillId="0" borderId="0" applyNumberFormat="0" applyFill="0" applyBorder="0" applyAlignment="0" applyProtection="0">
      <alignment vertical="center"/>
    </xf>
    <xf numFmtId="0" fontId="101" fillId="0" borderId="36" applyNumberFormat="0" applyFill="0" applyAlignment="0" applyProtection="0">
      <alignment vertical="center"/>
    </xf>
    <xf numFmtId="185" fontId="11" fillId="0" borderId="0" applyFont="0" applyFill="0" applyBorder="0" applyAlignment="0" applyProtection="0">
      <alignment vertical="center"/>
    </xf>
    <xf numFmtId="0" fontId="90" fillId="40" borderId="0" applyNumberFormat="0" applyBorder="0" applyAlignment="0" applyProtection="0">
      <alignment vertical="center"/>
    </xf>
    <xf numFmtId="0" fontId="11" fillId="0" borderId="0">
      <alignment vertical="center"/>
    </xf>
    <xf numFmtId="0" fontId="110" fillId="0" borderId="35" applyNumberFormat="0" applyFill="0" applyAlignment="0" applyProtection="0">
      <alignment vertical="center"/>
    </xf>
    <xf numFmtId="186" fontId="118" fillId="0" borderId="0">
      <alignment vertical="center"/>
    </xf>
    <xf numFmtId="0" fontId="117" fillId="0" borderId="0">
      <alignment vertical="center"/>
    </xf>
    <xf numFmtId="15" fontId="114" fillId="0" borderId="0">
      <alignment vertical="center"/>
    </xf>
    <xf numFmtId="15" fontId="114" fillId="0" borderId="0">
      <alignment vertical="center"/>
    </xf>
    <xf numFmtId="0" fontId="109" fillId="51" borderId="0" applyNumberFormat="0" applyBorder="0" applyAlignment="0" applyProtection="0">
      <alignment vertical="center"/>
    </xf>
    <xf numFmtId="187" fontId="118" fillId="0" borderId="0">
      <alignment vertical="center"/>
    </xf>
    <xf numFmtId="0" fontId="11" fillId="0" borderId="0">
      <alignment vertical="center"/>
    </xf>
    <xf numFmtId="9" fontId="11" fillId="0" borderId="0" applyFont="0" applyFill="0" applyBorder="0" applyAlignment="0" applyProtection="0">
      <alignment vertical="center"/>
    </xf>
    <xf numFmtId="0" fontId="123" fillId="0" borderId="42" applyNumberFormat="0" applyFill="0" applyAlignment="0" applyProtection="0">
      <alignment vertical="center"/>
    </xf>
    <xf numFmtId="0" fontId="11" fillId="0" borderId="0">
      <alignment vertical="center"/>
    </xf>
    <xf numFmtId="0" fontId="94" fillId="43" borderId="0" applyNumberFormat="0" applyBorder="0" applyAlignment="0" applyProtection="0">
      <alignment vertical="center"/>
    </xf>
    <xf numFmtId="0" fontId="87" fillId="39" borderId="0" applyNumberFormat="0" applyBorder="0" applyAlignment="0" applyProtection="0">
      <alignment vertical="center"/>
    </xf>
    <xf numFmtId="0" fontId="113" fillId="0" borderId="38" applyNumberFormat="0" applyAlignment="0" applyProtection="0">
      <alignment horizontal="left" vertical="center"/>
    </xf>
    <xf numFmtId="0" fontId="113" fillId="0" borderId="18">
      <alignment horizontal="left" vertical="center"/>
    </xf>
    <xf numFmtId="0" fontId="113" fillId="0" borderId="18">
      <alignment horizontal="left" vertical="center"/>
    </xf>
    <xf numFmtId="43" fontId="0" fillId="0" borderId="0" applyFont="0" applyFill="0" applyBorder="0" applyAlignment="0" applyProtection="0">
      <alignment vertical="center"/>
    </xf>
    <xf numFmtId="0" fontId="94" fillId="42" borderId="2" applyNumberFormat="0" applyBorder="0" applyAlignment="0" applyProtection="0">
      <alignment vertical="center"/>
    </xf>
    <xf numFmtId="43" fontId="0" fillId="0" borderId="0" applyFont="0" applyFill="0" applyBorder="0" applyAlignment="0" applyProtection="0">
      <alignment vertical="center"/>
    </xf>
    <xf numFmtId="0" fontId="94" fillId="42" borderId="2" applyNumberFormat="0" applyBorder="0" applyAlignment="0" applyProtection="0">
      <alignment vertical="center"/>
    </xf>
    <xf numFmtId="0" fontId="94" fillId="42" borderId="2" applyNumberFormat="0" applyBorder="0" applyAlignment="0" applyProtection="0">
      <alignment vertical="center"/>
    </xf>
    <xf numFmtId="0" fontId="94" fillId="42" borderId="2" applyNumberFormat="0" applyBorder="0" applyAlignment="0" applyProtection="0">
      <alignment vertical="center"/>
    </xf>
    <xf numFmtId="0" fontId="11" fillId="0" borderId="0">
      <alignment vertical="center"/>
    </xf>
    <xf numFmtId="0" fontId="94" fillId="42" borderId="2" applyNumberFormat="0" applyBorder="0" applyAlignment="0" applyProtection="0">
      <alignment vertical="center"/>
    </xf>
    <xf numFmtId="0" fontId="94" fillId="42" borderId="2" applyNumberFormat="0" applyBorder="0" applyAlignment="0" applyProtection="0">
      <alignment vertical="center"/>
    </xf>
    <xf numFmtId="0" fontId="87" fillId="63" borderId="0" applyNumberFormat="0" applyBorder="0" applyAlignment="0" applyProtection="0">
      <alignment vertical="center"/>
    </xf>
    <xf numFmtId="0" fontId="11" fillId="0" borderId="0">
      <alignment vertical="center"/>
    </xf>
    <xf numFmtId="188" fontId="124" fillId="64" borderId="0">
      <alignment vertical="center"/>
    </xf>
    <xf numFmtId="188" fontId="125" fillId="65" borderId="0">
      <alignment vertical="center"/>
    </xf>
    <xf numFmtId="0" fontId="104" fillId="0" borderId="0" applyNumberFormat="0" applyFill="0" applyBorder="0" applyAlignment="0" applyProtection="0">
      <alignment vertical="center"/>
    </xf>
    <xf numFmtId="38" fontId="11" fillId="0" borderId="0" applyFont="0" applyFill="0" applyBorder="0" applyAlignment="0" applyProtection="0">
      <alignment vertical="center"/>
    </xf>
    <xf numFmtId="0" fontId="85" fillId="0" borderId="28" applyNumberFormat="0" applyFill="0" applyProtection="0">
      <alignment horizontal="center" vertical="center"/>
    </xf>
    <xf numFmtId="0" fontId="11" fillId="0" borderId="0">
      <alignment vertical="center"/>
    </xf>
    <xf numFmtId="0" fontId="11" fillId="0" borderId="0">
      <alignment vertical="center"/>
    </xf>
    <xf numFmtId="40" fontId="11" fillId="0" borderId="0" applyFont="0" applyFill="0" applyBorder="0" applyAlignment="0" applyProtection="0">
      <alignment vertical="center"/>
    </xf>
    <xf numFmtId="43" fontId="0" fillId="0" borderId="0" applyFont="0" applyFill="0" applyBorder="0" applyAlignment="0" applyProtection="0">
      <alignment vertical="center"/>
    </xf>
    <xf numFmtId="177" fontId="11" fillId="0" borderId="0" applyFont="0" applyFill="0" applyBorder="0" applyAlignment="0" applyProtection="0">
      <alignment vertical="center"/>
    </xf>
    <xf numFmtId="189" fontId="11" fillId="0" borderId="0" applyFont="0" applyFill="0" applyBorder="0" applyAlignment="0" applyProtection="0">
      <alignment vertical="center"/>
    </xf>
    <xf numFmtId="1" fontId="93" fillId="0" borderId="28" applyFill="0" applyProtection="0">
      <alignment horizontal="center" vertical="center"/>
    </xf>
    <xf numFmtId="0" fontId="99" fillId="0" borderId="30" applyNumberFormat="0" applyFill="0" applyAlignment="0" applyProtection="0">
      <alignment vertical="center"/>
    </xf>
    <xf numFmtId="40" fontId="126" fillId="58" borderId="40">
      <alignment horizontal="centerContinuous" vertical="center"/>
    </xf>
    <xf numFmtId="1" fontId="93" fillId="0" borderId="28" applyFill="0" applyProtection="0">
      <alignment horizontal="center" vertical="center"/>
    </xf>
    <xf numFmtId="40" fontId="126" fillId="58" borderId="40">
      <alignment horizontal="centerContinuous" vertical="center"/>
    </xf>
    <xf numFmtId="9" fontId="11" fillId="0" borderId="0" applyFont="0" applyFill="0" applyBorder="0" applyAlignment="0" applyProtection="0">
      <alignment vertical="center"/>
    </xf>
    <xf numFmtId="0" fontId="102" fillId="0" borderId="31">
      <alignment horizontal="center" vertical="center"/>
    </xf>
    <xf numFmtId="37" fontId="127" fillId="0" borderId="0">
      <alignment vertical="center"/>
    </xf>
    <xf numFmtId="0" fontId="102" fillId="0" borderId="31">
      <alignment horizontal="center" vertical="center"/>
    </xf>
    <xf numFmtId="37" fontId="127" fillId="0" borderId="0">
      <alignment vertical="center"/>
    </xf>
    <xf numFmtId="0" fontId="0" fillId="0" borderId="0">
      <alignment vertical="center"/>
    </xf>
    <xf numFmtId="0" fontId="102" fillId="0" borderId="31">
      <alignment horizontal="center" vertical="center"/>
    </xf>
    <xf numFmtId="37" fontId="127" fillId="0" borderId="0">
      <alignment vertical="center"/>
    </xf>
    <xf numFmtId="0" fontId="102" fillId="0" borderId="31">
      <alignment horizontal="center" vertical="center"/>
    </xf>
    <xf numFmtId="37" fontId="127" fillId="0" borderId="0">
      <alignment vertical="center"/>
    </xf>
    <xf numFmtId="9" fontId="11" fillId="0" borderId="0" applyFont="0" applyFill="0" applyBorder="0" applyAlignment="0" applyProtection="0">
      <alignment vertical="center"/>
    </xf>
    <xf numFmtId="190" fontId="93" fillId="0" borderId="0">
      <alignment vertical="center"/>
    </xf>
    <xf numFmtId="0" fontId="107" fillId="0" borderId="0">
      <alignment vertical="center"/>
    </xf>
    <xf numFmtId="9" fontId="11" fillId="0" borderId="0" applyFont="0" applyFill="0" applyBorder="0" applyAlignment="0" applyProtection="0">
      <alignment vertical="center"/>
    </xf>
    <xf numFmtId="0" fontId="116" fillId="54" borderId="34" applyNumberFormat="0" applyAlignment="0" applyProtection="0">
      <alignment vertical="center"/>
    </xf>
    <xf numFmtId="0" fontId="11" fillId="0" borderId="0">
      <alignment vertical="center"/>
    </xf>
    <xf numFmtId="3" fontId="11" fillId="0" borderId="0" applyFont="0" applyFill="0" applyBorder="0" applyAlignment="0" applyProtection="0">
      <alignment vertical="center"/>
    </xf>
    <xf numFmtId="0" fontId="11" fillId="0" borderId="0">
      <alignment vertical="center"/>
    </xf>
    <xf numFmtId="14" fontId="91" fillId="0" borderId="0">
      <alignment horizontal="center" vertical="center" wrapText="1"/>
      <protection locked="0"/>
    </xf>
    <xf numFmtId="0" fontId="11" fillId="0" borderId="0">
      <alignment vertical="center"/>
    </xf>
    <xf numFmtId="0" fontId="115" fillId="60" borderId="5">
      <alignment vertical="center"/>
      <protection locked="0"/>
    </xf>
    <xf numFmtId="0" fontId="0" fillId="0" borderId="0">
      <alignment vertical="center"/>
    </xf>
    <xf numFmtId="10"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28" fillId="0" borderId="0" applyNumberFormat="0" applyFill="0" applyBorder="0" applyAlignment="0" applyProtection="0">
      <alignment vertical="center"/>
    </xf>
    <xf numFmtId="0" fontId="98" fillId="0" borderId="0" applyNumberFormat="0" applyFill="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191" fontId="11" fillId="0" borderId="0" applyFont="0" applyFill="0" applyProtection="0">
      <alignment vertical="center"/>
    </xf>
    <xf numFmtId="0" fontId="87" fillId="66" borderId="0" applyNumberFormat="0" applyBorder="0" applyAlignment="0" applyProtection="0">
      <alignment vertical="center"/>
    </xf>
    <xf numFmtId="0" fontId="11" fillId="0" borderId="0" applyNumberFormat="0" applyFont="0" applyFill="0" applyBorder="0" applyAlignment="0" applyProtection="0">
      <alignment horizontal="left" vertical="center"/>
    </xf>
    <xf numFmtId="0" fontId="102" fillId="0" borderId="31">
      <alignment horizontal="center" vertical="center"/>
    </xf>
    <xf numFmtId="0" fontId="93" fillId="0" borderId="7" applyNumberFormat="0" applyFill="0" applyProtection="0">
      <alignment horizontal="right" vertical="center"/>
    </xf>
    <xf numFmtId="15" fontId="11" fillId="0" borderId="0" applyFont="0" applyFill="0" applyBorder="0" applyAlignment="0" applyProtection="0">
      <alignment vertical="center"/>
    </xf>
    <xf numFmtId="0" fontId="93" fillId="0" borderId="7" applyNumberFormat="0" applyFill="0" applyProtection="0">
      <alignment horizontal="right" vertical="center"/>
    </xf>
    <xf numFmtId="15" fontId="11" fillId="0" borderId="0" applyFont="0" applyFill="0" applyBorder="0" applyAlignment="0" applyProtection="0">
      <alignment vertical="center"/>
    </xf>
    <xf numFmtId="0" fontId="101" fillId="0" borderId="0" applyNumberFormat="0" applyFill="0" applyBorder="0" applyAlignment="0" applyProtection="0">
      <alignment vertical="center"/>
    </xf>
    <xf numFmtId="4" fontId="11" fillId="0" borderId="0" applyFont="0" applyFill="0" applyBorder="0" applyAlignment="0" applyProtection="0">
      <alignment vertical="center"/>
    </xf>
    <xf numFmtId="0" fontId="11" fillId="0" borderId="0">
      <alignment vertical="center"/>
    </xf>
    <xf numFmtId="4" fontId="11" fillId="0" borderId="0" applyFont="0" applyFill="0" applyBorder="0" applyAlignment="0" applyProtection="0">
      <alignment vertical="center"/>
    </xf>
    <xf numFmtId="0" fontId="93" fillId="0" borderId="7" applyNumberFormat="0" applyFill="0" applyProtection="0">
      <alignment horizontal="right" vertical="center"/>
    </xf>
    <xf numFmtId="0" fontId="0" fillId="0" borderId="0">
      <alignment vertical="center"/>
    </xf>
    <xf numFmtId="0" fontId="102" fillId="0" borderId="31">
      <alignment horizontal="center" vertical="center"/>
    </xf>
    <xf numFmtId="0" fontId="0" fillId="0" borderId="0">
      <alignment vertical="center"/>
    </xf>
    <xf numFmtId="0" fontId="102" fillId="0" borderId="31">
      <alignment horizontal="center" vertical="center"/>
    </xf>
    <xf numFmtId="0" fontId="102" fillId="0" borderId="31">
      <alignment horizontal="center" vertical="center"/>
    </xf>
    <xf numFmtId="0" fontId="102" fillId="0" borderId="31">
      <alignment horizontal="center" vertical="center"/>
    </xf>
    <xf numFmtId="0" fontId="11" fillId="0" borderId="0">
      <alignment vertical="center"/>
    </xf>
    <xf numFmtId="3" fontId="11" fillId="0" borderId="0" applyFont="0" applyFill="0" applyBorder="0" applyAlignment="0" applyProtection="0">
      <alignment vertical="center"/>
    </xf>
    <xf numFmtId="0" fontId="11" fillId="0" borderId="0">
      <alignment vertical="center"/>
    </xf>
    <xf numFmtId="0" fontId="116" fillId="54" borderId="34" applyNumberFormat="0" applyAlignment="0" applyProtection="0">
      <alignment vertical="center"/>
    </xf>
    <xf numFmtId="0" fontId="11" fillId="0" borderId="0">
      <alignment vertical="center"/>
    </xf>
    <xf numFmtId="0" fontId="11" fillId="62" borderId="0" applyNumberFormat="0" applyFont="0" applyBorder="0" applyAlignment="0" applyProtection="0">
      <alignment vertical="center"/>
    </xf>
    <xf numFmtId="0" fontId="115" fillId="60" borderId="5">
      <alignment vertical="center"/>
      <protection locked="0"/>
    </xf>
    <xf numFmtId="0" fontId="129" fillId="0" borderId="0">
      <alignment vertical="center"/>
    </xf>
    <xf numFmtId="0" fontId="87" fillId="56" borderId="0" applyNumberFormat="0" applyBorder="0" applyAlignment="0" applyProtection="0">
      <alignment vertical="center"/>
    </xf>
    <xf numFmtId="0" fontId="115" fillId="60" borderId="5">
      <alignment vertical="center"/>
      <protection locked="0"/>
    </xf>
    <xf numFmtId="0" fontId="11" fillId="0" borderId="0">
      <alignment vertical="center"/>
    </xf>
    <xf numFmtId="0" fontId="115" fillId="60" borderId="5">
      <alignment vertical="center"/>
      <protection locked="0"/>
    </xf>
    <xf numFmtId="9" fontId="11" fillId="0" borderId="0" applyFont="0" applyFill="0" applyBorder="0" applyAlignment="0" applyProtection="0">
      <alignment vertical="center"/>
    </xf>
    <xf numFmtId="43" fontId="0"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178" fontId="0" fillId="0" borderId="0" applyFont="0" applyFill="0" applyBorder="0" applyAlignment="0" applyProtection="0">
      <alignment vertical="center"/>
    </xf>
    <xf numFmtId="0" fontId="130" fillId="0" borderId="0" applyNumberFormat="0" applyFill="0" applyBorder="0" applyAlignment="0" applyProtection="0">
      <alignment vertical="center"/>
    </xf>
    <xf numFmtId="0" fontId="98" fillId="0" borderId="0" applyNumberForma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4" fillId="0" borderId="0" applyNumberFormat="0" applyFill="0" applyBorder="0" applyAlignment="0" applyProtection="0">
      <alignment vertical="center"/>
    </xf>
    <xf numFmtId="0" fontId="100" fillId="48"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0" borderId="0" applyProtection="0"/>
    <xf numFmtId="9" fontId="11"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23" fillId="0" borderId="42" applyNumberFormat="0" applyFill="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10" fillId="0" borderId="35" applyNumberFormat="0" applyFill="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3" fillId="0" borderId="7" applyNumberFormat="0" applyFill="0" applyProtection="0">
      <alignment horizontal="right" vertical="center"/>
    </xf>
    <xf numFmtId="9" fontId="11"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20" fillId="0" borderId="39" applyNumberFormat="0" applyFill="0" applyAlignment="0" applyProtection="0">
      <alignment vertical="center"/>
    </xf>
    <xf numFmtId="9" fontId="11" fillId="0" borderId="0" applyFont="0" applyFill="0" applyBorder="0" applyAlignment="0" applyProtection="0">
      <alignment vertical="center"/>
    </xf>
    <xf numFmtId="0" fontId="130" fillId="0" borderId="43" applyNumberFormat="0" applyFill="0" applyAlignment="0" applyProtection="0">
      <alignment vertical="center"/>
    </xf>
    <xf numFmtId="0" fontId="128" fillId="0" borderId="0" applyNumberFormat="0" applyFill="0" applyBorder="0" applyAlignment="0" applyProtection="0">
      <alignment vertical="center"/>
    </xf>
    <xf numFmtId="9" fontId="11" fillId="0" borderId="0" applyFont="0" applyFill="0" applyBorder="0" applyAlignment="0" applyProtection="0">
      <alignment vertical="center"/>
    </xf>
    <xf numFmtId="0" fontId="104" fillId="0" borderId="0" applyNumberFormat="0" applyFill="0" applyBorder="0" applyAlignment="0" applyProtection="0">
      <alignment vertical="center"/>
    </xf>
    <xf numFmtId="0" fontId="98" fillId="0" borderId="0" applyNumberFormat="0" applyFill="0" applyBorder="0" applyAlignment="0" applyProtection="0">
      <alignment vertical="center"/>
    </xf>
    <xf numFmtId="9" fontId="11" fillId="0" borderId="0" applyFont="0" applyFill="0" applyBorder="0" applyAlignment="0" applyProtection="0">
      <alignment vertical="center"/>
    </xf>
    <xf numFmtId="0" fontId="104" fillId="0" borderId="0" applyNumberFormat="0" applyFill="0" applyBorder="0" applyAlignment="0" applyProtection="0">
      <alignment vertical="center"/>
    </xf>
    <xf numFmtId="9" fontId="11" fillId="0" borderId="0" applyFont="0" applyFill="0" applyBorder="0" applyAlignment="0" applyProtection="0">
      <alignment vertical="center"/>
    </xf>
    <xf numFmtId="0" fontId="131" fillId="0" borderId="7" applyNumberFormat="0" applyFill="0" applyProtection="0">
      <alignment horizontal="center" vertical="center"/>
    </xf>
    <xf numFmtId="192" fontId="11" fillId="0" borderId="0" applyFont="0" applyFill="0" applyBorder="0" applyAlignment="0" applyProtection="0">
      <alignment vertical="center"/>
    </xf>
    <xf numFmtId="0" fontId="93" fillId="0" borderId="7" applyNumberFormat="0" applyFill="0" applyProtection="0">
      <alignment horizontal="right" vertical="center"/>
    </xf>
    <xf numFmtId="0" fontId="93" fillId="0" borderId="7" applyNumberFormat="0" applyFill="0" applyProtection="0">
      <alignment horizontal="right" vertical="center"/>
    </xf>
    <xf numFmtId="0" fontId="99" fillId="0" borderId="30" applyNumberFormat="0" applyFill="0" applyAlignment="0" applyProtection="0">
      <alignment vertical="center"/>
    </xf>
    <xf numFmtId="0" fontId="99" fillId="0" borderId="30" applyNumberFormat="0" applyFill="0" applyAlignment="0" applyProtection="0">
      <alignment vertical="center"/>
    </xf>
    <xf numFmtId="0" fontId="110" fillId="0" borderId="35" applyNumberFormat="0" applyFill="0" applyAlignment="0" applyProtection="0">
      <alignment vertical="center"/>
    </xf>
    <xf numFmtId="0" fontId="11" fillId="0" borderId="0">
      <alignment vertical="center"/>
    </xf>
    <xf numFmtId="0" fontId="99" fillId="0" borderId="30" applyNumberFormat="0" applyFill="0" applyAlignment="0" applyProtection="0">
      <alignment vertical="center"/>
    </xf>
    <xf numFmtId="0" fontId="11" fillId="0" borderId="0">
      <alignment vertical="center"/>
    </xf>
    <xf numFmtId="0" fontId="110" fillId="0" borderId="35" applyNumberFormat="0" applyFill="0" applyAlignment="0" applyProtection="0">
      <alignment vertical="center"/>
    </xf>
    <xf numFmtId="0" fontId="11" fillId="0" borderId="0">
      <alignment vertical="center"/>
    </xf>
    <xf numFmtId="0" fontId="110" fillId="0" borderId="35" applyNumberFormat="0" applyFill="0" applyAlignment="0" applyProtection="0">
      <alignment vertical="center"/>
    </xf>
    <xf numFmtId="0" fontId="110" fillId="0" borderId="35" applyNumberFormat="0" applyFill="0" applyAlignment="0" applyProtection="0">
      <alignment vertical="center"/>
    </xf>
    <xf numFmtId="0" fontId="110" fillId="0" borderId="35" applyNumberFormat="0" applyFill="0" applyAlignment="0" applyProtection="0">
      <alignment vertical="center"/>
    </xf>
    <xf numFmtId="0" fontId="110" fillId="0" borderId="35" applyNumberFormat="0" applyFill="0" applyAlignment="0" applyProtection="0">
      <alignment vertical="center"/>
    </xf>
    <xf numFmtId="0" fontId="90" fillId="40" borderId="0" applyNumberFormat="0" applyBorder="0" applyAlignment="0" applyProtection="0">
      <alignment vertical="center"/>
    </xf>
    <xf numFmtId="0" fontId="101" fillId="0" borderId="36" applyNumberFormat="0" applyFill="0" applyAlignment="0" applyProtection="0">
      <alignment vertical="center"/>
    </xf>
    <xf numFmtId="0" fontId="110" fillId="0" borderId="35" applyNumberFormat="0" applyFill="0" applyAlignment="0" applyProtection="0">
      <alignment vertical="center"/>
    </xf>
    <xf numFmtId="0" fontId="110" fillId="0" borderId="35" applyNumberFormat="0" applyFill="0" applyAlignment="0" applyProtection="0">
      <alignment vertical="center"/>
    </xf>
    <xf numFmtId="0" fontId="11" fillId="0" borderId="0">
      <alignment vertical="center"/>
    </xf>
    <xf numFmtId="0" fontId="110" fillId="0" borderId="35" applyNumberFormat="0" applyFill="0" applyAlignment="0" applyProtection="0">
      <alignment vertical="center"/>
    </xf>
    <xf numFmtId="0" fontId="110" fillId="0" borderId="35" applyNumberFormat="0" applyFill="0" applyAlignment="0" applyProtection="0">
      <alignment vertical="center"/>
    </xf>
    <xf numFmtId="0" fontId="110" fillId="0" borderId="35" applyNumberFormat="0" applyFill="0" applyAlignment="0" applyProtection="0">
      <alignment vertical="center"/>
    </xf>
    <xf numFmtId="0" fontId="11" fillId="0" borderId="0"/>
    <xf numFmtId="0" fontId="11" fillId="0" borderId="0">
      <alignment vertical="center"/>
    </xf>
    <xf numFmtId="0" fontId="110" fillId="0" borderId="35" applyNumberFormat="0" applyFill="0" applyAlignment="0" applyProtection="0">
      <alignment vertical="center"/>
    </xf>
    <xf numFmtId="0" fontId="90" fillId="40" borderId="0" applyNumberFormat="0" applyBorder="0" applyAlignment="0" applyProtection="0">
      <alignment vertical="center"/>
    </xf>
    <xf numFmtId="0" fontId="130" fillId="0" borderId="43" applyNumberFormat="0" applyFill="0" applyAlignment="0" applyProtection="0">
      <alignment vertical="center"/>
    </xf>
    <xf numFmtId="0" fontId="90" fillId="40" borderId="0" applyNumberFormat="0" applyBorder="0" applyAlignment="0" applyProtection="0">
      <alignment vertical="center"/>
    </xf>
    <xf numFmtId="0" fontId="101" fillId="0" borderId="36" applyNumberFormat="0" applyFill="0" applyAlignment="0" applyProtection="0">
      <alignment vertical="center"/>
    </xf>
    <xf numFmtId="0" fontId="101" fillId="0" borderId="36" applyNumberFormat="0" applyFill="0" applyAlignment="0" applyProtection="0">
      <alignment vertical="center"/>
    </xf>
    <xf numFmtId="0" fontId="101" fillId="0" borderId="36" applyNumberFormat="0" applyFill="0" applyAlignment="0" applyProtection="0">
      <alignment vertical="center"/>
    </xf>
    <xf numFmtId="0" fontId="101" fillId="0" borderId="36" applyNumberFormat="0" applyFill="0" applyAlignment="0" applyProtection="0">
      <alignment vertical="center"/>
    </xf>
    <xf numFmtId="0" fontId="93" fillId="0" borderId="7" applyNumberFormat="0" applyFill="0" applyProtection="0">
      <alignment horizontal="left" vertical="center"/>
    </xf>
    <xf numFmtId="0" fontId="101" fillId="0" borderId="36" applyNumberFormat="0" applyFill="0" applyAlignment="0" applyProtection="0">
      <alignment vertical="center"/>
    </xf>
    <xf numFmtId="0" fontId="101" fillId="0" borderId="36" applyNumberFormat="0" applyFill="0" applyAlignment="0" applyProtection="0">
      <alignment vertical="center"/>
    </xf>
    <xf numFmtId="0" fontId="101" fillId="0" borderId="36" applyNumberFormat="0" applyFill="0" applyAlignment="0" applyProtection="0">
      <alignment vertical="center"/>
    </xf>
    <xf numFmtId="0" fontId="101" fillId="0" borderId="0" applyNumberFormat="0" applyFill="0" applyBorder="0" applyAlignment="0" applyProtection="0">
      <alignment vertical="center"/>
    </xf>
    <xf numFmtId="0" fontId="101" fillId="0" borderId="36" applyNumberFormat="0" applyFill="0" applyAlignment="0" applyProtection="0">
      <alignment vertical="center"/>
    </xf>
    <xf numFmtId="0" fontId="101" fillId="0" borderId="36" applyNumberFormat="0" applyFill="0" applyAlignment="0" applyProtection="0">
      <alignment vertical="center"/>
    </xf>
    <xf numFmtId="0" fontId="101" fillId="0" borderId="36" applyNumberFormat="0" applyFill="0" applyAlignment="0" applyProtection="0">
      <alignment vertical="center"/>
    </xf>
    <xf numFmtId="0" fontId="112" fillId="0" borderId="2">
      <alignment horizontal="left" vertical="center"/>
    </xf>
    <xf numFmtId="0" fontId="101" fillId="0" borderId="36" applyNumberFormat="0" applyFill="0" applyAlignment="0" applyProtection="0">
      <alignment vertical="center"/>
    </xf>
    <xf numFmtId="0" fontId="11" fillId="0" borderId="0">
      <alignment vertical="center"/>
    </xf>
    <xf numFmtId="0" fontId="101" fillId="0" borderId="36" applyNumberFormat="0" applyFill="0" applyAlignment="0" applyProtection="0">
      <alignment vertical="center"/>
    </xf>
    <xf numFmtId="0" fontId="11" fillId="0" borderId="0">
      <alignment vertical="center"/>
    </xf>
    <xf numFmtId="1" fontId="93" fillId="0" borderId="28" applyFill="0" applyProtection="0">
      <alignment horizontal="center" vertical="center"/>
    </xf>
    <xf numFmtId="0" fontId="101" fillId="0" borderId="36" applyNumberFormat="0" applyFill="0" applyAlignment="0" applyProtection="0">
      <alignment vertical="center"/>
    </xf>
    <xf numFmtId="178" fontId="0" fillId="0" borderId="0" applyFont="0" applyFill="0" applyBorder="0" applyAlignment="0" applyProtection="0">
      <alignment vertical="center"/>
    </xf>
    <xf numFmtId="0" fontId="13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0" fontId="100" fillId="51"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0" fillId="0" borderId="0">
      <alignment vertical="center"/>
    </xf>
    <xf numFmtId="0" fontId="104" fillId="0" borderId="0" applyNumberFormat="0" applyFill="0" applyBorder="0" applyAlignment="0" applyProtection="0">
      <alignment vertical="center"/>
    </xf>
    <xf numFmtId="0" fontId="116" fillId="54" borderId="34" applyNumberFormat="0" applyAlignment="0" applyProtection="0">
      <alignment vertical="center"/>
    </xf>
    <xf numFmtId="0" fontId="0" fillId="0" borderId="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1" fillId="0" borderId="0">
      <alignment vertical="center"/>
    </xf>
    <xf numFmtId="0" fontId="131" fillId="0" borderId="7" applyNumberFormat="0" applyFill="0" applyProtection="0">
      <alignment horizontal="center" vertical="center"/>
    </xf>
    <xf numFmtId="0" fontId="131" fillId="0" borderId="7" applyNumberFormat="0" applyFill="0" applyProtection="0">
      <alignment horizontal="center" vertical="center"/>
    </xf>
    <xf numFmtId="0" fontId="90" fillId="46" borderId="0" applyNumberFormat="0" applyBorder="0" applyAlignment="0" applyProtection="0">
      <alignment vertical="center"/>
    </xf>
    <xf numFmtId="0" fontId="131" fillId="0" borderId="7" applyNumberFormat="0" applyFill="0" applyProtection="0">
      <alignment horizontal="center" vertical="center"/>
    </xf>
    <xf numFmtId="0" fontId="131" fillId="0" borderId="7" applyNumberFormat="0" applyFill="0" applyProtection="0">
      <alignment horizontal="center" vertical="center"/>
    </xf>
    <xf numFmtId="0" fontId="100" fillId="48" borderId="0" applyNumberFormat="0" applyBorder="0" applyAlignment="0" applyProtection="0">
      <alignment vertical="center"/>
    </xf>
    <xf numFmtId="0" fontId="131" fillId="0" borderId="7" applyNumberFormat="0" applyFill="0" applyProtection="0">
      <alignment horizontal="center" vertical="center"/>
    </xf>
    <xf numFmtId="0" fontId="131" fillId="0" borderId="7" applyNumberFormat="0" applyFill="0" applyProtection="0">
      <alignment horizontal="center" vertical="center"/>
    </xf>
    <xf numFmtId="0" fontId="131" fillId="0" borderId="7" applyNumberFormat="0" applyFill="0" applyProtection="0">
      <alignment horizontal="center"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1" fillId="0" borderId="0">
      <alignment vertical="center"/>
    </xf>
    <xf numFmtId="0" fontId="85" fillId="0" borderId="28" applyNumberFormat="0" applyFill="0" applyProtection="0">
      <alignment horizontal="center" vertical="center"/>
    </xf>
    <xf numFmtId="0" fontId="11" fillId="0" borderId="0">
      <alignment vertical="center"/>
    </xf>
    <xf numFmtId="0" fontId="85" fillId="0" borderId="28" applyNumberFormat="0" applyFill="0" applyProtection="0">
      <alignment horizontal="center" vertical="center"/>
    </xf>
    <xf numFmtId="0" fontId="11" fillId="0" borderId="0">
      <alignment vertical="center"/>
    </xf>
    <xf numFmtId="0" fontId="11" fillId="0" borderId="0">
      <alignment vertical="center"/>
    </xf>
    <xf numFmtId="0" fontId="85" fillId="0" borderId="28" applyNumberFormat="0" applyFill="0" applyProtection="0">
      <alignment horizontal="center" vertical="center"/>
    </xf>
    <xf numFmtId="0" fontId="11" fillId="0" borderId="0">
      <alignment vertical="center"/>
    </xf>
    <xf numFmtId="0" fontId="85" fillId="0" borderId="28" applyNumberFormat="0" applyFill="0" applyProtection="0">
      <alignment horizontal="center" vertical="center"/>
    </xf>
    <xf numFmtId="0" fontId="11" fillId="0" borderId="0">
      <alignment vertical="center"/>
    </xf>
    <xf numFmtId="0" fontId="85" fillId="0" borderId="28" applyNumberFormat="0" applyFill="0" applyProtection="0">
      <alignment horizontal="center" vertical="center"/>
    </xf>
    <xf numFmtId="0" fontId="98" fillId="0" borderId="0" applyNumberFormat="0" applyFill="0" applyBorder="0" applyAlignment="0" applyProtection="0">
      <alignment vertical="center"/>
    </xf>
    <xf numFmtId="0" fontId="100" fillId="48" borderId="0" applyNumberFormat="0" applyBorder="0" applyAlignment="0" applyProtection="0">
      <alignment vertical="center"/>
    </xf>
    <xf numFmtId="0" fontId="100" fillId="48" borderId="0" applyNumberFormat="0" applyBorder="0" applyAlignment="0" applyProtection="0">
      <alignment vertical="center"/>
    </xf>
    <xf numFmtId="0" fontId="98" fillId="0" borderId="0" applyNumberFormat="0" applyFill="0" applyBorder="0" applyAlignment="0" applyProtection="0">
      <alignment vertical="center"/>
    </xf>
    <xf numFmtId="0" fontId="100" fillId="48" borderId="0" applyNumberFormat="0" applyBorder="0" applyAlignment="0" applyProtection="0">
      <alignment vertical="center"/>
    </xf>
    <xf numFmtId="0" fontId="100" fillId="48" borderId="0" applyNumberFormat="0" applyBorder="0" applyAlignment="0" applyProtection="0">
      <alignment vertical="center"/>
    </xf>
    <xf numFmtId="0" fontId="100" fillId="48" borderId="0" applyNumberFormat="0" applyBorder="0" applyAlignment="0" applyProtection="0">
      <alignment vertical="center"/>
    </xf>
    <xf numFmtId="0" fontId="100" fillId="51" borderId="0" applyNumberFormat="0" applyBorder="0" applyAlignment="0" applyProtection="0">
      <alignment vertical="center"/>
    </xf>
    <xf numFmtId="0" fontId="111" fillId="0" borderId="0" applyNumberFormat="0" applyFill="0" applyBorder="0" applyAlignment="0" applyProtection="0">
      <alignment vertical="center"/>
    </xf>
    <xf numFmtId="0" fontId="100" fillId="48" borderId="0" applyNumberFormat="0" applyBorder="0" applyAlignment="0" applyProtection="0">
      <alignment vertical="center"/>
    </xf>
    <xf numFmtId="0" fontId="100" fillId="48" borderId="0" applyNumberFormat="0" applyBorder="0" applyAlignment="0" applyProtection="0">
      <alignment vertical="center"/>
    </xf>
    <xf numFmtId="0" fontId="100" fillId="48" borderId="0" applyNumberFormat="0" applyBorder="0" applyAlignment="0" applyProtection="0">
      <alignment vertical="center"/>
    </xf>
    <xf numFmtId="0" fontId="100" fillId="48" borderId="0" applyNumberFormat="0" applyBorder="0" applyAlignment="0" applyProtection="0">
      <alignment vertical="center"/>
    </xf>
    <xf numFmtId="0" fontId="100" fillId="48" borderId="0" applyNumberFormat="0" applyBorder="0" applyAlignment="0" applyProtection="0">
      <alignment vertical="center"/>
    </xf>
    <xf numFmtId="0" fontId="100" fillId="48" borderId="0" applyNumberFormat="0" applyBorder="0" applyAlignment="0" applyProtection="0">
      <alignment vertical="center"/>
    </xf>
    <xf numFmtId="0" fontId="100" fillId="48" borderId="0" applyNumberFormat="0" applyBorder="0" applyAlignment="0" applyProtection="0">
      <alignment vertical="center"/>
    </xf>
    <xf numFmtId="0" fontId="109" fillId="51" borderId="0" applyNumberFormat="0" applyBorder="0" applyAlignment="0" applyProtection="0">
      <alignment vertical="center"/>
    </xf>
    <xf numFmtId="0" fontId="100" fillId="48" borderId="0" applyNumberFormat="0" applyBorder="0" applyAlignment="0" applyProtection="0">
      <alignment vertical="center"/>
    </xf>
    <xf numFmtId="0" fontId="11" fillId="0" borderId="0">
      <alignment vertical="center"/>
    </xf>
    <xf numFmtId="0" fontId="100" fillId="48" borderId="0" applyNumberFormat="0" applyBorder="0" applyAlignment="0" applyProtection="0">
      <alignment vertical="center"/>
    </xf>
    <xf numFmtId="0" fontId="109" fillId="51" borderId="0" applyNumberFormat="0" applyBorder="0" applyAlignment="0" applyProtection="0">
      <alignment vertical="center"/>
    </xf>
    <xf numFmtId="0" fontId="109" fillId="51" borderId="0" applyNumberFormat="0" applyBorder="0" applyAlignment="0" applyProtection="0">
      <alignment vertical="center"/>
    </xf>
    <xf numFmtId="0" fontId="100" fillId="51" borderId="0" applyNumberFormat="0" applyBorder="0" applyAlignment="0" applyProtection="0">
      <alignment vertical="center"/>
    </xf>
    <xf numFmtId="0" fontId="100" fillId="51" borderId="0" applyNumberFormat="0" applyBorder="0" applyAlignment="0" applyProtection="0">
      <alignment vertical="center"/>
    </xf>
    <xf numFmtId="0" fontId="100" fillId="51" borderId="0" applyNumberFormat="0" applyBorder="0" applyAlignment="0" applyProtection="0">
      <alignment vertical="center"/>
    </xf>
    <xf numFmtId="0" fontId="100" fillId="51" borderId="0" applyNumberFormat="0" applyBorder="0" applyAlignment="0" applyProtection="0">
      <alignment vertical="center"/>
    </xf>
    <xf numFmtId="0" fontId="100" fillId="51" borderId="0" applyNumberFormat="0" applyBorder="0" applyAlignment="0" applyProtection="0">
      <alignment vertical="center"/>
    </xf>
    <xf numFmtId="0" fontId="100" fillId="51" borderId="0" applyNumberFormat="0" applyBorder="0" applyAlignment="0" applyProtection="0">
      <alignment vertical="center"/>
    </xf>
    <xf numFmtId="0" fontId="100" fillId="51" borderId="0" applyNumberFormat="0" applyBorder="0" applyAlignment="0" applyProtection="0">
      <alignment vertical="center"/>
    </xf>
    <xf numFmtId="0" fontId="11" fillId="0" borderId="0">
      <alignment vertical="center"/>
    </xf>
    <xf numFmtId="0" fontId="109" fillId="48" borderId="0" applyNumberFormat="0" applyBorder="0" applyAlignment="0" applyProtection="0">
      <alignment vertical="center"/>
    </xf>
    <xf numFmtId="0" fontId="109" fillId="48" borderId="0" applyNumberFormat="0" applyBorder="0" applyAlignment="0" applyProtection="0">
      <alignment vertical="center"/>
    </xf>
    <xf numFmtId="0" fontId="109" fillId="48" borderId="0" applyNumberFormat="0" applyBorder="0" applyAlignment="0" applyProtection="0">
      <alignment vertical="center"/>
    </xf>
    <xf numFmtId="0" fontId="109" fillId="48" borderId="0" applyNumberFormat="0" applyBorder="0" applyAlignment="0" applyProtection="0">
      <alignment vertical="center"/>
    </xf>
    <xf numFmtId="0" fontId="0" fillId="0" borderId="0">
      <alignment vertical="center"/>
    </xf>
    <xf numFmtId="0" fontId="109" fillId="48" borderId="0" applyNumberFormat="0" applyBorder="0" applyAlignment="0" applyProtection="0">
      <alignment vertical="center"/>
    </xf>
    <xf numFmtId="0" fontId="109" fillId="48" borderId="0" applyNumberFormat="0" applyBorder="0" applyAlignment="0" applyProtection="0">
      <alignment vertical="center"/>
    </xf>
    <xf numFmtId="0" fontId="92" fillId="41" borderId="0" applyNumberFormat="0" applyBorder="0" applyAlignment="0" applyProtection="0">
      <alignment vertical="center"/>
    </xf>
    <xf numFmtId="0" fontId="109" fillId="48" borderId="0" applyNumberFormat="0" applyBorder="0" applyAlignment="0" applyProtection="0">
      <alignment vertical="center"/>
    </xf>
    <xf numFmtId="0" fontId="96" fillId="48" borderId="0" applyNumberFormat="0" applyBorder="0" applyAlignment="0" applyProtection="0">
      <alignment vertical="center"/>
    </xf>
    <xf numFmtId="0" fontId="100" fillId="51" borderId="0" applyNumberFormat="0" applyBorder="0" applyAlignment="0" applyProtection="0">
      <alignment vertical="center"/>
    </xf>
    <xf numFmtId="0" fontId="116" fillId="54" borderId="34" applyNumberFormat="0" applyAlignment="0" applyProtection="0">
      <alignment vertical="center"/>
    </xf>
    <xf numFmtId="0" fontId="11" fillId="0" borderId="0">
      <alignment vertical="center"/>
    </xf>
    <xf numFmtId="0" fontId="11" fillId="0" borderId="0">
      <alignment vertical="center"/>
    </xf>
    <xf numFmtId="0" fontId="114" fillId="0" borderId="0">
      <alignment vertical="center"/>
    </xf>
    <xf numFmtId="0" fontId="100" fillId="51" borderId="0" applyNumberFormat="0" applyBorder="0" applyAlignment="0" applyProtection="0">
      <alignment vertical="center"/>
    </xf>
    <xf numFmtId="0" fontId="116" fillId="54" borderId="34" applyNumberFormat="0" applyAlignment="0" applyProtection="0">
      <alignment vertical="center"/>
    </xf>
    <xf numFmtId="0" fontId="11" fillId="0" borderId="0">
      <alignment vertical="center"/>
    </xf>
    <xf numFmtId="0" fontId="9" fillId="0" borderId="0">
      <alignment vertical="center"/>
    </xf>
    <xf numFmtId="0" fontId="9" fillId="0" borderId="0">
      <alignment vertical="center"/>
    </xf>
    <xf numFmtId="0" fontId="100" fillId="51" borderId="0" applyNumberFormat="0" applyBorder="0" applyAlignment="0" applyProtection="0">
      <alignment vertical="center"/>
    </xf>
    <xf numFmtId="0" fontId="9" fillId="0" borderId="0">
      <alignment vertical="center"/>
    </xf>
    <xf numFmtId="0" fontId="100" fillId="51"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88" fillId="0" borderId="29" applyNumberFormat="0" applyFill="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90" fillId="40" borderId="0" applyNumberFormat="0" applyBorder="0" applyAlignment="0" applyProtection="0">
      <alignment vertical="center"/>
    </xf>
    <xf numFmtId="0" fontId="11" fillId="0" borderId="0">
      <alignment vertical="center"/>
    </xf>
    <xf numFmtId="0" fontId="11" fillId="0" borderId="0">
      <alignment vertical="center"/>
    </xf>
    <xf numFmtId="0" fontId="105" fillId="45" borderId="33" applyNumberFormat="0" applyAlignment="0" applyProtection="0">
      <alignment vertical="center"/>
    </xf>
    <xf numFmtId="0" fontId="0" fillId="0" borderId="0">
      <alignment vertical="center"/>
    </xf>
    <xf numFmtId="0" fontId="0" fillId="0" borderId="0">
      <alignment vertical="center"/>
    </xf>
    <xf numFmtId="0" fontId="133" fillId="0" borderId="0" applyNumberFormat="0" applyFill="0" applyBorder="0" applyAlignment="0" applyProtection="0">
      <alignment vertical="center"/>
    </xf>
    <xf numFmtId="0" fontId="11" fillId="0" borderId="0">
      <alignment vertical="center"/>
    </xf>
    <xf numFmtId="0" fontId="11" fillId="0" borderId="0">
      <alignment vertical="center"/>
    </xf>
    <xf numFmtId="0" fontId="0" fillId="42" borderId="37" applyNumberFormat="0" applyFont="0" applyAlignment="0" applyProtection="0">
      <alignment vertical="center"/>
    </xf>
    <xf numFmtId="0" fontId="0" fillId="0" borderId="0">
      <alignment vertical="center"/>
    </xf>
    <xf numFmtId="0" fontId="11" fillId="0" borderId="0">
      <alignment vertical="center"/>
    </xf>
    <xf numFmtId="0" fontId="0" fillId="42" borderId="37" applyNumberFormat="0" applyFont="0" applyAlignment="0" applyProtection="0">
      <alignment vertical="center"/>
    </xf>
    <xf numFmtId="0" fontId="0" fillId="0" borderId="0">
      <alignment vertical="center"/>
    </xf>
    <xf numFmtId="0" fontId="11" fillId="0" borderId="0">
      <alignment vertical="center"/>
    </xf>
    <xf numFmtId="0" fontId="11" fillId="0" borderId="0"/>
    <xf numFmtId="0" fontId="11" fillId="0" borderId="0">
      <alignment vertical="center"/>
    </xf>
    <xf numFmtId="0" fontId="0" fillId="42" borderId="37" applyNumberFormat="0" applyFont="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92" fillId="41" borderId="0" applyNumberFormat="0" applyBorder="0" applyAlignment="0" applyProtection="0">
      <alignment vertical="center"/>
    </xf>
    <xf numFmtId="0" fontId="87" fillId="63" borderId="0" applyNumberFormat="0" applyBorder="0" applyAlignment="0" applyProtection="0">
      <alignment vertical="center"/>
    </xf>
    <xf numFmtId="0" fontId="11" fillId="0" borderId="0">
      <alignment vertical="center"/>
    </xf>
    <xf numFmtId="0" fontId="11" fillId="0" borderId="0">
      <alignment vertical="center"/>
    </xf>
    <xf numFmtId="0" fontId="92" fillId="41"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87" fillId="55"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1" fontId="93" fillId="0" borderId="28" applyFill="0" applyProtection="0">
      <alignment horizontal="center" vertical="center"/>
    </xf>
    <xf numFmtId="0" fontId="11" fillId="0" borderId="0">
      <alignment vertical="center"/>
    </xf>
    <xf numFmtId="1" fontId="93" fillId="0" borderId="28" applyFill="0" applyProtection="0">
      <alignment horizontal="center" vertical="center"/>
    </xf>
    <xf numFmtId="0" fontId="11" fillId="0" borderId="0">
      <alignment vertical="center"/>
    </xf>
    <xf numFmtId="0" fontId="9"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3" fillId="43" borderId="32"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6" fillId="54" borderId="34" applyNumberFormat="0" applyAlignment="0" applyProtection="0">
      <alignment vertical="center"/>
    </xf>
    <xf numFmtId="0" fontId="95" fillId="40"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05" fillId="45" borderId="33" applyNumberFormat="0" applyAlignment="0" applyProtection="0">
      <alignment vertical="center"/>
    </xf>
    <xf numFmtId="0" fontId="11" fillId="0" borderId="0">
      <alignment vertical="center"/>
    </xf>
    <xf numFmtId="0" fontId="11" fillId="0" borderId="0">
      <alignment vertical="center"/>
    </xf>
    <xf numFmtId="0" fontId="103" fillId="43" borderId="32" applyNumberFormat="0" applyAlignment="0" applyProtection="0">
      <alignment vertical="center"/>
    </xf>
    <xf numFmtId="0" fontId="105" fillId="45" borderId="33" applyNumberFormat="0" applyAlignment="0" applyProtection="0">
      <alignment vertical="center"/>
    </xf>
    <xf numFmtId="0" fontId="11" fillId="0" borderId="0">
      <alignment vertical="center"/>
    </xf>
    <xf numFmtId="178" fontId="0" fillId="0" borderId="0" applyFont="0" applyFill="0" applyBorder="0" applyAlignment="0" applyProtection="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05" fillId="45" borderId="33"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6" fillId="54" borderId="34"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3" fillId="43" borderId="32" applyNumberFormat="0" applyAlignment="0" applyProtection="0">
      <alignment vertical="center"/>
    </xf>
    <xf numFmtId="0" fontId="11" fillId="0" borderId="0">
      <alignment vertical="center"/>
    </xf>
    <xf numFmtId="0" fontId="103" fillId="43" borderId="32" applyNumberFormat="0" applyAlignment="0" applyProtection="0">
      <alignment vertical="center"/>
    </xf>
    <xf numFmtId="0" fontId="11" fillId="0" borderId="0">
      <alignment vertical="center"/>
    </xf>
    <xf numFmtId="0" fontId="92" fillId="41" borderId="0" applyNumberFormat="0" applyBorder="0" applyAlignment="0" applyProtection="0">
      <alignment vertical="center"/>
    </xf>
    <xf numFmtId="0" fontId="0" fillId="0" borderId="0">
      <alignment vertical="center"/>
    </xf>
    <xf numFmtId="0" fontId="92" fillId="41" borderId="0" applyNumberFormat="0" applyBorder="0" applyAlignment="0" applyProtection="0">
      <alignment vertical="center"/>
    </xf>
    <xf numFmtId="0" fontId="0" fillId="0" borderId="0">
      <alignment vertical="center"/>
    </xf>
    <xf numFmtId="0" fontId="92" fillId="41"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9" fillId="67" borderId="0" applyNumberFormat="0" applyBorder="0" applyAlignment="0" applyProtection="0">
      <alignment vertical="center"/>
    </xf>
    <xf numFmtId="0" fontId="11" fillId="0" borderId="0">
      <alignment vertical="center"/>
    </xf>
    <xf numFmtId="0" fontId="11" fillId="0" borderId="0">
      <alignment vertical="center"/>
    </xf>
    <xf numFmtId="0" fontId="105" fillId="45" borderId="33"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93" fillId="0" borderId="0">
      <alignment vertical="center"/>
    </xf>
    <xf numFmtId="0" fontId="11" fillId="0" borderId="0">
      <alignment vertical="center"/>
    </xf>
    <xf numFmtId="0" fontId="11" fillId="0" borderId="0">
      <alignment vertical="center"/>
    </xf>
    <xf numFmtId="0" fontId="103" fillId="43" borderId="32" applyNumberFormat="0" applyAlignment="0" applyProtection="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84" fillId="0" borderId="27" applyNumberFormat="0" applyFill="0" applyAlignment="0" applyProtection="0">
      <alignment vertical="center"/>
    </xf>
    <xf numFmtId="0" fontId="0" fillId="0" borderId="0">
      <alignment vertical="center"/>
    </xf>
    <xf numFmtId="0" fontId="90" fillId="46" borderId="0" applyNumberFormat="0" applyBorder="0" applyAlignment="0" applyProtection="0">
      <alignment vertical="center"/>
    </xf>
    <xf numFmtId="0" fontId="0" fillId="0" borderId="0">
      <alignment vertical="center"/>
    </xf>
    <xf numFmtId="0" fontId="0" fillId="0" borderId="0">
      <alignment vertical="center"/>
    </xf>
    <xf numFmtId="0" fontId="9" fillId="0" borderId="0" applyAlignment="0"/>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alignment vertical="center"/>
    </xf>
    <xf numFmtId="0" fontId="0" fillId="0" borderId="0">
      <alignment vertical="center"/>
    </xf>
    <xf numFmtId="0" fontId="0" fillId="0" borderId="0">
      <alignment vertical="center"/>
    </xf>
    <xf numFmtId="0" fontId="0" fillId="42" borderId="37" applyNumberFormat="0" applyFont="0" applyAlignment="0" applyProtection="0">
      <alignment vertical="center"/>
    </xf>
    <xf numFmtId="0" fontId="112" fillId="0" borderId="2">
      <alignment horizontal="left" vertical="center"/>
    </xf>
    <xf numFmtId="0" fontId="112" fillId="0" borderId="2">
      <alignment horizontal="left" vertical="center"/>
    </xf>
    <xf numFmtId="0" fontId="0" fillId="42" borderId="37" applyNumberFormat="0" applyFont="0" applyAlignment="0" applyProtection="0">
      <alignment vertical="center"/>
    </xf>
    <xf numFmtId="0" fontId="112" fillId="0" borderId="2">
      <alignment horizontal="left" vertical="center"/>
    </xf>
    <xf numFmtId="0" fontId="112" fillId="0" borderId="2">
      <alignment horizontal="left" vertical="center"/>
    </xf>
    <xf numFmtId="0" fontId="112" fillId="0" borderId="2">
      <alignment horizontal="left" vertical="center"/>
    </xf>
    <xf numFmtId="0" fontId="0" fillId="0" borderId="0">
      <alignment vertical="center"/>
    </xf>
    <xf numFmtId="0" fontId="0" fillId="0" borderId="0">
      <alignment vertical="center"/>
    </xf>
    <xf numFmtId="0" fontId="11" fillId="0" borderId="0">
      <alignment vertical="center"/>
    </xf>
    <xf numFmtId="0" fontId="106" fillId="43" borderId="34" applyNumberFormat="0" applyAlignment="0" applyProtection="0">
      <alignment vertical="center"/>
    </xf>
    <xf numFmtId="0" fontId="11" fillId="0" borderId="0">
      <alignment vertical="center"/>
    </xf>
    <xf numFmtId="1" fontId="93" fillId="0" borderId="28" applyFill="0" applyProtection="0">
      <alignment horizontal="center" vertical="center"/>
    </xf>
    <xf numFmtId="0" fontId="11" fillId="0" borderId="0">
      <alignment vertical="center"/>
    </xf>
    <xf numFmtId="0" fontId="106" fillId="43" borderId="34" applyNumberFormat="0" applyAlignment="0" applyProtection="0">
      <alignment vertical="center"/>
    </xf>
    <xf numFmtId="0" fontId="11" fillId="0" borderId="0">
      <alignment vertical="center"/>
    </xf>
    <xf numFmtId="0" fontId="11" fillId="0" borderId="0">
      <alignment vertical="center"/>
    </xf>
    <xf numFmtId="0" fontId="108"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90" fillId="40" borderId="0" applyNumberFormat="0" applyBorder="0" applyAlignment="0" applyProtection="0">
      <alignment vertical="center"/>
    </xf>
    <xf numFmtId="0" fontId="90" fillId="40" borderId="0" applyNumberFormat="0" applyBorder="0" applyAlignment="0" applyProtection="0">
      <alignment vertical="center"/>
    </xf>
    <xf numFmtId="0" fontId="90" fillId="40" borderId="0" applyNumberFormat="0" applyBorder="0" applyAlignment="0" applyProtection="0">
      <alignment vertical="center"/>
    </xf>
    <xf numFmtId="0" fontId="90" fillId="40" borderId="0" applyNumberFormat="0" applyBorder="0" applyAlignment="0" applyProtection="0">
      <alignment vertical="center"/>
    </xf>
    <xf numFmtId="0" fontId="90" fillId="40" borderId="0" applyNumberFormat="0" applyBorder="0" applyAlignment="0" applyProtection="0">
      <alignment vertical="center"/>
    </xf>
    <xf numFmtId="0" fontId="90" fillId="40" borderId="0" applyNumberFormat="0" applyBorder="0" applyAlignment="0" applyProtection="0">
      <alignment vertical="center"/>
    </xf>
    <xf numFmtId="0" fontId="90" fillId="40" borderId="0" applyNumberFormat="0" applyBorder="0" applyAlignment="0" applyProtection="0">
      <alignment vertical="center"/>
    </xf>
    <xf numFmtId="0" fontId="95" fillId="40" borderId="0" applyNumberFormat="0" applyBorder="0" applyAlignment="0" applyProtection="0">
      <alignment vertical="center"/>
    </xf>
    <xf numFmtId="0" fontId="93" fillId="0" borderId="7" applyNumberFormat="0" applyFill="0" applyProtection="0">
      <alignment horizontal="left" vertical="center"/>
    </xf>
    <xf numFmtId="0" fontId="90" fillId="40" borderId="0" applyNumberFormat="0" applyBorder="0" applyAlignment="0" applyProtection="0">
      <alignment vertical="center"/>
    </xf>
    <xf numFmtId="0" fontId="95" fillId="46" borderId="0" applyNumberFormat="0" applyBorder="0" applyAlignment="0" applyProtection="0">
      <alignment vertical="center"/>
    </xf>
    <xf numFmtId="0" fontId="95" fillId="46" borderId="0" applyNumberFormat="0" applyBorder="0" applyAlignment="0" applyProtection="0">
      <alignment vertical="center"/>
    </xf>
    <xf numFmtId="0" fontId="95"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8" fillId="0" borderId="0" applyNumberFormat="0" applyFill="0" applyBorder="0" applyAlignment="0" applyProtection="0">
      <alignment vertical="center"/>
    </xf>
    <xf numFmtId="0" fontId="90" fillId="46" borderId="0" applyNumberFormat="0" applyBorder="0" applyAlignment="0" applyProtection="0">
      <alignment vertical="center"/>
    </xf>
    <xf numFmtId="0" fontId="98" fillId="0" borderId="0" applyNumberFormat="0" applyFill="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5" fillId="40" borderId="0" applyNumberFormat="0" applyBorder="0" applyAlignment="0" applyProtection="0">
      <alignment vertical="center"/>
    </xf>
    <xf numFmtId="0" fontId="95" fillId="40" borderId="0" applyNumberFormat="0" applyBorder="0" applyAlignment="0" applyProtection="0">
      <alignment vertical="center"/>
    </xf>
    <xf numFmtId="0" fontId="95" fillId="40" borderId="0" applyNumberFormat="0" applyBorder="0" applyAlignment="0" applyProtection="0">
      <alignment vertical="center"/>
    </xf>
    <xf numFmtId="0" fontId="95" fillId="40" borderId="0" applyNumberFormat="0" applyBorder="0" applyAlignment="0" applyProtection="0">
      <alignment vertical="center"/>
    </xf>
    <xf numFmtId="0" fontId="95" fillId="40" borderId="0" applyNumberFormat="0" applyBorder="0" applyAlignment="0" applyProtection="0">
      <alignment vertical="center"/>
    </xf>
    <xf numFmtId="0" fontId="95" fillId="40"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41" applyNumberFormat="0" applyFill="0" applyAlignment="0" applyProtection="0">
      <alignment vertical="center"/>
    </xf>
    <xf numFmtId="0" fontId="111" fillId="0" borderId="0" applyNumberFormat="0" applyFill="0" applyBorder="0" applyAlignment="0" applyProtection="0">
      <alignment vertical="center"/>
    </xf>
    <xf numFmtId="0" fontId="105" fillId="45" borderId="33" applyNumberFormat="0" applyAlignment="0" applyProtection="0">
      <alignment vertical="center"/>
    </xf>
    <xf numFmtId="0" fontId="88" fillId="0" borderId="29" applyNumberFormat="0" applyFill="0" applyAlignment="0" applyProtection="0">
      <alignment vertical="center"/>
    </xf>
    <xf numFmtId="0" fontId="105" fillId="45" borderId="33" applyNumberFormat="0" applyAlignment="0" applyProtection="0">
      <alignment vertical="center"/>
    </xf>
    <xf numFmtId="0" fontId="88" fillId="0" borderId="29" applyNumberFormat="0" applyFill="0" applyAlignment="0" applyProtection="0">
      <alignment vertical="center"/>
    </xf>
    <xf numFmtId="0" fontId="105" fillId="45" borderId="33" applyNumberFormat="0" applyAlignment="0" applyProtection="0">
      <alignment vertical="center"/>
    </xf>
    <xf numFmtId="0" fontId="88" fillId="0" borderId="29" applyNumberFormat="0" applyFill="0" applyAlignment="0" applyProtection="0">
      <alignment vertical="center"/>
    </xf>
    <xf numFmtId="0" fontId="105" fillId="45" borderId="33" applyNumberFormat="0" applyAlignment="0" applyProtection="0">
      <alignment vertical="center"/>
    </xf>
    <xf numFmtId="0" fontId="88" fillId="0" borderId="29" applyNumberFormat="0" applyFill="0" applyAlignment="0" applyProtection="0">
      <alignment vertical="center"/>
    </xf>
    <xf numFmtId="0" fontId="105" fillId="45" borderId="33" applyNumberFormat="0" applyAlignment="0" applyProtection="0">
      <alignment vertical="center"/>
    </xf>
    <xf numFmtId="0" fontId="88" fillId="0" borderId="41"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111" fillId="0" borderId="0" applyNumberFormat="0" applyFill="0" applyBorder="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111" fillId="0" borderId="0" applyNumberFormat="0" applyFill="0" applyBorder="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4" fontId="0" fillId="0" borderId="0" applyFont="0" applyFill="0" applyBorder="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6" fillId="43" borderId="34" applyNumberFormat="0" applyAlignment="0" applyProtection="0">
      <alignment vertical="center"/>
    </xf>
    <xf numFmtId="0" fontId="105" fillId="45" borderId="33" applyNumberFormat="0" applyAlignment="0" applyProtection="0">
      <alignment vertical="center"/>
    </xf>
    <xf numFmtId="0" fontId="105" fillId="45" borderId="33" applyNumberFormat="0" applyAlignment="0" applyProtection="0">
      <alignment vertical="center"/>
    </xf>
    <xf numFmtId="0" fontId="105" fillId="45" borderId="33" applyNumberFormat="0" applyAlignment="0" applyProtection="0">
      <alignment vertical="center"/>
    </xf>
    <xf numFmtId="0" fontId="105" fillId="45" borderId="33" applyNumberFormat="0" applyAlignment="0" applyProtection="0">
      <alignment vertical="center"/>
    </xf>
    <xf numFmtId="0" fontId="105" fillId="45" borderId="33" applyNumberFormat="0" applyAlignment="0" applyProtection="0">
      <alignment vertical="center"/>
    </xf>
    <xf numFmtId="0" fontId="105" fillId="45" borderId="33" applyNumberFormat="0" applyAlignment="0" applyProtection="0">
      <alignment vertical="center"/>
    </xf>
    <xf numFmtId="0" fontId="105" fillId="45" borderId="33" applyNumberFormat="0" applyAlignment="0" applyProtection="0">
      <alignment vertical="center"/>
    </xf>
    <xf numFmtId="0" fontId="105" fillId="45" borderId="33" applyNumberFormat="0" applyAlignment="0" applyProtection="0">
      <alignment vertical="center"/>
    </xf>
    <xf numFmtId="0" fontId="105" fillId="45" borderId="33" applyNumberFormat="0" applyAlignment="0" applyProtection="0">
      <alignment vertical="center"/>
    </xf>
    <xf numFmtId="0" fontId="105" fillId="45" borderId="33" applyNumberFormat="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85" fillId="0" borderId="28" applyNumberFormat="0" applyFill="0" applyProtection="0">
      <alignment horizontal="left" vertical="center"/>
    </xf>
    <xf numFmtId="0" fontId="85" fillId="0" borderId="28" applyNumberFormat="0" applyFill="0" applyProtection="0">
      <alignment horizontal="left" vertical="center"/>
    </xf>
    <xf numFmtId="0" fontId="85" fillId="0" borderId="28" applyNumberFormat="0" applyFill="0" applyProtection="0">
      <alignment horizontal="left" vertical="center"/>
    </xf>
    <xf numFmtId="0" fontId="85" fillId="0" borderId="28" applyNumberFormat="0" applyFill="0" applyProtection="0">
      <alignment horizontal="left" vertical="center"/>
    </xf>
    <xf numFmtId="0" fontId="85" fillId="0" borderId="28" applyNumberFormat="0" applyFill="0" applyProtection="0">
      <alignment horizontal="left" vertical="center"/>
    </xf>
    <xf numFmtId="0" fontId="85" fillId="0" borderId="28" applyNumberFormat="0" applyFill="0" applyProtection="0">
      <alignment horizontal="left" vertical="center"/>
    </xf>
    <xf numFmtId="0" fontId="85" fillId="0" borderId="28" applyNumberFormat="0" applyFill="0" applyProtection="0">
      <alignment horizontal="lef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84" fillId="0" borderId="27" applyNumberFormat="0" applyFill="0" applyAlignment="0" applyProtection="0">
      <alignment vertical="center"/>
    </xf>
    <xf numFmtId="0" fontId="84" fillId="0" borderId="27" applyNumberFormat="0" applyFill="0" applyAlignment="0" applyProtection="0">
      <alignment vertical="center"/>
    </xf>
    <xf numFmtId="0" fontId="84" fillId="0" borderId="27" applyNumberFormat="0" applyFill="0" applyAlignment="0" applyProtection="0">
      <alignment vertical="center"/>
    </xf>
    <xf numFmtId="0" fontId="84" fillId="0" borderId="27" applyNumberFormat="0" applyFill="0" applyAlignment="0" applyProtection="0">
      <alignment vertical="center"/>
    </xf>
    <xf numFmtId="0" fontId="84" fillId="0" borderId="27" applyNumberFormat="0" applyFill="0" applyAlignment="0" applyProtection="0">
      <alignment vertical="center"/>
    </xf>
    <xf numFmtId="0" fontId="84" fillId="0" borderId="27" applyNumberFormat="0" applyFill="0" applyAlignment="0" applyProtection="0">
      <alignment vertical="center"/>
    </xf>
    <xf numFmtId="0" fontId="84" fillId="0" borderId="27" applyNumberFormat="0" applyFill="0" applyAlignment="0" applyProtection="0">
      <alignment vertical="center"/>
    </xf>
    <xf numFmtId="0" fontId="84" fillId="0" borderId="27" applyNumberFormat="0" applyFill="0" applyAlignment="0" applyProtection="0">
      <alignment vertical="center"/>
    </xf>
    <xf numFmtId="0" fontId="84" fillId="0" borderId="27" applyNumberFormat="0" applyFill="0" applyAlignment="0" applyProtection="0">
      <alignment vertical="center"/>
    </xf>
    <xf numFmtId="0" fontId="84" fillId="0" borderId="27" applyNumberFormat="0" applyFill="0" applyAlignment="0" applyProtection="0">
      <alignment vertical="center"/>
    </xf>
    <xf numFmtId="0" fontId="84" fillId="0" borderId="27" applyNumberFormat="0" applyFill="0" applyAlignment="0" applyProtection="0">
      <alignment vertical="center"/>
    </xf>
    <xf numFmtId="0" fontId="84" fillId="0" borderId="27" applyNumberFormat="0" applyFill="0" applyAlignment="0" applyProtection="0">
      <alignment vertical="center"/>
    </xf>
    <xf numFmtId="0" fontId="84" fillId="0" borderId="27" applyNumberFormat="0" applyFill="0" applyAlignment="0" applyProtection="0">
      <alignment vertical="center"/>
    </xf>
    <xf numFmtId="0" fontId="114" fillId="0" borderId="0">
      <alignment vertical="center"/>
    </xf>
    <xf numFmtId="43" fontId="0" fillId="0" borderId="0" applyFont="0" applyFill="0" applyBorder="0" applyAlignment="0" applyProtection="0">
      <alignment vertical="center"/>
    </xf>
    <xf numFmtId="193" fontId="0" fillId="0" borderId="0" applyFont="0" applyFill="0" applyBorder="0" applyAlignment="0" applyProtection="0">
      <alignment vertical="center"/>
    </xf>
    <xf numFmtId="0" fontId="116" fillId="54" borderId="34" applyNumberFormat="0" applyAlignment="0" applyProtection="0">
      <alignment vertical="center"/>
    </xf>
    <xf numFmtId="0" fontId="11"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87" fillId="66" borderId="0" applyNumberFormat="0" applyBorder="0" applyAlignment="0" applyProtection="0">
      <alignment vertical="center"/>
    </xf>
    <xf numFmtId="43" fontId="0" fillId="0" borderId="0" applyFont="0" applyFill="0" applyBorder="0" applyAlignment="0" applyProtection="0">
      <alignment vertical="center"/>
    </xf>
    <xf numFmtId="0" fontId="119" fillId="68" borderId="0" applyNumberFormat="0" applyBorder="0" applyAlignment="0" applyProtection="0">
      <alignment vertical="center"/>
    </xf>
    <xf numFmtId="0" fontId="119" fillId="68" borderId="0" applyNumberFormat="0" applyBorder="0" applyAlignment="0" applyProtection="0">
      <alignment vertical="center"/>
    </xf>
    <xf numFmtId="0" fontId="119" fillId="61" borderId="0" applyNumberFormat="0" applyBorder="0" applyAlignment="0" applyProtection="0">
      <alignment vertical="center"/>
    </xf>
    <xf numFmtId="0" fontId="119" fillId="67" borderId="0" applyNumberFormat="0" applyBorder="0" applyAlignment="0" applyProtection="0">
      <alignment vertical="center"/>
    </xf>
    <xf numFmtId="0" fontId="87" fillId="55" borderId="0" applyNumberFormat="0" applyBorder="0" applyAlignment="0" applyProtection="0">
      <alignment vertical="center"/>
    </xf>
    <xf numFmtId="0" fontId="87" fillId="55" borderId="0" applyNumberFormat="0" applyBorder="0" applyAlignment="0" applyProtection="0">
      <alignment vertical="center"/>
    </xf>
    <xf numFmtId="0" fontId="87" fillId="55" borderId="0" applyNumberFormat="0" applyBorder="0" applyAlignment="0" applyProtection="0">
      <alignment vertical="center"/>
    </xf>
    <xf numFmtId="0" fontId="87" fillId="38" borderId="0" applyNumberFormat="0" applyBorder="0" applyAlignment="0" applyProtection="0">
      <alignment vertical="center"/>
    </xf>
    <xf numFmtId="0" fontId="87" fillId="69" borderId="0" applyNumberFormat="0" applyBorder="0" applyAlignment="0" applyProtection="0">
      <alignment vertical="center"/>
    </xf>
    <xf numFmtId="0" fontId="87" fillId="69" borderId="0" applyNumberFormat="0" applyBorder="0" applyAlignment="0" applyProtection="0">
      <alignment vertical="center"/>
    </xf>
    <xf numFmtId="0" fontId="87" fillId="53" borderId="0" applyNumberFormat="0" applyBorder="0" applyAlignment="0" applyProtection="0">
      <alignment vertical="center"/>
    </xf>
    <xf numFmtId="0" fontId="87" fillId="53" borderId="0" applyNumberFormat="0" applyBorder="0" applyAlignment="0" applyProtection="0">
      <alignment vertical="center"/>
    </xf>
    <xf numFmtId="0" fontId="87" fillId="37" borderId="0" applyNumberFormat="0" applyBorder="0" applyAlignment="0" applyProtection="0">
      <alignment vertical="center"/>
    </xf>
    <xf numFmtId="0" fontId="87" fillId="58" borderId="0" applyNumberFormat="0" applyBorder="0" applyAlignment="0" applyProtection="0">
      <alignment vertical="center"/>
    </xf>
    <xf numFmtId="0" fontId="92" fillId="41" borderId="0" applyNumberFormat="0" applyBorder="0" applyAlignment="0" applyProtection="0">
      <alignment vertical="center"/>
    </xf>
    <xf numFmtId="0" fontId="87" fillId="58" borderId="0" applyNumberFormat="0" applyBorder="0" applyAlignment="0" applyProtection="0">
      <alignment vertical="center"/>
    </xf>
    <xf numFmtId="0" fontId="87" fillId="58" borderId="0" applyNumberFormat="0" applyBorder="0" applyAlignment="0" applyProtection="0">
      <alignment vertical="center"/>
    </xf>
    <xf numFmtId="0" fontId="92" fillId="41" borderId="0" applyNumberFormat="0" applyBorder="0" applyAlignment="0" applyProtection="0">
      <alignment vertical="center"/>
    </xf>
    <xf numFmtId="0" fontId="87" fillId="58" borderId="0" applyNumberFormat="0" applyBorder="0" applyAlignment="0" applyProtection="0">
      <alignment vertical="center"/>
    </xf>
    <xf numFmtId="0" fontId="87" fillId="66" borderId="0" applyNumberFormat="0" applyBorder="0" applyAlignment="0" applyProtection="0">
      <alignment vertical="center"/>
    </xf>
    <xf numFmtId="0" fontId="87" fillId="66" borderId="0" applyNumberFormat="0" applyBorder="0" applyAlignment="0" applyProtection="0">
      <alignment vertical="center"/>
    </xf>
    <xf numFmtId="0" fontId="87" fillId="39" borderId="0" applyNumberFormat="0" applyBorder="0" applyAlignment="0" applyProtection="0">
      <alignment vertical="center"/>
    </xf>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87" fillId="70" borderId="0" applyNumberFormat="0" applyBorder="0" applyAlignment="0" applyProtection="0">
      <alignment vertical="center"/>
    </xf>
    <xf numFmtId="0" fontId="87" fillId="70" borderId="0" applyNumberFormat="0" applyBorder="0" applyAlignment="0" applyProtection="0">
      <alignment vertical="center"/>
    </xf>
    <xf numFmtId="176" fontId="93" fillId="0" borderId="28" applyFill="0" applyProtection="0">
      <alignment horizontal="right" vertical="center"/>
    </xf>
    <xf numFmtId="176" fontId="93" fillId="0" borderId="28" applyFill="0" applyProtection="0">
      <alignment horizontal="right" vertical="center"/>
    </xf>
    <xf numFmtId="176" fontId="93" fillId="0" borderId="28" applyFill="0" applyProtection="0">
      <alignment horizontal="right" vertical="center"/>
    </xf>
    <xf numFmtId="176" fontId="93" fillId="0" borderId="28" applyFill="0" applyProtection="0">
      <alignment horizontal="right" vertical="center"/>
    </xf>
    <xf numFmtId="0" fontId="93" fillId="0" borderId="7" applyNumberFormat="0" applyFill="0" applyProtection="0">
      <alignment horizontal="left" vertical="center"/>
    </xf>
    <xf numFmtId="0" fontId="93" fillId="0" borderId="7" applyNumberFormat="0" applyFill="0" applyProtection="0">
      <alignment horizontal="left" vertical="center"/>
    </xf>
    <xf numFmtId="0" fontId="93" fillId="0" borderId="7" applyNumberFormat="0" applyFill="0" applyProtection="0">
      <alignment horizontal="left" vertical="center"/>
    </xf>
    <xf numFmtId="0" fontId="93" fillId="0" borderId="7" applyNumberFormat="0" applyFill="0" applyProtection="0">
      <alignment horizontal="left" vertical="center"/>
    </xf>
    <xf numFmtId="0" fontId="92" fillId="41" borderId="0" applyNumberFormat="0" applyBorder="0" applyAlignment="0" applyProtection="0">
      <alignment vertical="center"/>
    </xf>
    <xf numFmtId="0" fontId="92" fillId="41" borderId="0" applyNumberFormat="0" applyBorder="0" applyAlignment="0" applyProtection="0">
      <alignment vertical="center"/>
    </xf>
    <xf numFmtId="0" fontId="92" fillId="41" borderId="0" applyNumberFormat="0" applyBorder="0" applyAlignment="0" applyProtection="0">
      <alignment vertical="center"/>
    </xf>
    <xf numFmtId="0" fontId="92" fillId="41" borderId="0" applyNumberFormat="0" applyBorder="0" applyAlignment="0" applyProtection="0">
      <alignment vertical="center"/>
    </xf>
    <xf numFmtId="0" fontId="92" fillId="41" borderId="0" applyNumberFormat="0" applyBorder="0" applyAlignment="0" applyProtection="0">
      <alignment vertical="center"/>
    </xf>
    <xf numFmtId="0" fontId="92" fillId="41" borderId="0" applyNumberFormat="0" applyBorder="0" applyAlignment="0" applyProtection="0">
      <alignment vertical="center"/>
    </xf>
    <xf numFmtId="0" fontId="103" fillId="43" borderId="32" applyNumberFormat="0" applyAlignment="0" applyProtection="0">
      <alignment vertical="center"/>
    </xf>
    <xf numFmtId="0" fontId="103" fillId="43" borderId="32" applyNumberFormat="0" applyAlignment="0" applyProtection="0">
      <alignment vertical="center"/>
    </xf>
    <xf numFmtId="0" fontId="103" fillId="43" borderId="32" applyNumberFormat="0" applyAlignment="0" applyProtection="0">
      <alignment vertical="center"/>
    </xf>
    <xf numFmtId="0" fontId="103" fillId="43" borderId="32" applyNumberFormat="0" applyAlignment="0" applyProtection="0">
      <alignment vertical="center"/>
    </xf>
    <xf numFmtId="0" fontId="103" fillId="43" borderId="32" applyNumberFormat="0" applyAlignment="0" applyProtection="0">
      <alignment vertical="center"/>
    </xf>
    <xf numFmtId="0" fontId="103" fillId="43" borderId="32" applyNumberFormat="0" applyAlignment="0" applyProtection="0">
      <alignment vertical="center"/>
    </xf>
    <xf numFmtId="0" fontId="103" fillId="43" borderId="32" applyNumberFormat="0" applyAlignment="0" applyProtection="0">
      <alignment vertical="center"/>
    </xf>
    <xf numFmtId="0" fontId="103" fillId="43" borderId="32" applyNumberFormat="0" applyAlignment="0" applyProtection="0">
      <alignment vertical="center"/>
    </xf>
    <xf numFmtId="41" fontId="0" fillId="0" borderId="0" applyFont="0" applyFill="0" applyBorder="0" applyAlignment="0" applyProtection="0">
      <alignment vertical="center"/>
    </xf>
    <xf numFmtId="0" fontId="103" fillId="43" borderId="32" applyNumberFormat="0" applyAlignment="0" applyProtection="0">
      <alignment vertical="center"/>
    </xf>
    <xf numFmtId="0" fontId="103" fillId="43" borderId="32" applyNumberFormat="0" applyAlignment="0" applyProtection="0">
      <alignment vertical="center"/>
    </xf>
    <xf numFmtId="0" fontId="103" fillId="43" borderId="32" applyNumberFormat="0" applyAlignment="0" applyProtection="0">
      <alignment vertical="center"/>
    </xf>
    <xf numFmtId="0" fontId="103" fillId="43" borderId="32" applyNumberFormat="0" applyAlignment="0" applyProtection="0">
      <alignment vertical="center"/>
    </xf>
    <xf numFmtId="0" fontId="103" fillId="43" borderId="32" applyNumberFormat="0" applyAlignment="0" applyProtection="0">
      <alignment vertical="center"/>
    </xf>
    <xf numFmtId="0" fontId="116" fillId="54" borderId="34" applyNumberFormat="0" applyAlignment="0" applyProtection="0">
      <alignment vertical="center"/>
    </xf>
    <xf numFmtId="0" fontId="116" fillId="54" borderId="34" applyNumberFormat="0" applyAlignment="0" applyProtection="0">
      <alignment vertical="center"/>
    </xf>
    <xf numFmtId="0" fontId="116" fillId="54" borderId="34" applyNumberFormat="0" applyAlignment="0" applyProtection="0">
      <alignment vertical="center"/>
    </xf>
    <xf numFmtId="0" fontId="116" fillId="54" borderId="34" applyNumberFormat="0" applyAlignment="0" applyProtection="0">
      <alignment vertical="center"/>
    </xf>
    <xf numFmtId="0" fontId="116" fillId="54" borderId="34" applyNumberFormat="0" applyAlignment="0" applyProtection="0">
      <alignment vertical="center"/>
    </xf>
    <xf numFmtId="0" fontId="116" fillId="54" borderId="34" applyNumberFormat="0" applyAlignment="0" applyProtection="0">
      <alignment vertical="center"/>
    </xf>
    <xf numFmtId="0" fontId="116" fillId="54" borderId="34" applyNumberFormat="0" applyAlignment="0" applyProtection="0">
      <alignment vertical="center"/>
    </xf>
    <xf numFmtId="0" fontId="116" fillId="54" borderId="34" applyNumberFormat="0" applyAlignment="0" applyProtection="0">
      <alignment vertical="center"/>
    </xf>
    <xf numFmtId="1" fontId="93" fillId="0" borderId="28" applyFill="0" applyProtection="0">
      <alignment horizontal="center" vertical="center"/>
    </xf>
    <xf numFmtId="1" fontId="93" fillId="0" borderId="28" applyFill="0" applyProtection="0">
      <alignment horizontal="center" vertical="center"/>
    </xf>
    <xf numFmtId="0" fontId="137" fillId="0" borderId="0">
      <alignment vertical="center"/>
    </xf>
    <xf numFmtId="0" fontId="107" fillId="0" borderId="0">
      <alignment vertical="center"/>
    </xf>
    <xf numFmtId="43" fontId="0" fillId="0" borderId="0" applyFont="0" applyFill="0" applyBorder="0" applyAlignment="0" applyProtection="0">
      <alignment vertical="center"/>
    </xf>
    <xf numFmtId="0" fontId="0" fillId="42" borderId="37" applyNumberFormat="0" applyFont="0" applyAlignment="0" applyProtection="0">
      <alignment vertical="center"/>
    </xf>
    <xf numFmtId="0" fontId="0" fillId="42" borderId="37" applyNumberFormat="0" applyFont="0" applyAlignment="0" applyProtection="0">
      <alignment vertical="center"/>
    </xf>
    <xf numFmtId="0" fontId="0" fillId="42" borderId="37" applyNumberFormat="0" applyFont="0" applyAlignment="0" applyProtection="0">
      <alignment vertical="center"/>
    </xf>
    <xf numFmtId="0" fontId="0" fillId="42" borderId="37" applyNumberFormat="0" applyFont="0" applyAlignment="0" applyProtection="0">
      <alignment vertical="center"/>
    </xf>
    <xf numFmtId="0" fontId="0" fillId="42" borderId="37" applyNumberFormat="0" applyFont="0" applyAlignment="0" applyProtection="0">
      <alignment vertical="center"/>
    </xf>
    <xf numFmtId="0" fontId="0" fillId="42" borderId="37" applyNumberFormat="0" applyFont="0" applyAlignment="0" applyProtection="0">
      <alignment vertical="center"/>
    </xf>
    <xf numFmtId="0" fontId="0" fillId="42" borderId="37" applyNumberFormat="0" applyFont="0" applyAlignment="0" applyProtection="0">
      <alignment vertical="center"/>
    </xf>
    <xf numFmtId="0" fontId="0" fillId="42" borderId="37" applyNumberFormat="0" applyFont="0" applyAlignment="0" applyProtection="0">
      <alignment vertical="center"/>
    </xf>
    <xf numFmtId="0" fontId="0" fillId="42" borderId="37" applyNumberFormat="0" applyFont="0" applyAlignment="0" applyProtection="0">
      <alignment vertical="center"/>
    </xf>
    <xf numFmtId="0" fontId="0" fillId="42" borderId="37" applyNumberFormat="0" applyFont="0" applyAlignment="0" applyProtection="0">
      <alignment vertical="center"/>
    </xf>
    <xf numFmtId="0" fontId="0" fillId="42" borderId="37" applyNumberFormat="0" applyFont="0" applyAlignment="0" applyProtection="0">
      <alignment vertical="center"/>
    </xf>
    <xf numFmtId="0" fontId="0" fillId="42" borderId="37" applyNumberFormat="0" applyFont="0" applyAlignment="0" applyProtection="0">
      <alignment vertical="center"/>
    </xf>
    <xf numFmtId="0" fontId="0" fillId="42" borderId="37" applyNumberFormat="0" applyFont="0" applyAlignment="0" applyProtection="0">
      <alignment vertical="center"/>
    </xf>
    <xf numFmtId="0" fontId="0" fillId="42" borderId="37" applyNumberFormat="0" applyFont="0" applyAlignment="0" applyProtection="0">
      <alignment vertical="center"/>
    </xf>
    <xf numFmtId="0" fontId="138" fillId="0" borderId="0">
      <alignment vertical="top"/>
      <protection locked="0"/>
    </xf>
    <xf numFmtId="0" fontId="11" fillId="0" borderId="0">
      <alignment vertical="center"/>
    </xf>
  </cellStyleXfs>
  <cellXfs count="552">
    <xf numFmtId="0" fontId="0" fillId="0" borderId="0" xfId="0" applyAlignment="1"/>
    <xf numFmtId="0" fontId="1" fillId="0" borderId="0" xfId="1334" applyFont="1" applyFill="1" applyBorder="1" applyAlignment="1">
      <alignment horizontal="center" vertical="center"/>
    </xf>
    <xf numFmtId="0" fontId="1" fillId="0" borderId="0" xfId="1334"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3" fillId="0" borderId="1" xfId="1334"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2" xfId="904" applyFont="1" applyBorder="1" applyAlignment="1">
      <alignment horizontal="left" vertical="center"/>
    </xf>
    <xf numFmtId="0" fontId="0" fillId="0" borderId="2" xfId="904" applyFont="1" applyBorder="1" applyAlignment="1">
      <alignment horizontal="left" vertical="center" wrapText="1"/>
    </xf>
    <xf numFmtId="0" fontId="0" fillId="0" borderId="2" xfId="659" applyFont="1" applyBorder="1" applyAlignment="1">
      <alignment horizontal="left" vertical="center" shrinkToFit="1"/>
    </xf>
    <xf numFmtId="0" fontId="5" fillId="0" borderId="2" xfId="904" applyFont="1" applyBorder="1" applyAlignment="1">
      <alignment horizontal="left" vertical="center"/>
    </xf>
    <xf numFmtId="0" fontId="5" fillId="0" borderId="2" xfId="904" applyFont="1" applyBorder="1" applyAlignment="1">
      <alignment horizontal="left" vertical="center" wrapText="1"/>
    </xf>
    <xf numFmtId="0" fontId="1" fillId="0" borderId="0" xfId="553" applyFont="1" applyFill="1" applyBorder="1" applyAlignment="1">
      <alignment horizontal="center" vertical="center"/>
    </xf>
    <xf numFmtId="0" fontId="3" fillId="0" borderId="2" xfId="553" applyFont="1" applyFill="1" applyBorder="1" applyAlignment="1">
      <alignment horizontal="center" vertical="center"/>
    </xf>
    <xf numFmtId="0" fontId="4" fillId="0" borderId="2" xfId="0" applyFont="1" applyFill="1" applyBorder="1" applyAlignment="1">
      <alignment horizontal="center" vertical="center"/>
    </xf>
    <xf numFmtId="0" fontId="6" fillId="0" borderId="2" xfId="553" applyFont="1" applyFill="1" applyBorder="1" applyAlignment="1">
      <alignment horizontal="center" vertical="center"/>
    </xf>
    <xf numFmtId="0" fontId="7" fillId="0" borderId="2" xfId="0" applyFont="1" applyFill="1" applyBorder="1" applyAlignment="1">
      <alignment vertical="center" wrapText="1"/>
    </xf>
    <xf numFmtId="0" fontId="5" fillId="0" borderId="2" xfId="553" applyFont="1" applyFill="1" applyBorder="1" applyAlignment="1">
      <alignment horizontal="left" vertical="center" wrapText="1"/>
    </xf>
    <xf numFmtId="0" fontId="6" fillId="0" borderId="2" xfId="553" applyFont="1" applyFill="1" applyBorder="1" applyAlignment="1">
      <alignment horizontal="center" vertical="center" wrapText="1"/>
    </xf>
    <xf numFmtId="0" fontId="2" fillId="0" borderId="2" xfId="0" applyFont="1" applyFill="1" applyBorder="1" applyAlignment="1">
      <alignment vertical="center"/>
    </xf>
    <xf numFmtId="0" fontId="8" fillId="0" borderId="2" xfId="0" applyFont="1" applyFill="1" applyBorder="1" applyAlignment="1">
      <alignment vertical="center" wrapText="1"/>
    </xf>
    <xf numFmtId="0" fontId="9" fillId="0" borderId="0" xfId="287" applyFont="1" applyFill="1" applyBorder="1" applyAlignment="1">
      <alignment vertical="center"/>
    </xf>
    <xf numFmtId="0" fontId="10" fillId="0" borderId="0" xfId="287" applyFont="1" applyFill="1" applyBorder="1" applyAlignment="1">
      <alignment vertical="center"/>
    </xf>
    <xf numFmtId="0" fontId="11" fillId="0" borderId="0" xfId="0" applyFont="1" applyFill="1" applyBorder="1" applyAlignment="1">
      <alignment vertical="center"/>
    </xf>
    <xf numFmtId="0" fontId="12" fillId="0" borderId="0" xfId="287" applyNumberFormat="1" applyFont="1" applyFill="1" applyBorder="1" applyAlignment="1" applyProtection="1">
      <alignment horizontal="center" vertical="center"/>
    </xf>
    <xf numFmtId="0" fontId="0" fillId="0" borderId="0" xfId="287" applyNumberFormat="1" applyFont="1" applyFill="1" applyBorder="1" applyAlignment="1" applyProtection="1">
      <alignment horizontal="left" vertical="center"/>
    </xf>
    <xf numFmtId="0" fontId="13" fillId="0" borderId="2" xfId="482" applyFont="1" applyFill="1" applyBorder="1" applyAlignment="1">
      <alignment horizontal="center" vertical="center" wrapText="1"/>
    </xf>
    <xf numFmtId="0" fontId="14" fillId="0" borderId="2" xfId="482" applyFont="1" applyFill="1" applyBorder="1" applyAlignment="1">
      <alignment horizontal="center" vertical="center" wrapText="1"/>
    </xf>
    <xf numFmtId="0" fontId="15" fillId="0" borderId="2" xfId="482" applyFont="1" applyFill="1" applyBorder="1" applyAlignment="1">
      <alignment horizontal="center" vertical="center" wrapText="1"/>
    </xf>
    <xf numFmtId="0" fontId="16" fillId="0" borderId="2" xfId="1333" applyFont="1" applyFill="1" applyBorder="1" applyAlignment="1" applyProtection="1">
      <alignment vertical="center" wrapText="1"/>
      <protection locked="0"/>
    </xf>
    <xf numFmtId="0" fontId="15" fillId="0" borderId="2" xfId="482" applyFont="1" applyFill="1" applyBorder="1" applyAlignment="1">
      <alignment vertical="center" wrapText="1"/>
    </xf>
    <xf numFmtId="0" fontId="15" fillId="0" borderId="2" xfId="482" applyFont="1" applyFill="1" applyBorder="1" applyAlignment="1">
      <alignment horizontal="left" vertical="center" wrapText="1"/>
    </xf>
    <xf numFmtId="0" fontId="17" fillId="0" borderId="1" xfId="1333" applyFont="1" applyFill="1" applyBorder="1" applyAlignment="1" applyProtection="1">
      <alignment horizontal="center" vertical="center" wrapText="1"/>
      <protection locked="0"/>
    </xf>
    <xf numFmtId="0" fontId="15" fillId="0" borderId="1" xfId="482" applyFont="1" applyFill="1" applyBorder="1" applyAlignment="1">
      <alignment horizontal="center" vertical="center" wrapText="1"/>
    </xf>
    <xf numFmtId="0" fontId="18" fillId="0" borderId="3" xfId="1333" applyFont="1" applyFill="1" applyBorder="1" applyAlignment="1" applyProtection="1">
      <alignment horizontal="left" vertical="center" wrapText="1"/>
      <protection locked="0"/>
    </xf>
    <xf numFmtId="0" fontId="19" fillId="0" borderId="4" xfId="1333" applyFont="1" applyFill="1" applyBorder="1" applyAlignment="1" applyProtection="1">
      <alignment horizontal="left" vertical="center" wrapText="1"/>
      <protection locked="0"/>
    </xf>
    <xf numFmtId="0" fontId="18" fillId="0" borderId="4" xfId="1333" applyFont="1" applyFill="1" applyBorder="1" applyAlignment="1" applyProtection="1">
      <alignment horizontal="left" vertical="center" wrapText="1"/>
    </xf>
    <xf numFmtId="0" fontId="17" fillId="0" borderId="5" xfId="1333" applyFont="1" applyFill="1" applyBorder="1" applyAlignment="1" applyProtection="1">
      <alignment horizontal="center" vertical="center" wrapText="1"/>
      <protection locked="0"/>
    </xf>
    <xf numFmtId="0" fontId="15" fillId="0" borderId="5" xfId="482" applyFont="1" applyFill="1" applyBorder="1" applyAlignment="1">
      <alignment horizontal="center" vertical="center" wrapText="1"/>
    </xf>
    <xf numFmtId="0" fontId="17" fillId="0" borderId="6" xfId="1333" applyFont="1" applyFill="1" applyBorder="1" applyAlignment="1" applyProtection="1">
      <alignment horizontal="left" vertical="center"/>
    </xf>
    <xf numFmtId="0" fontId="17" fillId="0" borderId="7" xfId="1333" applyFont="1" applyFill="1" applyBorder="1" applyAlignment="1" applyProtection="1">
      <alignment horizontal="center" vertical="center" wrapText="1"/>
      <protection locked="0"/>
    </xf>
    <xf numFmtId="0" fontId="15" fillId="0" borderId="7" xfId="482" applyFont="1" applyFill="1" applyBorder="1" applyAlignment="1">
      <alignment horizontal="center" vertical="center" wrapText="1"/>
    </xf>
    <xf numFmtId="0" fontId="17" fillId="0" borderId="8" xfId="1333" applyFont="1" applyFill="1" applyBorder="1" applyAlignment="1" applyProtection="1">
      <alignment horizontal="left" vertical="center"/>
    </xf>
    <xf numFmtId="0" fontId="17" fillId="0" borderId="6" xfId="1333" applyFont="1" applyFill="1" applyBorder="1" applyAlignment="1" applyProtection="1">
      <alignment vertical="center"/>
    </xf>
    <xf numFmtId="0" fontId="17" fillId="0" borderId="8" xfId="1333" applyFont="1" applyFill="1" applyBorder="1" applyAlignment="1" applyProtection="1">
      <alignment vertical="center"/>
    </xf>
    <xf numFmtId="0" fontId="15" fillId="0" borderId="2" xfId="482" applyFont="1" applyFill="1" applyBorder="1" applyAlignment="1">
      <alignment horizontal="left" vertical="center" wrapText="1" indent="1"/>
    </xf>
    <xf numFmtId="0" fontId="20" fillId="0" borderId="1" xfId="1333" applyFont="1" applyFill="1" applyBorder="1" applyAlignment="1" applyProtection="1">
      <alignment horizontal="center" vertical="center" wrapText="1"/>
      <protection locked="0"/>
    </xf>
    <xf numFmtId="0" fontId="20" fillId="0" borderId="5" xfId="1333" applyFont="1" applyFill="1" applyBorder="1" applyAlignment="1" applyProtection="1">
      <alignment horizontal="center" vertical="center" wrapText="1"/>
      <protection locked="0"/>
    </xf>
    <xf numFmtId="0" fontId="20" fillId="0" borderId="7" xfId="1333" applyFont="1" applyFill="1" applyBorder="1" applyAlignment="1" applyProtection="1">
      <alignment horizontal="center" vertical="center" wrapText="1"/>
      <protection locked="0"/>
    </xf>
    <xf numFmtId="0" fontId="17" fillId="0" borderId="9" xfId="1333" applyFont="1" applyFill="1" applyBorder="1" applyAlignment="1" applyProtection="1">
      <alignment horizontal="center" vertical="center" wrapText="1"/>
      <protection locked="0"/>
    </xf>
    <xf numFmtId="0" fontId="18" fillId="0" borderId="10" xfId="1333" applyFont="1" applyFill="1" applyBorder="1" applyAlignment="1" applyProtection="1">
      <alignment horizontal="left" vertical="center" wrapText="1"/>
      <protection locked="0"/>
    </xf>
    <xf numFmtId="0" fontId="19" fillId="0" borderId="11" xfId="1333" applyFont="1" applyFill="1" applyBorder="1" applyAlignment="1" applyProtection="1">
      <alignment horizontal="left" vertical="center" wrapText="1"/>
      <protection locked="0"/>
    </xf>
    <xf numFmtId="0" fontId="17" fillId="0" borderId="12" xfId="1333" applyFont="1" applyFill="1" applyBorder="1" applyAlignment="1" applyProtection="1">
      <alignment horizontal="center" vertical="center" wrapText="1"/>
      <protection locked="0"/>
    </xf>
    <xf numFmtId="0" fontId="18" fillId="0" borderId="5" xfId="1333" applyFont="1" applyFill="1" applyBorder="1" applyAlignment="1" applyProtection="1">
      <alignment horizontal="left" vertical="center" wrapText="1"/>
      <protection locked="0"/>
    </xf>
    <xf numFmtId="0" fontId="17" fillId="0" borderId="13" xfId="1333" applyFont="1" applyFill="1" applyBorder="1" applyAlignment="1" applyProtection="1">
      <alignment horizontal="center" vertical="center" wrapText="1"/>
      <protection locked="0"/>
    </xf>
    <xf numFmtId="0" fontId="9" fillId="0" borderId="2" xfId="287" applyFont="1" applyFill="1" applyBorder="1" applyAlignment="1">
      <alignment vertical="center"/>
    </xf>
    <xf numFmtId="0" fontId="21" fillId="0" borderId="2" xfId="287" applyFont="1" applyFill="1" applyBorder="1" applyAlignment="1">
      <alignment horizontal="lef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1"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horizontal="right" vertical="center"/>
    </xf>
    <xf numFmtId="0" fontId="27" fillId="0" borderId="2" xfId="0" applyFont="1" applyFill="1" applyBorder="1" applyAlignment="1">
      <alignment horizontal="center" vertical="center"/>
    </xf>
    <xf numFmtId="0" fontId="27" fillId="0" borderId="2"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2" xfId="0" applyFont="1" applyFill="1" applyBorder="1" applyAlignment="1">
      <alignment horizontal="center" vertical="center" wrapText="1"/>
    </xf>
    <xf numFmtId="194" fontId="28" fillId="0" borderId="2" xfId="0" applyNumberFormat="1" applyFont="1" applyFill="1" applyBorder="1" applyAlignment="1">
      <alignment horizontal="left" vertical="center" wrapText="1"/>
    </xf>
    <xf numFmtId="194" fontId="28" fillId="0" borderId="2" xfId="0" applyNumberFormat="1" applyFont="1" applyFill="1" applyBorder="1" applyAlignment="1">
      <alignment horizontal="center" vertical="center" wrapText="1"/>
    </xf>
    <xf numFmtId="0" fontId="29" fillId="0" borderId="0" xfId="0" applyFont="1" applyFill="1" applyBorder="1" applyAlignment="1">
      <alignment horizontal="left" vertical="center" wrapText="1"/>
    </xf>
    <xf numFmtId="0" fontId="26" fillId="0" borderId="0" xfId="0" applyFont="1" applyFill="1" applyBorder="1" applyAlignment="1">
      <alignment horizontal="left" vertical="center"/>
    </xf>
    <xf numFmtId="0" fontId="28" fillId="0" borderId="0" xfId="0" applyFont="1" applyFill="1" applyBorder="1" applyAlignment="1">
      <alignment horizontal="right" vertical="center"/>
    </xf>
    <xf numFmtId="0" fontId="28" fillId="0" borderId="0" xfId="0" applyFont="1" applyFill="1" applyBorder="1" applyAlignment="1">
      <alignment horizontal="right" vertical="center" wrapText="1"/>
    </xf>
    <xf numFmtId="0" fontId="27" fillId="0" borderId="2" xfId="0" applyFont="1" applyFill="1" applyBorder="1" applyAlignment="1">
      <alignment vertical="center"/>
    </xf>
    <xf numFmtId="4" fontId="28" fillId="0" borderId="2" xfId="0" applyNumberFormat="1" applyFont="1" applyFill="1" applyBorder="1" applyAlignment="1">
      <alignment horizontal="right" vertical="center" wrapText="1"/>
    </xf>
    <xf numFmtId="0" fontId="28" fillId="0" borderId="2" xfId="0" applyFont="1" applyFill="1" applyBorder="1" applyAlignment="1">
      <alignment horizontal="left" vertical="center"/>
    </xf>
    <xf numFmtId="0" fontId="27" fillId="0" borderId="2" xfId="0" applyFont="1" applyFill="1" applyBorder="1" applyAlignment="1">
      <alignment horizontal="left" vertical="center"/>
    </xf>
    <xf numFmtId="194" fontId="28" fillId="0" borderId="2" xfId="0" applyNumberFormat="1" applyFont="1" applyFill="1" applyBorder="1" applyAlignment="1">
      <alignment horizontal="right" vertical="center" wrapText="1"/>
    </xf>
    <xf numFmtId="0" fontId="30" fillId="0" borderId="0" xfId="0" applyFont="1" applyFill="1" applyBorder="1" applyAlignment="1">
      <alignment vertical="center"/>
    </xf>
    <xf numFmtId="0" fontId="31" fillId="0" borderId="0" xfId="0" applyFont="1" applyFill="1" applyBorder="1" applyAlignment="1">
      <alignment vertical="center"/>
    </xf>
    <xf numFmtId="0" fontId="26"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9" fillId="0" borderId="0" xfId="0" applyFont="1" applyFill="1" applyBorder="1" applyAlignment="1">
      <alignment vertical="center" wrapText="1"/>
    </xf>
    <xf numFmtId="0" fontId="26" fillId="0" borderId="0" xfId="0" applyFont="1" applyFill="1" applyBorder="1" applyAlignment="1">
      <alignment vertical="center" wrapText="1"/>
    </xf>
    <xf numFmtId="0" fontId="28" fillId="0" borderId="0" xfId="0" applyFont="1" applyFill="1" applyBorder="1" applyAlignment="1">
      <alignment vertical="center" wrapText="1"/>
    </xf>
    <xf numFmtId="0" fontId="28" fillId="0" borderId="2" xfId="0" applyFont="1" applyFill="1" applyBorder="1" applyAlignment="1">
      <alignment vertical="center" wrapText="1"/>
    </xf>
    <xf numFmtId="4" fontId="28" fillId="0" borderId="2" xfId="0" applyNumberFormat="1" applyFont="1" applyFill="1" applyBorder="1" applyAlignment="1">
      <alignment vertical="center" wrapText="1"/>
    </xf>
    <xf numFmtId="0" fontId="31"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26" fillId="0" borderId="0" xfId="0" applyFont="1" applyFill="1" applyBorder="1" applyAlignment="1">
      <alignment horizontal="right" vertical="center" wrapText="1"/>
    </xf>
    <xf numFmtId="4" fontId="21" fillId="0" borderId="2" xfId="0" applyNumberFormat="1" applyFont="1" applyFill="1" applyBorder="1" applyAlignment="1">
      <alignment vertical="center" wrapText="1"/>
    </xf>
    <xf numFmtId="0" fontId="15" fillId="0" borderId="0" xfId="0" applyFont="1" applyFill="1" applyBorder="1" applyAlignment="1">
      <alignment vertical="center"/>
    </xf>
    <xf numFmtId="0" fontId="32" fillId="0" borderId="0" xfId="0" applyFont="1" applyFill="1" applyBorder="1" applyAlignment="1">
      <alignment vertical="center"/>
    </xf>
    <xf numFmtId="0" fontId="14" fillId="0" borderId="2" xfId="0"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 fillId="0" borderId="0" xfId="895" applyNumberFormat="1" applyFont="1" applyFill="1" applyAlignment="1" applyProtection="1">
      <alignment horizontal="center" vertical="center" wrapText="1"/>
    </xf>
    <xf numFmtId="0" fontId="14" fillId="0" borderId="2" xfId="0" applyFont="1" applyFill="1" applyBorder="1" applyAlignment="1">
      <alignment vertical="center" wrapText="1"/>
    </xf>
    <xf numFmtId="195" fontId="13" fillId="0" borderId="2" xfId="250" applyNumberFormat="1" applyFont="1" applyFill="1" applyBorder="1" applyAlignment="1">
      <alignment vertical="center" wrapText="1"/>
    </xf>
    <xf numFmtId="0" fontId="21" fillId="0" borderId="2" xfId="0" applyFont="1" applyFill="1" applyBorder="1" applyAlignment="1">
      <alignment horizontal="center" vertical="center" wrapText="1"/>
    </xf>
    <xf numFmtId="0" fontId="11" fillId="0" borderId="0" xfId="895" applyFill="1" applyAlignment="1"/>
    <xf numFmtId="0" fontId="11" fillId="0" borderId="0" xfId="895" applyAlignment="1"/>
    <xf numFmtId="0" fontId="11" fillId="0" borderId="0" xfId="895" applyAlignment="1">
      <alignment horizontal="right" vertical="center"/>
    </xf>
    <xf numFmtId="0" fontId="33" fillId="0" borderId="0" xfId="895" applyNumberFormat="1" applyFont="1" applyFill="1" applyAlignment="1" applyProtection="1">
      <alignment horizontal="center" vertical="center" wrapText="1"/>
    </xf>
    <xf numFmtId="0" fontId="33" fillId="0" borderId="0" xfId="895" applyNumberFormat="1" applyFont="1" applyFill="1" applyAlignment="1" applyProtection="1">
      <alignment horizontal="right" vertical="center" wrapText="1"/>
    </xf>
    <xf numFmtId="0" fontId="15" fillId="0" borderId="0" xfId="569" applyFont="1" applyAlignment="1" applyProtection="1">
      <alignment horizontal="left" vertical="center"/>
    </xf>
    <xf numFmtId="196" fontId="34" fillId="0" borderId="0" xfId="569" applyNumberFormat="1" applyFont="1" applyAlignment="1">
      <alignment horizontal="right" vertical="center"/>
    </xf>
    <xf numFmtId="0" fontId="34" fillId="0" borderId="0" xfId="569" applyFont="1" applyAlignment="1">
      <alignment horizontal="right" vertical="center"/>
    </xf>
    <xf numFmtId="197" fontId="34" fillId="0" borderId="0" xfId="569" applyNumberFormat="1" applyFont="1" applyFill="1" applyBorder="1" applyAlignment="1" applyProtection="1">
      <alignment horizontal="right" vertical="center"/>
    </xf>
    <xf numFmtId="2" fontId="14" fillId="0" borderId="2" xfId="822" applyNumberFormat="1" applyFont="1" applyFill="1" applyBorder="1" applyAlignment="1" applyProtection="1">
      <alignment horizontal="center" vertical="center" wrapText="1"/>
    </xf>
    <xf numFmtId="198" fontId="14" fillId="0" borderId="2" xfId="998" applyNumberFormat="1" applyFont="1" applyBorder="1" applyAlignment="1">
      <alignment horizontal="center" vertical="center" wrapText="1"/>
    </xf>
    <xf numFmtId="0" fontId="11" fillId="0" borderId="0" xfId="697" applyAlignment="1">
      <alignment horizontal="center" vertical="center"/>
    </xf>
    <xf numFmtId="49" fontId="14" fillId="0" borderId="2" xfId="824" applyNumberFormat="1" applyFont="1" applyFill="1" applyBorder="1" applyAlignment="1" applyProtection="1">
      <alignment horizontal="left" vertical="center"/>
    </xf>
    <xf numFmtId="199" fontId="14" fillId="0" borderId="2" xfId="1" applyNumberFormat="1" applyFont="1" applyFill="1" applyBorder="1" applyAlignment="1">
      <alignment horizontal="right" vertical="center" wrapText="1"/>
    </xf>
    <xf numFmtId="200" fontId="14" fillId="0" borderId="2" xfId="3" applyNumberFormat="1" applyFont="1" applyFill="1" applyBorder="1" applyAlignment="1">
      <alignment horizontal="right" vertical="center" wrapText="1"/>
    </xf>
    <xf numFmtId="49" fontId="21" fillId="0" borderId="2" xfId="824" applyNumberFormat="1" applyFont="1" applyFill="1" applyBorder="1" applyAlignment="1" applyProtection="1">
      <alignment horizontal="left" vertical="center"/>
    </xf>
    <xf numFmtId="199" fontId="21" fillId="0" borderId="2" xfId="1" applyNumberFormat="1" applyFont="1" applyFill="1" applyBorder="1" applyAlignment="1">
      <alignment horizontal="right" vertical="center" wrapText="1"/>
    </xf>
    <xf numFmtId="199" fontId="21" fillId="0" borderId="2" xfId="1" applyNumberFormat="1" applyFont="1" applyFill="1" applyBorder="1" applyAlignment="1" applyProtection="1">
      <alignment horizontal="right" vertical="center" wrapText="1"/>
    </xf>
    <xf numFmtId="200" fontId="21" fillId="0" borderId="2" xfId="569" applyNumberFormat="1" applyFont="1" applyFill="1" applyBorder="1" applyAlignment="1" applyProtection="1">
      <alignment horizontal="right" vertical="center" wrapText="1"/>
    </xf>
    <xf numFmtId="200" fontId="14" fillId="0" borderId="2" xfId="569" applyNumberFormat="1" applyFont="1" applyFill="1" applyBorder="1" applyAlignment="1" applyProtection="1">
      <alignment horizontal="right" vertical="center" wrapText="1"/>
    </xf>
    <xf numFmtId="199" fontId="35" fillId="0" borderId="2" xfId="1" applyNumberFormat="1" applyFont="1" applyFill="1" applyBorder="1" applyAlignment="1" applyProtection="1">
      <alignment horizontal="right" vertical="center" wrapText="1"/>
    </xf>
    <xf numFmtId="49" fontId="14" fillId="0" borderId="2" xfId="904" applyNumberFormat="1" applyFont="1" applyFill="1" applyBorder="1" applyAlignment="1" applyProtection="1">
      <alignment horizontal="distributed" vertical="center"/>
    </xf>
    <xf numFmtId="49" fontId="14" fillId="0" borderId="2" xfId="904" applyNumberFormat="1" applyFont="1" applyFill="1" applyBorder="1" applyAlignment="1" applyProtection="1">
      <alignment horizontal="left" vertical="center"/>
    </xf>
    <xf numFmtId="199" fontId="11" fillId="0" borderId="0" xfId="895" applyNumberFormat="1" applyAlignment="1">
      <alignment horizontal="right" vertical="center"/>
    </xf>
    <xf numFmtId="0" fontId="11" fillId="0" borderId="0" xfId="697" applyFill="1" applyAlignment="1"/>
    <xf numFmtId="0" fontId="11" fillId="0" borderId="0" xfId="697" applyAlignment="1"/>
    <xf numFmtId="0" fontId="33" fillId="0" borderId="0" xfId="697" applyNumberFormat="1" applyFont="1" applyFill="1" applyAlignment="1" applyProtection="1">
      <alignment horizontal="center" vertical="center" wrapText="1"/>
    </xf>
    <xf numFmtId="0" fontId="21" fillId="0" borderId="0" xfId="697" applyFont="1" applyFill="1" applyAlignment="1" applyProtection="1">
      <alignment horizontal="left" vertical="center"/>
    </xf>
    <xf numFmtId="196" fontId="21" fillId="0" borderId="0" xfId="697" applyNumberFormat="1" applyFont="1" applyFill="1" applyAlignment="1" applyProtection="1">
      <alignment horizontal="right"/>
    </xf>
    <xf numFmtId="0" fontId="36" fillId="0" borderId="0" xfId="697" applyFont="1" applyFill="1" applyAlignment="1">
      <alignment vertical="center"/>
    </xf>
    <xf numFmtId="0" fontId="21" fillId="0" borderId="0" xfId="697" applyFont="1" applyFill="1" applyAlignment="1">
      <alignment horizontal="right" vertical="center"/>
    </xf>
    <xf numFmtId="0" fontId="14" fillId="0" borderId="2" xfId="697" applyNumberFormat="1" applyFont="1" applyFill="1" applyBorder="1" applyAlignment="1" applyProtection="1">
      <alignment horizontal="center" vertical="center"/>
    </xf>
    <xf numFmtId="49" fontId="14" fillId="0" borderId="2" xfId="427" applyNumberFormat="1" applyFont="1" applyFill="1" applyBorder="1" applyAlignment="1" applyProtection="1">
      <alignment vertical="center"/>
    </xf>
    <xf numFmtId="199" fontId="14" fillId="0" borderId="2" xfId="121" applyNumberFormat="1" applyFont="1" applyBorder="1" applyAlignment="1">
      <alignment horizontal="right" vertical="center" wrapText="1"/>
    </xf>
    <xf numFmtId="199" fontId="14" fillId="0" borderId="2" xfId="867" applyNumberFormat="1" applyFont="1" applyBorder="1" applyAlignment="1">
      <alignment horizontal="right" vertical="center" wrapText="1"/>
    </xf>
    <xf numFmtId="49" fontId="21" fillId="0" borderId="2" xfId="427" applyNumberFormat="1" applyFont="1" applyFill="1" applyBorder="1" applyAlignment="1" applyProtection="1">
      <alignment vertical="center"/>
    </xf>
    <xf numFmtId="199" fontId="21" fillId="0" borderId="2" xfId="121" applyNumberFormat="1" applyFont="1" applyBorder="1" applyAlignment="1">
      <alignment horizontal="right" vertical="center" wrapText="1"/>
    </xf>
    <xf numFmtId="199" fontId="21" fillId="0" borderId="2" xfId="867" applyNumberFormat="1" applyFont="1" applyBorder="1" applyAlignment="1">
      <alignment horizontal="right" vertical="center" wrapText="1"/>
    </xf>
    <xf numFmtId="49" fontId="14" fillId="0" borderId="2" xfId="427" applyNumberFormat="1" applyFont="1" applyFill="1" applyBorder="1" applyAlignment="1" applyProtection="1">
      <alignment vertical="center" wrapText="1"/>
    </xf>
    <xf numFmtId="200" fontId="21" fillId="0" borderId="2" xfId="627" applyNumberFormat="1" applyFont="1" applyFill="1" applyBorder="1" applyAlignment="1">
      <alignment horizontal="right" vertical="center" wrapText="1"/>
    </xf>
    <xf numFmtId="199" fontId="14" fillId="0" borderId="2" xfId="121" applyNumberFormat="1" applyFont="1" applyFill="1" applyBorder="1" applyAlignment="1">
      <alignment horizontal="right" vertical="center" wrapText="1"/>
    </xf>
    <xf numFmtId="199" fontId="14" fillId="0" borderId="2" xfId="867" applyNumberFormat="1" applyFont="1" applyFill="1" applyBorder="1" applyAlignment="1">
      <alignment horizontal="right" vertical="center" wrapText="1"/>
    </xf>
    <xf numFmtId="200" fontId="14" fillId="0" borderId="2" xfId="627" applyNumberFormat="1" applyFont="1" applyFill="1" applyBorder="1" applyAlignment="1">
      <alignment horizontal="right" vertical="center" wrapText="1"/>
    </xf>
    <xf numFmtId="199" fontId="21" fillId="0" borderId="2" xfId="121" applyNumberFormat="1" applyFont="1" applyFill="1" applyBorder="1" applyAlignment="1">
      <alignment horizontal="right" vertical="center" wrapText="1"/>
    </xf>
    <xf numFmtId="199" fontId="21" fillId="0" borderId="2" xfId="867" applyNumberFormat="1" applyFont="1" applyFill="1" applyBorder="1" applyAlignment="1">
      <alignment horizontal="right" vertical="center" wrapText="1"/>
    </xf>
    <xf numFmtId="200" fontId="21" fillId="0" borderId="2" xfId="0" applyNumberFormat="1" applyFont="1" applyBorder="1" applyAlignment="1">
      <alignment horizontal="right" vertical="center" wrapText="1"/>
    </xf>
    <xf numFmtId="200" fontId="21" fillId="0" borderId="2" xfId="0" applyNumberFormat="1" applyFont="1" applyFill="1" applyBorder="1" applyAlignment="1">
      <alignment horizontal="right" vertical="center" wrapText="1"/>
    </xf>
    <xf numFmtId="199" fontId="11" fillId="0" borderId="0" xfId="697" applyNumberFormat="1" applyAlignment="1"/>
    <xf numFmtId="0" fontId="11" fillId="0" borderId="0" xfId="766" applyFill="1" applyAlignment="1"/>
    <xf numFmtId="0" fontId="11" fillId="0" borderId="0" xfId="766" applyAlignment="1"/>
    <xf numFmtId="0" fontId="33" fillId="0" borderId="0" xfId="766" applyNumberFormat="1" applyFont="1" applyFill="1" applyAlignment="1" applyProtection="1">
      <alignment horizontal="center" vertical="center" wrapText="1"/>
    </xf>
    <xf numFmtId="0" fontId="15" fillId="0" borderId="0" xfId="710" applyFont="1" applyAlignment="1" applyProtection="1">
      <alignment horizontal="left" vertical="center"/>
    </xf>
    <xf numFmtId="0" fontId="34" fillId="0" borderId="0" xfId="710" applyFont="1" applyAlignment="1"/>
    <xf numFmtId="201" fontId="34" fillId="0" borderId="0" xfId="710" applyNumberFormat="1" applyFont="1" applyAlignment="1"/>
    <xf numFmtId="197" fontId="35" fillId="0" borderId="0" xfId="710" applyNumberFormat="1" applyFont="1" applyFill="1" applyBorder="1" applyAlignment="1" applyProtection="1">
      <alignment horizontal="right" vertical="center"/>
    </xf>
    <xf numFmtId="0" fontId="11" fillId="0" borderId="0" xfId="766" applyAlignment="1">
      <alignment horizontal="center" vertical="center"/>
    </xf>
    <xf numFmtId="0" fontId="5" fillId="0" borderId="0" xfId="553" applyFont="1" applyAlignment="1">
      <alignment horizontal="center" vertical="center"/>
    </xf>
    <xf numFmtId="49" fontId="14" fillId="0" borderId="2" xfId="824" applyNumberFormat="1" applyFont="1" applyFill="1" applyBorder="1" applyAlignment="1" applyProtection="1">
      <alignment horizontal="left" vertical="center" wrapText="1"/>
    </xf>
    <xf numFmtId="49" fontId="14" fillId="0" borderId="2" xfId="904" applyNumberFormat="1" applyFont="1" applyFill="1" applyBorder="1" applyAlignment="1" applyProtection="1">
      <alignment horizontal="left" vertical="center" wrapText="1"/>
    </xf>
    <xf numFmtId="199" fontId="11" fillId="0" borderId="0" xfId="766" applyNumberFormat="1" applyAlignment="1"/>
    <xf numFmtId="0" fontId="11" fillId="0" borderId="0" xfId="766" applyAlignment="1">
      <alignment vertical="center"/>
    </xf>
    <xf numFmtId="0" fontId="21" fillId="0" borderId="0" xfId="766" applyFont="1" applyFill="1" applyAlignment="1" applyProtection="1">
      <alignment horizontal="left" vertical="center"/>
    </xf>
    <xf numFmtId="4" fontId="21" fillId="0" borderId="0" xfId="766" applyNumberFormat="1" applyFont="1" applyFill="1" applyAlignment="1" applyProtection="1">
      <alignment horizontal="right" vertical="center"/>
    </xf>
    <xf numFmtId="201" fontId="36" fillId="0" borderId="0" xfId="766" applyNumberFormat="1" applyFont="1" applyFill="1" applyAlignment="1">
      <alignment vertical="center"/>
    </xf>
    <xf numFmtId="0" fontId="21" fillId="0" borderId="0" xfId="766" applyFont="1" applyFill="1" applyAlignment="1">
      <alignment horizontal="right" vertical="center"/>
    </xf>
    <xf numFmtId="0" fontId="14" fillId="0" borderId="2" xfId="918" applyNumberFormat="1" applyFont="1" applyFill="1" applyBorder="1" applyAlignment="1" applyProtection="1">
      <alignment horizontal="center" vertical="center"/>
    </xf>
    <xf numFmtId="49" fontId="14" fillId="0" borderId="2" xfId="920" applyNumberFormat="1" applyFont="1" applyFill="1" applyBorder="1" applyAlignment="1" applyProtection="1">
      <alignment vertical="center"/>
    </xf>
    <xf numFmtId="0" fontId="5" fillId="0" borderId="0" xfId="553" applyFont="1">
      <alignment vertical="center"/>
    </xf>
    <xf numFmtId="49" fontId="21" fillId="0" borderId="2" xfId="920" applyNumberFormat="1" applyFont="1" applyFill="1" applyBorder="1" applyAlignment="1" applyProtection="1">
      <alignment vertical="center"/>
    </xf>
    <xf numFmtId="49" fontId="14" fillId="0" borderId="2" xfId="904" applyNumberFormat="1" applyFont="1" applyFill="1" applyBorder="1" applyAlignment="1" applyProtection="1">
      <alignment vertical="center"/>
    </xf>
    <xf numFmtId="0" fontId="11" fillId="0" borderId="0" xfId="998">
      <alignment vertical="center"/>
    </xf>
    <xf numFmtId="0" fontId="10" fillId="0" borderId="0" xfId="998" applyFont="1" applyAlignment="1">
      <alignment horizontal="center" vertical="center" wrapText="1"/>
    </xf>
    <xf numFmtId="0" fontId="11" fillId="0" borderId="0" xfId="998" applyFill="1">
      <alignment vertical="center"/>
    </xf>
    <xf numFmtId="0" fontId="2" fillId="0" borderId="0" xfId="0" applyFont="1" applyFill="1" applyAlignment="1">
      <alignment vertical="center"/>
    </xf>
    <xf numFmtId="0" fontId="37" fillId="0" borderId="0" xfId="659" applyFont="1" applyAlignment="1">
      <alignment horizontal="center" vertical="center" shrinkToFit="1"/>
    </xf>
    <xf numFmtId="0" fontId="12" fillId="0" borderId="0" xfId="659" applyFont="1" applyAlignment="1">
      <alignment horizontal="center" vertical="center" shrinkToFit="1"/>
    </xf>
    <xf numFmtId="0" fontId="15" fillId="0" borderId="0" xfId="659" applyFont="1" applyBorder="1" applyAlignment="1">
      <alignment horizontal="left" vertical="center" wrapText="1"/>
    </xf>
    <xf numFmtId="0" fontId="15" fillId="0" borderId="0" xfId="0" applyFont="1" applyFill="1" applyAlignment="1">
      <alignment horizontal="right"/>
    </xf>
    <xf numFmtId="0" fontId="14" fillId="0" borderId="2" xfId="1074" applyFont="1" applyBorder="1" applyAlignment="1">
      <alignment horizontal="center" vertical="center"/>
    </xf>
    <xf numFmtId="49" fontId="14" fillId="0" borderId="2" xfId="0" applyNumberFormat="1" applyFont="1" applyFill="1" applyBorder="1" applyAlignment="1" applyProtection="1">
      <alignment vertical="center" wrapText="1"/>
    </xf>
    <xf numFmtId="199" fontId="21" fillId="0" borderId="2" xfId="1" applyNumberFormat="1" applyFont="1" applyBorder="1" applyAlignment="1">
      <alignment horizontal="right" vertical="center" wrapText="1"/>
    </xf>
    <xf numFmtId="0" fontId="21" fillId="0" borderId="2" xfId="648"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2" xfId="0" applyFont="1" applyFill="1" applyBorder="1" applyAlignment="1">
      <alignment horizontal="left" vertical="center"/>
    </xf>
    <xf numFmtId="0" fontId="13" fillId="0" borderId="2" xfId="0" applyFont="1" applyFill="1" applyBorder="1" applyAlignment="1">
      <alignment horizontal="center" vertical="center"/>
    </xf>
    <xf numFmtId="0" fontId="38" fillId="0" borderId="2" xfId="998" applyFont="1" applyFill="1" applyBorder="1">
      <alignment vertical="center"/>
    </xf>
    <xf numFmtId="0" fontId="12" fillId="0" borderId="0" xfId="627" applyFont="1" applyFill="1" applyAlignment="1">
      <alignment horizontal="center" vertical="center" shrinkToFit="1"/>
    </xf>
    <xf numFmtId="0" fontId="15" fillId="0" borderId="0" xfId="627" applyFont="1" applyFill="1" applyAlignment="1">
      <alignment horizontal="left" vertical="center" wrapText="1"/>
    </xf>
    <xf numFmtId="198" fontId="21" fillId="0" borderId="0" xfId="1072" applyNumberFormat="1" applyFont="1" applyFill="1" applyBorder="1" applyAlignment="1">
      <alignment horizontal="right" vertical="center"/>
    </xf>
    <xf numFmtId="0" fontId="14" fillId="0" borderId="2" xfId="1072" applyFont="1" applyFill="1" applyBorder="1" applyAlignment="1">
      <alignment horizontal="center" vertical="center"/>
    </xf>
    <xf numFmtId="198" fontId="14" fillId="0" borderId="2" xfId="998" applyNumberFormat="1" applyFont="1" applyFill="1" applyBorder="1" applyAlignment="1">
      <alignment horizontal="center" vertical="center" wrapText="1"/>
    </xf>
    <xf numFmtId="0" fontId="0" fillId="0" borderId="0" xfId="0" applyFont="1" applyAlignment="1"/>
    <xf numFmtId="199" fontId="14" fillId="0" borderId="2" xfId="998" applyNumberFormat="1" applyFont="1" applyFill="1" applyBorder="1" applyAlignment="1">
      <alignment horizontal="right" vertical="center" wrapText="1"/>
    </xf>
    <xf numFmtId="200" fontId="21" fillId="0" borderId="2" xfId="998" applyNumberFormat="1" applyFont="1" applyBorder="1" applyAlignment="1">
      <alignment horizontal="right" vertical="center" wrapText="1"/>
    </xf>
    <xf numFmtId="199" fontId="21" fillId="0" borderId="2" xfId="998" applyNumberFormat="1" applyFont="1" applyFill="1" applyBorder="1" applyAlignment="1">
      <alignment horizontal="right" vertical="center" wrapText="1"/>
    </xf>
    <xf numFmtId="200" fontId="14" fillId="0" borderId="2" xfId="998" applyNumberFormat="1" applyFont="1" applyFill="1" applyBorder="1" applyAlignment="1">
      <alignment horizontal="right" vertical="center" wrapText="1"/>
    </xf>
    <xf numFmtId="200" fontId="21" fillId="0" borderId="2" xfId="998" applyNumberFormat="1" applyFont="1" applyFill="1" applyBorder="1" applyAlignment="1">
      <alignment horizontal="right" vertical="center" wrapText="1"/>
    </xf>
    <xf numFmtId="200" fontId="14" fillId="0" borderId="2" xfId="998" applyNumberFormat="1" applyFont="1" applyBorder="1" applyAlignment="1">
      <alignment horizontal="right" vertical="center" wrapText="1"/>
    </xf>
    <xf numFmtId="49" fontId="21" fillId="0" borderId="2" xfId="0" applyNumberFormat="1" applyFont="1" applyFill="1" applyBorder="1" applyAlignment="1" applyProtection="1">
      <alignment vertical="center" wrapText="1"/>
    </xf>
    <xf numFmtId="0" fontId="14" fillId="0" borderId="2" xfId="998" applyFont="1" applyFill="1" applyBorder="1" applyAlignment="1">
      <alignment horizontal="distributed" vertical="center" wrapText="1"/>
    </xf>
    <xf numFmtId="0" fontId="14" fillId="0" borderId="2" xfId="648" applyNumberFormat="1" applyFont="1" applyFill="1" applyBorder="1" applyAlignment="1">
      <alignment horizontal="left" vertical="center" wrapText="1"/>
    </xf>
    <xf numFmtId="0" fontId="21" fillId="0" borderId="2" xfId="648" applyNumberFormat="1" applyFont="1" applyFill="1" applyBorder="1" applyAlignment="1">
      <alignment horizontal="left" vertical="center" wrapText="1" indent="1"/>
    </xf>
    <xf numFmtId="199" fontId="15" fillId="0" borderId="2" xfId="0" applyNumberFormat="1" applyFont="1" applyFill="1" applyBorder="1" applyAlignment="1">
      <alignment horizontal="right" vertical="center" wrapText="1"/>
    </xf>
    <xf numFmtId="0" fontId="14" fillId="0" borderId="2" xfId="998" applyFont="1" applyFill="1" applyBorder="1" applyAlignment="1">
      <alignment horizontal="left" vertical="center" wrapText="1"/>
    </xf>
    <xf numFmtId="199" fontId="13" fillId="0" borderId="2" xfId="0" applyNumberFormat="1" applyFont="1" applyFill="1" applyBorder="1" applyAlignment="1">
      <alignment horizontal="right" vertical="center" wrapText="1"/>
    </xf>
    <xf numFmtId="41" fontId="0" fillId="0" borderId="0" xfId="0" applyNumberFormat="1" applyAlignment="1"/>
    <xf numFmtId="199" fontId="0" fillId="0" borderId="0" xfId="0" applyNumberFormat="1" applyAlignment="1"/>
    <xf numFmtId="0" fontId="11" fillId="0" borderId="0" xfId="648" applyAlignment="1"/>
    <xf numFmtId="0" fontId="39" fillId="2" borderId="0" xfId="648" applyFont="1" applyFill="1" applyAlignment="1"/>
    <xf numFmtId="0" fontId="12" fillId="0" borderId="0" xfId="627" applyFont="1" applyAlignment="1">
      <alignment horizontal="center" vertical="center" shrinkToFit="1"/>
    </xf>
    <xf numFmtId="0" fontId="40" fillId="2" borderId="0" xfId="627" applyFont="1" applyFill="1" applyAlignment="1">
      <alignment horizontal="center" vertical="center" shrinkToFit="1"/>
    </xf>
    <xf numFmtId="0" fontId="15" fillId="0" borderId="0" xfId="627" applyFont="1" applyAlignment="1">
      <alignment horizontal="left" vertical="center" wrapText="1"/>
    </xf>
    <xf numFmtId="0" fontId="41" fillId="0" borderId="0" xfId="627" applyFont="1" applyFill="1" applyAlignment="1">
      <alignment horizontal="left" vertical="center" wrapText="1"/>
    </xf>
    <xf numFmtId="0" fontId="21" fillId="0" borderId="0" xfId="648" applyFont="1" applyAlignment="1">
      <alignment horizontal="right" vertical="center"/>
    </xf>
    <xf numFmtId="0" fontId="14" fillId="0" borderId="2" xfId="648" applyFont="1" applyFill="1" applyBorder="1" applyAlignment="1">
      <alignment horizontal="center" vertical="center" wrapText="1"/>
    </xf>
    <xf numFmtId="199" fontId="42" fillId="0" borderId="2" xfId="1" applyNumberFormat="1" applyFont="1" applyFill="1" applyBorder="1" applyAlignment="1">
      <alignment horizontal="right" vertical="center" wrapText="1"/>
    </xf>
    <xf numFmtId="0" fontId="35" fillId="0" borderId="2" xfId="0" applyFont="1" applyFill="1" applyBorder="1" applyAlignment="1" applyProtection="1">
      <alignment horizontal="right" vertical="center"/>
      <protection locked="0"/>
    </xf>
    <xf numFmtId="200" fontId="13" fillId="0" borderId="2" xfId="627" applyNumberFormat="1" applyFont="1" applyFill="1" applyBorder="1" applyAlignment="1">
      <alignment horizontal="right" vertical="center" wrapText="1"/>
    </xf>
    <xf numFmtId="0" fontId="35" fillId="2" borderId="2" xfId="0" applyFont="1" applyFill="1" applyBorder="1" applyAlignment="1" applyProtection="1">
      <alignment horizontal="right" vertical="center"/>
      <protection locked="0"/>
    </xf>
    <xf numFmtId="200" fontId="15" fillId="0" borderId="2" xfId="0" applyNumberFormat="1" applyFont="1" applyBorder="1" applyAlignment="1">
      <alignment horizontal="right" vertical="center" wrapText="1"/>
    </xf>
    <xf numFmtId="0" fontId="35" fillId="0" borderId="2" xfId="0" applyNumberFormat="1" applyFont="1" applyFill="1" applyBorder="1" applyAlignment="1" applyProtection="1">
      <alignment horizontal="right" vertical="center"/>
    </xf>
    <xf numFmtId="200" fontId="15" fillId="0" borderId="2" xfId="627" applyNumberFormat="1" applyFont="1" applyFill="1" applyBorder="1" applyAlignment="1">
      <alignment horizontal="right" vertical="center" wrapText="1"/>
    </xf>
    <xf numFmtId="3" fontId="35" fillId="2" borderId="2" xfId="0" applyNumberFormat="1" applyFont="1" applyFill="1" applyBorder="1" applyAlignment="1" applyProtection="1">
      <alignment horizontal="right" vertical="center" wrapText="1"/>
      <protection locked="0"/>
    </xf>
    <xf numFmtId="3" fontId="35" fillId="0" borderId="2" xfId="0" applyNumberFormat="1" applyFont="1" applyFill="1" applyBorder="1" applyAlignment="1" applyProtection="1">
      <alignment horizontal="right" vertical="center" wrapText="1"/>
      <protection locked="0"/>
    </xf>
    <xf numFmtId="200" fontId="15" fillId="0" borderId="2" xfId="0" applyNumberFormat="1" applyFont="1" applyFill="1" applyBorder="1" applyAlignment="1">
      <alignment horizontal="right" vertical="center" wrapText="1"/>
    </xf>
    <xf numFmtId="4" fontId="43" fillId="0" borderId="2" xfId="1333" applyNumberFormat="1" applyFont="1" applyFill="1" applyBorder="1" applyAlignment="1" applyProtection="1">
      <alignment horizontal="right" vertical="center"/>
    </xf>
    <xf numFmtId="4" fontId="44" fillId="0" borderId="2" xfId="1333" applyNumberFormat="1" applyFont="1" applyFill="1" applyBorder="1" applyAlignment="1" applyProtection="1">
      <alignment horizontal="right" vertical="center"/>
    </xf>
    <xf numFmtId="199" fontId="14" fillId="0" borderId="2" xfId="627" applyNumberFormat="1" applyFont="1" applyFill="1" applyBorder="1" applyAlignment="1">
      <alignment horizontal="right" vertical="center" wrapText="1"/>
    </xf>
    <xf numFmtId="199" fontId="21" fillId="0" borderId="2" xfId="627" applyNumberFormat="1" applyFont="1" applyFill="1" applyBorder="1" applyAlignment="1">
      <alignment horizontal="right" vertical="center" wrapText="1"/>
    </xf>
    <xf numFmtId="199" fontId="21" fillId="2" borderId="2" xfId="627" applyNumberFormat="1" applyFont="1" applyFill="1" applyBorder="1" applyAlignment="1">
      <alignment horizontal="right" vertical="center" wrapText="1"/>
    </xf>
    <xf numFmtId="199" fontId="14" fillId="2" borderId="2" xfId="998" applyNumberFormat="1" applyFont="1" applyFill="1" applyBorder="1" applyAlignment="1">
      <alignment horizontal="right" vertical="center" wrapText="1"/>
    </xf>
    <xf numFmtId="199" fontId="21" fillId="2" borderId="2" xfId="998" applyNumberFormat="1" applyFont="1" applyFill="1" applyBorder="1" applyAlignment="1">
      <alignment horizontal="right" vertical="center" wrapText="1"/>
    </xf>
    <xf numFmtId="199" fontId="21" fillId="0" borderId="2" xfId="965" applyNumberFormat="1" applyFont="1" applyFill="1" applyBorder="1" applyAlignment="1">
      <alignment horizontal="right" vertical="center" wrapText="1"/>
    </xf>
    <xf numFmtId="199" fontId="14" fillId="0" borderId="2" xfId="965" applyNumberFormat="1" applyFont="1" applyFill="1" applyBorder="1" applyAlignment="1">
      <alignment horizontal="right" vertical="center" wrapText="1"/>
    </xf>
    <xf numFmtId="200" fontId="13" fillId="0" borderId="2" xfId="0" applyNumberFormat="1" applyFont="1" applyFill="1" applyBorder="1" applyAlignment="1">
      <alignment horizontal="right" vertical="center" wrapText="1"/>
    </xf>
    <xf numFmtId="0" fontId="13" fillId="0" borderId="2" xfId="0" applyFont="1" applyFill="1" applyBorder="1" applyAlignment="1">
      <alignment horizontal="distributed" vertical="center" wrapText="1"/>
    </xf>
    <xf numFmtId="49" fontId="14" fillId="0" borderId="2"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left" vertical="center" wrapText="1"/>
    </xf>
    <xf numFmtId="199" fontId="14" fillId="0" borderId="2" xfId="0" applyNumberFormat="1" applyFont="1" applyFill="1" applyBorder="1" applyAlignment="1">
      <alignment horizontal="right" vertical="center" wrapText="1"/>
    </xf>
    <xf numFmtId="199" fontId="14" fillId="2" borderId="2" xfId="1" applyNumberFormat="1" applyFont="1" applyFill="1" applyBorder="1" applyAlignment="1">
      <alignment horizontal="right" vertical="center" wrapText="1"/>
    </xf>
    <xf numFmtId="41" fontId="11" fillId="0" borderId="0" xfId="648" applyNumberFormat="1" applyAlignment="1"/>
    <xf numFmtId="199" fontId="11" fillId="0" borderId="0" xfId="648" applyNumberFormat="1" applyAlignment="1"/>
    <xf numFmtId="0" fontId="21" fillId="0" borderId="0" xfId="648" applyFont="1" applyAlignment="1"/>
    <xf numFmtId="0" fontId="11" fillId="0" borderId="0" xfId="648" applyFill="1" applyAlignment="1"/>
    <xf numFmtId="0" fontId="12" fillId="3" borderId="0" xfId="627" applyFont="1" applyFill="1" applyAlignment="1">
      <alignment horizontal="center" vertical="center" shrinkToFit="1"/>
    </xf>
    <xf numFmtId="0" fontId="45" fillId="3" borderId="0" xfId="627" applyFont="1" applyFill="1" applyAlignment="1">
      <alignment vertical="center" shrinkToFit="1"/>
    </xf>
    <xf numFmtId="0" fontId="15" fillId="3" borderId="0" xfId="627" applyFont="1" applyFill="1" applyAlignment="1">
      <alignment horizontal="left" vertical="center" wrapText="1"/>
    </xf>
    <xf numFmtId="0" fontId="21" fillId="3" borderId="0" xfId="648" applyFont="1" applyFill="1" applyAlignment="1">
      <alignment horizontal="right" vertical="center"/>
    </xf>
    <xf numFmtId="198" fontId="11" fillId="3" borderId="0" xfId="1072" applyNumberFormat="1" applyFont="1" applyFill="1" applyBorder="1" applyAlignment="1">
      <alignment vertical="center"/>
    </xf>
    <xf numFmtId="0" fontId="14" fillId="0" borderId="2" xfId="1072" applyFont="1" applyFill="1" applyBorder="1" applyAlignment="1">
      <alignment horizontal="distributed" vertical="center" wrapText="1" indent="3"/>
    </xf>
    <xf numFmtId="0" fontId="11" fillId="3" borderId="0" xfId="648" applyFill="1" applyAlignment="1"/>
    <xf numFmtId="41" fontId="13" fillId="0" borderId="2" xfId="0" applyNumberFormat="1" applyFont="1" applyFill="1" applyBorder="1" applyAlignment="1">
      <alignment horizontal="right" vertical="center" wrapText="1"/>
    </xf>
    <xf numFmtId="0" fontId="11" fillId="3" borderId="0" xfId="697" applyFill="1" applyAlignment="1"/>
    <xf numFmtId="41" fontId="21" fillId="0" borderId="2" xfId="998" applyNumberFormat="1" applyFont="1" applyFill="1" applyBorder="1" applyAlignment="1">
      <alignment horizontal="right" vertical="center" wrapText="1"/>
    </xf>
    <xf numFmtId="41" fontId="21" fillId="0" borderId="2" xfId="998" applyNumberFormat="1" applyFont="1" applyBorder="1" applyAlignment="1">
      <alignment horizontal="right" vertical="center" wrapText="1"/>
    </xf>
    <xf numFmtId="41" fontId="14" fillId="0" borderId="2" xfId="998" applyNumberFormat="1" applyFont="1" applyFill="1" applyBorder="1" applyAlignment="1">
      <alignment horizontal="right" vertical="center" wrapText="1"/>
    </xf>
    <xf numFmtId="0" fontId="21" fillId="0" borderId="2" xfId="892" applyNumberFormat="1" applyFont="1" applyFill="1" applyBorder="1" applyAlignment="1">
      <alignment horizontal="left" vertical="center" wrapText="1"/>
    </xf>
    <xf numFmtId="0" fontId="14" fillId="0" borderId="2" xfId="1072" applyFont="1" applyFill="1" applyBorder="1" applyAlignment="1">
      <alignment horizontal="left" vertical="center" wrapText="1"/>
    </xf>
    <xf numFmtId="0" fontId="21" fillId="0" borderId="2" xfId="892" applyNumberFormat="1" applyFont="1" applyFill="1" applyBorder="1" applyAlignment="1">
      <alignment horizontal="left" vertical="center" wrapText="1" indent="2"/>
    </xf>
    <xf numFmtId="200" fontId="13" fillId="0" borderId="2" xfId="0" applyNumberFormat="1" applyFont="1" applyBorder="1" applyAlignment="1">
      <alignment horizontal="right" vertical="center" wrapText="1"/>
    </xf>
    <xf numFmtId="0" fontId="21" fillId="0" borderId="2" xfId="892" applyNumberFormat="1" applyFont="1" applyFill="1" applyBorder="1" applyAlignment="1">
      <alignment horizontal="left" vertical="center" wrapText="1" indent="1"/>
    </xf>
    <xf numFmtId="0" fontId="14" fillId="0" borderId="2" xfId="892" applyNumberFormat="1" applyFont="1" applyFill="1" applyBorder="1" applyAlignment="1">
      <alignment horizontal="left" vertical="center" wrapText="1"/>
    </xf>
    <xf numFmtId="41" fontId="11" fillId="0" borderId="0" xfId="648" applyNumberFormat="1" applyFill="1" applyAlignment="1"/>
    <xf numFmtId="197" fontId="21" fillId="0" borderId="0" xfId="895" applyNumberFormat="1" applyFont="1" applyFill="1" applyBorder="1" applyAlignment="1" applyProtection="1">
      <alignment horizontal="left" vertical="center"/>
    </xf>
    <xf numFmtId="0" fontId="21" fillId="0" borderId="0" xfId="648" applyFont="1" applyFill="1" applyBorder="1" applyAlignment="1">
      <alignment vertical="center"/>
    </xf>
    <xf numFmtId="0" fontId="21" fillId="0" borderId="0" xfId="648" applyFont="1" applyFill="1" applyAlignment="1">
      <alignment vertical="center"/>
    </xf>
    <xf numFmtId="197" fontId="34" fillId="0" borderId="0" xfId="895" applyNumberFormat="1" applyFont="1" applyFill="1" applyBorder="1" applyAlignment="1" applyProtection="1">
      <alignment horizontal="right" vertical="center"/>
    </xf>
    <xf numFmtId="41" fontId="14" fillId="0" borderId="2" xfId="965" applyNumberFormat="1" applyFont="1" applyFill="1" applyBorder="1" applyAlignment="1">
      <alignment horizontal="right" vertical="center" wrapText="1"/>
    </xf>
    <xf numFmtId="0" fontId="46" fillId="3" borderId="0" xfId="553" applyFont="1" applyFill="1">
      <alignment vertical="center"/>
    </xf>
    <xf numFmtId="41" fontId="21" fillId="0" borderId="2" xfId="965" applyNumberFormat="1" applyFont="1" applyFill="1" applyBorder="1" applyAlignment="1">
      <alignment horizontal="right" vertical="center" wrapText="1"/>
    </xf>
    <xf numFmtId="41" fontId="47" fillId="0" borderId="2" xfId="0" applyNumberFormat="1" applyFont="1" applyFill="1" applyBorder="1" applyAlignment="1">
      <alignment horizontal="right" vertical="center" wrapText="1"/>
    </xf>
    <xf numFmtId="200" fontId="21" fillId="0" borderId="2" xfId="3" applyNumberFormat="1" applyFont="1" applyFill="1" applyBorder="1" applyAlignment="1">
      <alignment horizontal="right" vertical="center" wrapText="1"/>
    </xf>
    <xf numFmtId="41" fontId="35" fillId="0" borderId="2" xfId="0" applyNumberFormat="1" applyFont="1" applyFill="1" applyBorder="1" applyAlignment="1">
      <alignment horizontal="right" vertical="center" wrapText="1"/>
    </xf>
    <xf numFmtId="41" fontId="21" fillId="0" borderId="2" xfId="0" applyNumberFormat="1" applyFont="1" applyFill="1" applyBorder="1" applyAlignment="1" applyProtection="1">
      <alignment horizontal="right" vertical="center" wrapText="1"/>
    </xf>
    <xf numFmtId="41" fontId="15" fillId="0" borderId="2" xfId="0" applyNumberFormat="1" applyFont="1" applyFill="1" applyBorder="1" applyAlignment="1">
      <alignment horizontal="right" vertical="center" wrapText="1"/>
    </xf>
    <xf numFmtId="41" fontId="21" fillId="0" borderId="2" xfId="627" applyNumberFormat="1" applyFont="1" applyFill="1" applyBorder="1" applyAlignment="1">
      <alignment horizontal="right" vertical="center" wrapText="1"/>
    </xf>
    <xf numFmtId="41" fontId="14" fillId="0" borderId="2" xfId="0" applyNumberFormat="1" applyFont="1" applyFill="1" applyBorder="1" applyAlignment="1" applyProtection="1">
      <alignment horizontal="right" vertical="center" wrapText="1"/>
    </xf>
    <xf numFmtId="41" fontId="14" fillId="0" borderId="2" xfId="627" applyNumberFormat="1" applyFont="1" applyFill="1" applyBorder="1" applyAlignment="1">
      <alignment horizontal="right" vertical="center" wrapText="1"/>
    </xf>
    <xf numFmtId="0" fontId="13" fillId="0" borderId="2" xfId="0" applyFont="1" applyBorder="1" applyAlignment="1">
      <alignment horizontal="distributed" vertical="center" wrapText="1"/>
    </xf>
    <xf numFmtId="49" fontId="21" fillId="0" borderId="2" xfId="0" applyNumberFormat="1" applyFont="1" applyFill="1" applyBorder="1" applyAlignment="1" applyProtection="1">
      <alignment horizontal="center" vertical="center" wrapText="1"/>
    </xf>
    <xf numFmtId="0" fontId="48" fillId="0" borderId="0" xfId="0" applyFont="1" applyAlignment="1"/>
    <xf numFmtId="0" fontId="0" fillId="0" borderId="0" xfId="0" applyFill="1" applyAlignment="1"/>
    <xf numFmtId="0" fontId="49" fillId="0" borderId="0" xfId="904" applyFont="1" applyFill="1" applyAlignment="1">
      <alignment horizontal="center" vertical="center"/>
    </xf>
    <xf numFmtId="0" fontId="48" fillId="0" borderId="0" xfId="0" applyFont="1" applyFill="1" applyAlignment="1"/>
    <xf numFmtId="0" fontId="15" fillId="0" borderId="0" xfId="904" applyFont="1" applyFill="1" applyAlignment="1">
      <alignment horizontal="left" vertical="center"/>
    </xf>
    <xf numFmtId="0" fontId="15" fillId="0" borderId="0" xfId="0" applyFont="1" applyFill="1" applyAlignment="1">
      <alignment vertical="center"/>
    </xf>
    <xf numFmtId="0" fontId="15" fillId="0" borderId="0" xfId="904" applyFont="1" applyFill="1" applyAlignment="1">
      <alignment horizontal="right" vertical="center"/>
    </xf>
    <xf numFmtId="199" fontId="11" fillId="0" borderId="0" xfId="648" applyNumberFormat="1" applyFont="1" applyFill="1" applyAlignment="1">
      <alignment horizontal="center" vertical="center" wrapText="1"/>
    </xf>
    <xf numFmtId="0" fontId="15" fillId="0" borderId="2" xfId="0" applyFont="1" applyFill="1" applyBorder="1" applyAlignment="1">
      <alignment horizontal="left" vertical="center" wrapText="1"/>
    </xf>
    <xf numFmtId="199" fontId="21" fillId="0" borderId="2" xfId="0" applyNumberFormat="1" applyFont="1" applyFill="1" applyBorder="1" applyAlignment="1">
      <alignment vertical="center" wrapText="1"/>
    </xf>
    <xf numFmtId="200" fontId="21" fillId="0" borderId="2" xfId="3" applyNumberFormat="1" applyFont="1" applyFill="1" applyBorder="1" applyAlignment="1">
      <alignment vertical="center" wrapText="1"/>
    </xf>
    <xf numFmtId="0" fontId="5" fillId="0" borderId="0" xfId="553" applyFont="1" applyFill="1" applyAlignment="1">
      <alignment horizontal="center" vertical="center"/>
    </xf>
    <xf numFmtId="0" fontId="15" fillId="0" borderId="2" xfId="0" applyFont="1" applyBorder="1" applyAlignment="1">
      <alignment horizontal="left" vertical="center" wrapText="1"/>
    </xf>
    <xf numFmtId="0" fontId="5" fillId="3" borderId="0" xfId="553" applyFont="1" applyFill="1" applyAlignment="1">
      <alignment horizontal="center" vertical="center"/>
    </xf>
    <xf numFmtId="0" fontId="13" fillId="0" borderId="2" xfId="0" applyFont="1" applyFill="1" applyBorder="1" applyAlignment="1">
      <alignment horizontal="center" vertical="center" wrapText="1"/>
    </xf>
    <xf numFmtId="199" fontId="14" fillId="0" borderId="2" xfId="0" applyNumberFormat="1" applyFont="1" applyFill="1" applyBorder="1" applyAlignment="1">
      <alignment vertical="center" wrapText="1"/>
    </xf>
    <xf numFmtId="200" fontId="14" fillId="0" borderId="2" xfId="3" applyNumberFormat="1" applyFont="1" applyFill="1" applyBorder="1" applyAlignment="1">
      <alignment vertical="center" wrapText="1"/>
    </xf>
    <xf numFmtId="0" fontId="11" fillId="0" borderId="0" xfId="998" applyProtection="1">
      <alignment vertical="center"/>
    </xf>
    <xf numFmtId="0" fontId="5" fillId="0" borderId="0" xfId="998" applyFont="1" applyProtection="1">
      <alignment vertical="center"/>
    </xf>
    <xf numFmtId="0" fontId="38" fillId="0" borderId="0" xfId="998" applyFont="1" applyAlignment="1" applyProtection="1">
      <alignment horizontal="center" vertical="center"/>
    </xf>
    <xf numFmtId="0" fontId="38" fillId="0" borderId="0" xfId="998" applyFont="1" applyProtection="1">
      <alignment vertical="center"/>
    </xf>
    <xf numFmtId="0" fontId="11" fillId="4" borderId="0" xfId="998" applyFill="1" applyProtection="1">
      <alignment vertical="center"/>
    </xf>
    <xf numFmtId="0" fontId="11" fillId="3" borderId="0" xfId="998" applyFill="1" applyProtection="1">
      <alignment vertical="center"/>
    </xf>
    <xf numFmtId="198" fontId="11" fillId="0" borderId="0" xfId="998" applyNumberFormat="1" applyProtection="1">
      <alignment vertical="center"/>
    </xf>
    <xf numFmtId="199" fontId="11" fillId="0" borderId="0" xfId="648" applyNumberFormat="1" applyAlignment="1" applyProtection="1"/>
    <xf numFmtId="0" fontId="11" fillId="0" borderId="0" xfId="998" applyFill="1" applyProtection="1">
      <alignment vertical="center"/>
    </xf>
    <xf numFmtId="0" fontId="1" fillId="0" borderId="0" xfId="998" applyFont="1" applyFill="1" applyAlignment="1" applyProtection="1">
      <alignment horizontal="center" vertical="center"/>
    </xf>
    <xf numFmtId="199" fontId="11" fillId="0" borderId="0" xfId="648" applyNumberFormat="1" applyFill="1" applyAlignment="1" applyProtection="1"/>
    <xf numFmtId="0" fontId="5" fillId="0" borderId="0" xfId="998" applyFont="1" applyFill="1" applyProtection="1">
      <alignment vertical="center"/>
    </xf>
    <xf numFmtId="0" fontId="21" fillId="0" borderId="0" xfId="998" applyFont="1" applyFill="1" applyProtection="1">
      <alignment vertical="center"/>
    </xf>
    <xf numFmtId="198" fontId="21" fillId="0" borderId="0" xfId="998" applyNumberFormat="1" applyFont="1" applyFill="1" applyBorder="1" applyAlignment="1" applyProtection="1">
      <alignment horizontal="right" vertical="center"/>
    </xf>
    <xf numFmtId="199" fontId="5" fillId="0" borderId="0" xfId="648" applyNumberFormat="1" applyFont="1" applyFill="1" applyAlignment="1" applyProtection="1"/>
    <xf numFmtId="198" fontId="14" fillId="0" borderId="14" xfId="998" applyNumberFormat="1" applyFont="1" applyFill="1" applyBorder="1" applyAlignment="1" applyProtection="1">
      <alignment horizontal="center" vertical="center" wrapText="1"/>
    </xf>
    <xf numFmtId="0" fontId="14" fillId="0" borderId="2" xfId="998" applyFont="1" applyFill="1" applyBorder="1" applyAlignment="1" applyProtection="1">
      <alignment horizontal="distributed" vertical="center" wrapText="1" indent="3"/>
    </xf>
    <xf numFmtId="198" fontId="14" fillId="0" borderId="2" xfId="998" applyNumberFormat="1" applyFont="1" applyFill="1" applyBorder="1" applyAlignment="1" applyProtection="1">
      <alignment horizontal="center" vertical="center" wrapText="1"/>
    </xf>
    <xf numFmtId="0" fontId="38" fillId="0" borderId="0" xfId="998" applyFont="1" applyFill="1" applyAlignment="1" applyProtection="1">
      <alignment horizontal="center" vertical="center" wrapText="1"/>
    </xf>
    <xf numFmtId="0" fontId="38" fillId="0" borderId="0" xfId="998" applyFont="1" applyFill="1" applyAlignment="1" applyProtection="1">
      <alignment horizontal="center" vertical="center"/>
    </xf>
    <xf numFmtId="0" fontId="13" fillId="2" borderId="15" xfId="0" applyFont="1" applyFill="1" applyBorder="1" applyAlignment="1" applyProtection="1">
      <alignment horizontal="left" vertical="center"/>
    </xf>
    <xf numFmtId="49" fontId="13" fillId="0" borderId="2" xfId="0" applyNumberFormat="1" applyFont="1" applyFill="1" applyBorder="1" applyAlignment="1" applyProtection="1">
      <alignment horizontal="left" vertical="center" wrapText="1"/>
    </xf>
    <xf numFmtId="3" fontId="13" fillId="0" borderId="2" xfId="0" applyNumberFormat="1" applyFont="1" applyFill="1" applyBorder="1" applyAlignment="1" applyProtection="1">
      <alignment horizontal="right" vertical="center"/>
      <protection locked="0"/>
    </xf>
    <xf numFmtId="200" fontId="21" fillId="0" borderId="2" xfId="3" applyNumberFormat="1" applyFont="1" applyFill="1" applyBorder="1" applyAlignment="1" applyProtection="1">
      <alignment horizontal="right" vertical="center" wrapText="1" shrinkToFit="1"/>
      <protection locked="0"/>
    </xf>
    <xf numFmtId="0" fontId="5" fillId="0" borderId="0" xfId="553" applyFont="1" applyFill="1" applyProtection="1">
      <alignment vertical="center"/>
    </xf>
    <xf numFmtId="49" fontId="15" fillId="0" borderId="2" xfId="0" applyNumberFormat="1" applyFont="1" applyFill="1" applyBorder="1" applyAlignment="1" applyProtection="1">
      <alignment horizontal="left" vertical="center" wrapText="1"/>
    </xf>
    <xf numFmtId="3" fontId="15" fillId="0" borderId="2" xfId="0" applyNumberFormat="1" applyFont="1" applyFill="1" applyBorder="1" applyAlignment="1" applyProtection="1">
      <alignment horizontal="right" vertical="center"/>
      <protection locked="0"/>
    </xf>
    <xf numFmtId="0" fontId="15" fillId="2" borderId="15" xfId="0" applyFont="1" applyFill="1" applyBorder="1" applyAlignment="1" applyProtection="1">
      <alignment horizontal="left" vertical="center"/>
    </xf>
    <xf numFmtId="49" fontId="15" fillId="2" borderId="2" xfId="0" applyNumberFormat="1" applyFont="1" applyFill="1" applyBorder="1" applyAlignment="1" applyProtection="1">
      <alignment horizontal="left" vertical="center" wrapText="1"/>
    </xf>
    <xf numFmtId="3" fontId="15" fillId="2" borderId="2" xfId="0" applyNumberFormat="1" applyFont="1" applyFill="1" applyBorder="1" applyAlignment="1" applyProtection="1">
      <alignment horizontal="right" vertical="center"/>
      <protection locked="0"/>
    </xf>
    <xf numFmtId="49" fontId="13" fillId="2" borderId="2" xfId="0" applyNumberFormat="1" applyFont="1" applyFill="1" applyBorder="1" applyAlignment="1" applyProtection="1">
      <alignment horizontal="left" vertical="center" wrapText="1"/>
    </xf>
    <xf numFmtId="200" fontId="14" fillId="0" borderId="2" xfId="3" applyNumberFormat="1" applyFont="1" applyFill="1" applyBorder="1" applyAlignment="1" applyProtection="1">
      <alignment horizontal="right" vertical="center" wrapText="1" shrinkToFit="1"/>
      <protection locked="0"/>
    </xf>
    <xf numFmtId="0" fontId="15" fillId="4" borderId="15" xfId="0" applyFont="1" applyFill="1" applyBorder="1" applyAlignment="1" applyProtection="1">
      <alignment horizontal="left" vertical="center"/>
    </xf>
    <xf numFmtId="49" fontId="15" fillId="4" borderId="2" xfId="0" applyNumberFormat="1" applyFont="1" applyFill="1" applyBorder="1" applyAlignment="1" applyProtection="1">
      <alignment horizontal="left" vertical="center" wrapText="1"/>
    </xf>
    <xf numFmtId="3" fontId="15" fillId="4" borderId="2" xfId="0" applyNumberFormat="1" applyFont="1" applyFill="1" applyBorder="1" applyAlignment="1" applyProtection="1">
      <alignment horizontal="right" vertical="center"/>
      <protection locked="0"/>
    </xf>
    <xf numFmtId="200" fontId="21" fillId="4" borderId="2" xfId="3" applyNumberFormat="1" applyFont="1" applyFill="1" applyBorder="1" applyAlignment="1" applyProtection="1">
      <alignment horizontal="right" vertical="center" wrapText="1" shrinkToFit="1"/>
      <protection locked="0"/>
    </xf>
    <xf numFmtId="0" fontId="5" fillId="4" borderId="0" xfId="553" applyFont="1" applyFill="1" applyProtection="1">
      <alignment vertical="center"/>
    </xf>
    <xf numFmtId="49" fontId="13" fillId="2" borderId="15" xfId="0" applyNumberFormat="1" applyFont="1" applyFill="1" applyBorder="1" applyAlignment="1" applyProtection="1">
      <alignment horizontal="left" vertical="center" wrapText="1"/>
    </xf>
    <xf numFmtId="49" fontId="15" fillId="2" borderId="15" xfId="0" applyNumberFormat="1" applyFont="1" applyFill="1" applyBorder="1" applyAlignment="1" applyProtection="1">
      <alignment horizontal="left" vertical="center" wrapText="1"/>
    </xf>
    <xf numFmtId="3" fontId="13" fillId="0" borderId="2" xfId="0" applyNumberFormat="1" applyFont="1" applyFill="1" applyBorder="1" applyAlignment="1" applyProtection="1">
      <alignment horizontal="right" vertical="center"/>
    </xf>
    <xf numFmtId="200" fontId="14" fillId="0" borderId="2" xfId="3" applyNumberFormat="1" applyFont="1" applyFill="1" applyBorder="1" applyAlignment="1" applyProtection="1">
      <alignment horizontal="right" vertical="center" wrapText="1"/>
      <protection locked="0"/>
    </xf>
    <xf numFmtId="49" fontId="50" fillId="2" borderId="15" xfId="0" applyNumberFormat="1" applyFont="1" applyFill="1" applyBorder="1" applyAlignment="1" applyProtection="1">
      <alignment horizontal="distributed" vertical="center"/>
    </xf>
    <xf numFmtId="49" fontId="50" fillId="0" borderId="2" xfId="0" applyNumberFormat="1" applyFont="1" applyFill="1" applyBorder="1" applyAlignment="1" applyProtection="1">
      <alignment horizontal="distributed" vertical="center" wrapText="1"/>
    </xf>
    <xf numFmtId="49" fontId="14" fillId="0" borderId="14" xfId="998" applyNumberFormat="1" applyFont="1" applyFill="1" applyBorder="1" applyAlignment="1" applyProtection="1">
      <alignment horizontal="left" vertical="center"/>
    </xf>
    <xf numFmtId="0" fontId="14" fillId="0" borderId="2" xfId="998" applyFont="1" applyFill="1" applyBorder="1" applyAlignment="1" applyProtection="1">
      <alignment horizontal="left" vertical="center" wrapText="1"/>
    </xf>
    <xf numFmtId="3" fontId="14" fillId="0" borderId="2" xfId="0" applyNumberFormat="1" applyFont="1" applyFill="1" applyBorder="1" applyAlignment="1" applyProtection="1">
      <alignment horizontal="right" vertical="center"/>
    </xf>
    <xf numFmtId="0" fontId="21" fillId="0" borderId="2" xfId="998" applyFont="1" applyFill="1" applyBorder="1" applyAlignment="1" applyProtection="1">
      <alignment horizontal="left" vertical="center" wrapText="1"/>
    </xf>
    <xf numFmtId="49" fontId="21" fillId="0" borderId="14" xfId="998" applyNumberFormat="1" applyFont="1" applyFill="1" applyBorder="1" applyAlignment="1" applyProtection="1">
      <alignment horizontal="left" vertical="center"/>
    </xf>
    <xf numFmtId="3" fontId="21" fillId="3" borderId="2" xfId="0" applyNumberFormat="1" applyFont="1" applyFill="1" applyBorder="1" applyAlignment="1" applyProtection="1">
      <alignment horizontal="right" vertical="center"/>
    </xf>
    <xf numFmtId="3" fontId="21" fillId="3" borderId="2" xfId="0" applyNumberFormat="1" applyFont="1" applyFill="1" applyBorder="1" applyAlignment="1" applyProtection="1">
      <alignment horizontal="right" vertical="center"/>
      <protection locked="0"/>
    </xf>
    <xf numFmtId="49" fontId="21" fillId="0" borderId="14" xfId="998" applyNumberFormat="1" applyFont="1" applyBorder="1" applyAlignment="1" applyProtection="1">
      <alignment horizontal="left" vertical="center"/>
    </xf>
    <xf numFmtId="0" fontId="21" fillId="3" borderId="2" xfId="998" applyFont="1" applyFill="1" applyBorder="1" applyAlignment="1" applyProtection="1">
      <alignment horizontal="left" vertical="center" wrapText="1"/>
    </xf>
    <xf numFmtId="3" fontId="21" fillId="0" borderId="2" xfId="0" applyNumberFormat="1" applyFont="1" applyFill="1" applyBorder="1" applyAlignment="1" applyProtection="1">
      <alignment horizontal="right" vertical="center"/>
    </xf>
    <xf numFmtId="3" fontId="21" fillId="0" borderId="2" xfId="0" applyNumberFormat="1" applyFont="1" applyFill="1" applyBorder="1" applyAlignment="1" applyProtection="1">
      <alignment horizontal="right" vertical="center"/>
      <protection locked="0"/>
    </xf>
    <xf numFmtId="0" fontId="21" fillId="0" borderId="2" xfId="553" applyFont="1" applyFill="1" applyBorder="1" applyAlignment="1" applyProtection="1">
      <alignment horizontal="left" vertical="center" wrapText="1"/>
    </xf>
    <xf numFmtId="3" fontId="14" fillId="0" borderId="2" xfId="0" applyNumberFormat="1" applyFont="1" applyFill="1" applyBorder="1" applyAlignment="1" applyProtection="1">
      <alignment horizontal="right" vertical="center"/>
      <protection locked="0"/>
    </xf>
    <xf numFmtId="0" fontId="14" fillId="0" borderId="2" xfId="553" applyFont="1" applyFill="1" applyBorder="1" applyAlignment="1" applyProtection="1">
      <alignment horizontal="left" vertical="center" wrapText="1"/>
    </xf>
    <xf numFmtId="49" fontId="14" fillId="0" borderId="14" xfId="998" applyNumberFormat="1" applyFont="1" applyFill="1" applyBorder="1" applyAlignment="1" applyProtection="1">
      <alignment horizontal="distributed" vertical="center" indent="1"/>
    </xf>
    <xf numFmtId="0" fontId="14" fillId="0" borderId="2" xfId="998" applyFont="1" applyFill="1" applyBorder="1" applyAlignment="1" applyProtection="1">
      <alignment horizontal="distributed" vertical="center" wrapText="1" indent="1"/>
    </xf>
    <xf numFmtId="199" fontId="11" fillId="3" borderId="0" xfId="998" applyNumberFormat="1" applyFill="1" applyProtection="1">
      <alignment vertical="center"/>
    </xf>
    <xf numFmtId="0" fontId="5" fillId="0" borderId="0" xfId="998" applyFont="1">
      <alignment vertical="center"/>
    </xf>
    <xf numFmtId="0" fontId="38" fillId="0" borderId="0" xfId="998" applyFont="1" applyAlignment="1">
      <alignment horizontal="center" vertical="center"/>
    </xf>
    <xf numFmtId="198" fontId="11" fillId="0" borderId="0" xfId="998" applyNumberFormat="1">
      <alignment vertical="center"/>
    </xf>
    <xf numFmtId="0" fontId="1" fillId="0" borderId="0" xfId="998" applyFont="1" applyFill="1" applyAlignment="1">
      <alignment horizontal="center" vertical="center"/>
    </xf>
    <xf numFmtId="0" fontId="5" fillId="0" borderId="0" xfId="998" applyFont="1" applyFill="1">
      <alignment vertical="center"/>
    </xf>
    <xf numFmtId="0" fontId="21" fillId="0" borderId="0" xfId="998" applyFont="1" applyFill="1">
      <alignment vertical="center"/>
    </xf>
    <xf numFmtId="0" fontId="51" fillId="0" borderId="0" xfId="998" applyFont="1" applyFill="1">
      <alignment vertical="center"/>
    </xf>
    <xf numFmtId="198" fontId="21" fillId="0" borderId="0" xfId="998" applyNumberFormat="1" applyFont="1" applyFill="1" applyAlignment="1">
      <alignment horizontal="right" vertical="center"/>
    </xf>
    <xf numFmtId="198" fontId="14" fillId="0" borderId="14" xfId="998" applyNumberFormat="1" applyFont="1" applyFill="1" applyBorder="1" applyAlignment="1">
      <alignment horizontal="center" vertical="center" wrapText="1"/>
    </xf>
    <xf numFmtId="0" fontId="14" fillId="0" borderId="2" xfId="998" applyFont="1" applyFill="1" applyBorder="1" applyAlignment="1">
      <alignment horizontal="distributed" vertical="center" wrapText="1" indent="3"/>
    </xf>
    <xf numFmtId="0" fontId="52" fillId="0" borderId="0" xfId="1070" applyFont="1" applyFill="1" applyAlignment="1">
      <alignment vertical="center" wrapText="1"/>
    </xf>
    <xf numFmtId="0" fontId="5" fillId="0" borderId="0" xfId="553" applyFont="1" applyFill="1">
      <alignment vertical="center"/>
    </xf>
    <xf numFmtId="200" fontId="21" fillId="0" borderId="2" xfId="3" applyNumberFormat="1" applyFont="1" applyFill="1" applyBorder="1" applyAlignment="1" applyProtection="1">
      <alignment horizontal="right" vertical="center" wrapText="1"/>
      <protection locked="0"/>
    </xf>
    <xf numFmtId="0" fontId="21" fillId="2" borderId="15" xfId="0" applyFont="1" applyFill="1" applyBorder="1" applyAlignment="1" applyProtection="1">
      <alignment vertical="center"/>
    </xf>
    <xf numFmtId="0" fontId="14" fillId="0" borderId="14" xfId="998" applyFont="1" applyFill="1" applyBorder="1" applyAlignment="1">
      <alignment horizontal="left" vertical="center"/>
    </xf>
    <xf numFmtId="0" fontId="14" fillId="0" borderId="2" xfId="553" applyFont="1" applyFill="1" applyBorder="1" applyAlignment="1">
      <alignment horizontal="left" vertical="center"/>
    </xf>
    <xf numFmtId="0" fontId="21" fillId="0" borderId="14" xfId="998" applyFont="1" applyFill="1" applyBorder="1" applyAlignment="1">
      <alignment horizontal="left" vertical="center"/>
    </xf>
    <xf numFmtId="0" fontId="21" fillId="0" borderId="2" xfId="998" applyFont="1" applyFill="1" applyBorder="1" applyAlignment="1">
      <alignment horizontal="left" vertical="center"/>
    </xf>
    <xf numFmtId="0" fontId="21" fillId="0" borderId="14" xfId="998" applyFont="1" applyBorder="1" applyAlignment="1">
      <alignment horizontal="left" vertical="center"/>
    </xf>
    <xf numFmtId="0" fontId="21" fillId="3" borderId="2" xfId="998" applyFont="1" applyFill="1" applyBorder="1" applyAlignment="1">
      <alignment horizontal="left" vertical="center"/>
    </xf>
    <xf numFmtId="0" fontId="21" fillId="0" borderId="14" xfId="998" applyFont="1" applyFill="1" applyBorder="1">
      <alignment vertical="center"/>
    </xf>
    <xf numFmtId="0" fontId="14" fillId="0" borderId="2" xfId="998" applyFont="1" applyFill="1" applyBorder="1" applyAlignment="1">
      <alignment horizontal="distributed" vertical="center" indent="1"/>
    </xf>
    <xf numFmtId="198" fontId="11" fillId="0" borderId="0" xfId="998" applyNumberFormat="1" applyFill="1" applyProtection="1">
      <alignment vertical="center"/>
    </xf>
    <xf numFmtId="49" fontId="13" fillId="0" borderId="14" xfId="1060" applyNumberFormat="1" applyFont="1" applyFill="1" applyBorder="1" applyAlignment="1" applyProtection="1">
      <alignment horizontal="left" vertical="center"/>
    </xf>
    <xf numFmtId="0" fontId="14" fillId="3" borderId="2" xfId="998" applyFont="1" applyFill="1" applyBorder="1" applyAlignment="1" applyProtection="1">
      <alignment horizontal="left" vertical="center" wrapText="1"/>
    </xf>
    <xf numFmtId="49" fontId="15" fillId="0" borderId="14" xfId="1060" applyNumberFormat="1" applyFont="1" applyBorder="1" applyAlignment="1" applyProtection="1">
      <alignment horizontal="left" vertical="center"/>
    </xf>
    <xf numFmtId="200" fontId="21" fillId="3" borderId="2" xfId="3" applyNumberFormat="1" applyFont="1" applyFill="1" applyBorder="1" applyAlignment="1" applyProtection="1">
      <alignment horizontal="right" vertical="center" wrapText="1"/>
      <protection locked="0"/>
    </xf>
    <xf numFmtId="49" fontId="15" fillId="0" borderId="14" xfId="1060" applyNumberFormat="1" applyFont="1" applyFill="1" applyBorder="1" applyAlignment="1" applyProtection="1">
      <alignment horizontal="left" vertical="center"/>
    </xf>
    <xf numFmtId="0" fontId="11" fillId="0" borderId="14" xfId="998" applyFill="1" applyBorder="1" applyAlignment="1" applyProtection="1">
      <alignment horizontal="left" vertical="center"/>
    </xf>
    <xf numFmtId="3" fontId="11" fillId="0" borderId="0" xfId="998" applyNumberFormat="1" applyFill="1" applyProtection="1">
      <alignment vertical="center"/>
    </xf>
    <xf numFmtId="0" fontId="14" fillId="0" borderId="14" xfId="998" applyFont="1" applyFill="1" applyBorder="1" applyAlignment="1" applyProtection="1">
      <alignment horizontal="left" vertical="center"/>
    </xf>
    <xf numFmtId="0" fontId="14" fillId="0" borderId="2" xfId="553" applyFont="1" applyFill="1" applyBorder="1" applyAlignment="1" applyProtection="1">
      <alignment horizontal="left" vertical="center"/>
    </xf>
    <xf numFmtId="0" fontId="21" fillId="0" borderId="14" xfId="998" applyFont="1" applyFill="1" applyBorder="1" applyAlignment="1" applyProtection="1">
      <alignment horizontal="left" vertical="center"/>
    </xf>
    <xf numFmtId="0" fontId="21" fillId="0" borderId="2" xfId="998" applyFont="1" applyFill="1" applyBorder="1" applyAlignment="1" applyProtection="1">
      <alignment horizontal="left" vertical="center"/>
    </xf>
    <xf numFmtId="3" fontId="11" fillId="0" borderId="0" xfId="998" applyNumberFormat="1">
      <alignment vertical="center"/>
    </xf>
    <xf numFmtId="0" fontId="2" fillId="0" borderId="0" xfId="0" applyFont="1" applyFill="1" applyBorder="1" applyAlignment="1"/>
    <xf numFmtId="0" fontId="53"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16" xfId="0" applyFont="1" applyFill="1" applyBorder="1" applyAlignment="1">
      <alignment horizontal="center" vertical="center"/>
    </xf>
    <xf numFmtId="0" fontId="15" fillId="0" borderId="0" xfId="0" applyFont="1" applyAlignment="1">
      <alignment horizontal="right"/>
    </xf>
    <xf numFmtId="0" fontId="14" fillId="0" borderId="1" xfId="1074" applyFont="1" applyBorder="1" applyAlignment="1">
      <alignment horizontal="center" vertical="center"/>
    </xf>
    <xf numFmtId="0" fontId="14" fillId="0" borderId="14" xfId="1074" applyFont="1" applyBorder="1" applyAlignment="1">
      <alignment horizontal="center" vertical="center"/>
    </xf>
    <xf numFmtId="0" fontId="14" fillId="0" borderId="17" xfId="1074" applyFont="1" applyBorder="1" applyAlignment="1">
      <alignment horizontal="center" vertical="center"/>
    </xf>
    <xf numFmtId="0" fontId="14" fillId="0" borderId="7" xfId="1074" applyFont="1" applyBorder="1" applyAlignment="1">
      <alignment horizontal="center" vertical="center"/>
    </xf>
    <xf numFmtId="49" fontId="14" fillId="0" borderId="2" xfId="920" applyNumberFormat="1" applyFont="1" applyFill="1" applyBorder="1" applyAlignment="1" applyProtection="1">
      <alignment horizontal="center" vertical="center"/>
    </xf>
    <xf numFmtId="0" fontId="55" fillId="0" borderId="2" xfId="0" applyFont="1" applyFill="1" applyBorder="1" applyAlignment="1"/>
    <xf numFmtId="0" fontId="55" fillId="0" borderId="2" xfId="0" applyFont="1" applyFill="1" applyBorder="1" applyAlignment="1">
      <alignment horizontal="center"/>
    </xf>
    <xf numFmtId="10" fontId="55" fillId="0" borderId="2" xfId="0" applyNumberFormat="1" applyFont="1" applyFill="1" applyBorder="1" applyAlignment="1">
      <alignment horizontal="center"/>
    </xf>
    <xf numFmtId="0" fontId="6" fillId="0" borderId="0" xfId="0" applyFont="1" applyFill="1" applyBorder="1" applyAlignment="1">
      <alignment horizontal="left" vertical="top" wrapText="1"/>
    </xf>
    <xf numFmtId="0" fontId="56" fillId="0" borderId="0" xfId="1009" applyFont="1" applyAlignment="1"/>
    <xf numFmtId="0" fontId="15" fillId="0" borderId="0" xfId="0" applyFont="1" applyAlignment="1">
      <alignment horizontal="right" vertical="center"/>
    </xf>
    <xf numFmtId="0" fontId="14" fillId="0" borderId="2" xfId="1074" applyFont="1" applyBorder="1" applyAlignment="1">
      <alignment horizontal="center" vertical="center" wrapText="1"/>
    </xf>
    <xf numFmtId="0" fontId="14" fillId="0" borderId="2" xfId="0" applyFont="1" applyBorder="1" applyAlignment="1">
      <alignment horizontal="left" vertical="center"/>
    </xf>
    <xf numFmtId="199" fontId="14" fillId="0" borderId="2" xfId="1" applyNumberFormat="1" applyFont="1" applyBorder="1" applyAlignment="1">
      <alignment horizontal="right" vertical="center" wrapText="1"/>
    </xf>
    <xf numFmtId="0" fontId="15" fillId="0" borderId="2" xfId="0" applyFont="1" applyBorder="1" applyAlignment="1">
      <alignment horizontal="left" vertical="center"/>
    </xf>
    <xf numFmtId="199" fontId="15" fillId="0" borderId="2" xfId="0" applyNumberFormat="1" applyFont="1" applyBorder="1" applyAlignment="1">
      <alignment horizontal="right" vertical="center" wrapText="1"/>
    </xf>
    <xf numFmtId="0" fontId="11" fillId="0" borderId="0" xfId="998" applyFont="1" applyFill="1">
      <alignment vertical="center"/>
    </xf>
    <xf numFmtId="0" fontId="11" fillId="0" borderId="0" xfId="998" applyFont="1">
      <alignment vertical="center"/>
    </xf>
    <xf numFmtId="198" fontId="11" fillId="0" borderId="0" xfId="998" applyNumberFormat="1" applyFont="1">
      <alignment vertical="center"/>
    </xf>
    <xf numFmtId="199" fontId="11" fillId="0" borderId="0" xfId="998" applyNumberFormat="1">
      <alignment vertical="center"/>
    </xf>
    <xf numFmtId="0" fontId="49" fillId="0" borderId="0" xfId="904" applyFont="1" applyAlignment="1">
      <alignment horizontal="center" vertical="center"/>
    </xf>
    <xf numFmtId="0" fontId="0" fillId="0" borderId="0" xfId="904" applyFont="1" applyAlignment="1">
      <alignment horizontal="right"/>
    </xf>
    <xf numFmtId="198" fontId="14" fillId="0" borderId="18" xfId="998" applyNumberFormat="1" applyFont="1" applyBorder="1" applyAlignment="1">
      <alignment horizontal="center" vertical="center" wrapText="1"/>
    </xf>
    <xf numFmtId="199" fontId="11" fillId="3" borderId="0" xfId="648" applyNumberFormat="1" applyFont="1" applyFill="1" applyAlignment="1">
      <alignment horizontal="center" vertical="center" wrapText="1"/>
    </xf>
    <xf numFmtId="0" fontId="13" fillId="0" borderId="2" xfId="0" applyFont="1" applyFill="1" applyBorder="1" applyAlignment="1">
      <alignment horizontal="left" vertical="center" wrapText="1"/>
    </xf>
    <xf numFmtId="199" fontId="13" fillId="0" borderId="17" xfId="0" applyNumberFormat="1" applyFont="1" applyFill="1" applyBorder="1" applyAlignment="1">
      <alignment vertical="center" wrapText="1"/>
    </xf>
    <xf numFmtId="199" fontId="13" fillId="0" borderId="2" xfId="0" applyNumberFormat="1" applyFont="1" applyFill="1" applyBorder="1" applyAlignment="1">
      <alignment vertical="center" wrapText="1"/>
    </xf>
    <xf numFmtId="0" fontId="57" fillId="0" borderId="2" xfId="1013" applyFont="1" applyFill="1" applyBorder="1" applyAlignment="1">
      <alignment horizontal="left" vertical="center" wrapText="1"/>
    </xf>
    <xf numFmtId="199" fontId="15" fillId="0" borderId="17" xfId="0" applyNumberFormat="1" applyFont="1" applyFill="1" applyBorder="1" applyAlignment="1">
      <alignment vertical="center" wrapText="1"/>
    </xf>
    <xf numFmtId="199" fontId="15" fillId="0" borderId="2" xfId="0" applyNumberFormat="1" applyFont="1" applyFill="1" applyBorder="1" applyAlignment="1">
      <alignment vertical="center" wrapText="1"/>
    </xf>
    <xf numFmtId="202" fontId="58" fillId="0" borderId="2" xfId="0" applyNumberFormat="1" applyFont="1" applyFill="1" applyBorder="1" applyAlignment="1">
      <alignment horizontal="center" vertical="center" wrapText="1"/>
    </xf>
    <xf numFmtId="0" fontId="12" fillId="0" borderId="0" xfId="904" applyFont="1" applyFill="1" applyBorder="1" applyAlignment="1">
      <alignment horizontal="center" vertical="center"/>
    </xf>
    <xf numFmtId="0" fontId="15" fillId="0" borderId="0" xfId="904" applyFont="1" applyBorder="1" applyAlignment="1">
      <alignment horizontal="left" vertical="center"/>
    </xf>
    <xf numFmtId="0" fontId="15" fillId="0" borderId="0" xfId="904" applyFont="1" applyBorder="1" applyAlignment="1">
      <alignment horizontal="right" vertical="center"/>
    </xf>
    <xf numFmtId="0" fontId="14" fillId="0" borderId="2" xfId="0" applyFont="1" applyBorder="1" applyAlignment="1">
      <alignment horizontal="center" vertical="center" wrapText="1"/>
    </xf>
    <xf numFmtId="203" fontId="13" fillId="0" borderId="2" xfId="651" applyNumberFormat="1" applyFont="1" applyFill="1" applyBorder="1" applyAlignment="1">
      <alignment horizontal="left" vertical="center"/>
    </xf>
    <xf numFmtId="199" fontId="13" fillId="0" borderId="2" xfId="651" applyNumberFormat="1" applyFont="1" applyFill="1" applyBorder="1" applyAlignment="1">
      <alignment horizontal="right" vertical="center" wrapText="1"/>
    </xf>
    <xf numFmtId="203" fontId="15" fillId="0" borderId="2" xfId="651" applyNumberFormat="1" applyFont="1" applyFill="1" applyBorder="1" applyAlignment="1">
      <alignment horizontal="left" vertical="center"/>
    </xf>
    <xf numFmtId="199" fontId="15" fillId="0" borderId="2" xfId="651" applyNumberFormat="1" applyFont="1" applyFill="1" applyBorder="1" applyAlignment="1">
      <alignment horizontal="right" vertical="center" wrapText="1"/>
    </xf>
    <xf numFmtId="199" fontId="15" fillId="5" borderId="2" xfId="651" applyNumberFormat="1" applyFont="1" applyFill="1" applyBorder="1" applyAlignment="1">
      <alignment horizontal="right" vertical="center" wrapText="1"/>
    </xf>
    <xf numFmtId="199" fontId="15" fillId="5" borderId="2" xfId="0" applyNumberFormat="1" applyFont="1" applyFill="1" applyBorder="1" applyAlignment="1">
      <alignment horizontal="right" vertical="center" wrapText="1"/>
    </xf>
    <xf numFmtId="0" fontId="13" fillId="0" borderId="2" xfId="651" applyFont="1" applyFill="1" applyBorder="1" applyAlignment="1">
      <alignment horizontal="center" vertical="center"/>
    </xf>
    <xf numFmtId="0" fontId="32" fillId="0" borderId="0" xfId="998" applyFont="1">
      <alignment vertical="center"/>
    </xf>
    <xf numFmtId="0" fontId="11" fillId="4" borderId="0" xfId="998" applyFill="1">
      <alignment vertical="center"/>
    </xf>
    <xf numFmtId="0" fontId="59" fillId="0" borderId="0" xfId="998" applyFont="1" applyFill="1">
      <alignment vertical="center"/>
    </xf>
    <xf numFmtId="198" fontId="11" fillId="0" borderId="0" xfId="998" applyNumberFormat="1" applyFill="1">
      <alignment vertical="center"/>
    </xf>
    <xf numFmtId="0" fontId="60" fillId="0" borderId="0" xfId="998" applyFont="1" applyFill="1" applyAlignment="1">
      <alignment horizontal="center" vertical="center"/>
    </xf>
    <xf numFmtId="0" fontId="5" fillId="3" borderId="0" xfId="998" applyFont="1" applyFill="1">
      <alignment vertical="center"/>
    </xf>
    <xf numFmtId="0" fontId="15" fillId="0" borderId="0" xfId="998" applyFont="1">
      <alignment vertical="center"/>
    </xf>
    <xf numFmtId="0" fontId="51" fillId="3" borderId="0" xfId="998" applyFont="1" applyFill="1">
      <alignment vertical="center"/>
    </xf>
    <xf numFmtId="198" fontId="61" fillId="3" borderId="0" xfId="998" applyNumberFormat="1" applyFont="1" applyFill="1" applyBorder="1" applyAlignment="1">
      <alignment horizontal="right" vertical="center"/>
    </xf>
    <xf numFmtId="198" fontId="21" fillId="3" borderId="0" xfId="998" applyNumberFormat="1" applyFont="1" applyFill="1" applyBorder="1" applyAlignment="1">
      <alignment horizontal="right" vertical="center"/>
    </xf>
    <xf numFmtId="198" fontId="14" fillId="3" borderId="2" xfId="998" applyNumberFormat="1" applyFont="1" applyFill="1" applyBorder="1" applyAlignment="1">
      <alignment horizontal="center" vertical="center" wrapText="1"/>
    </xf>
    <xf numFmtId="0" fontId="14" fillId="3" borderId="2" xfId="998" applyFont="1" applyFill="1" applyBorder="1" applyAlignment="1">
      <alignment horizontal="distributed" vertical="center" wrapText="1" indent="3"/>
    </xf>
    <xf numFmtId="198" fontId="62" fillId="3" borderId="2" xfId="998" applyNumberFormat="1" applyFont="1" applyFill="1" applyBorder="1" applyAlignment="1">
      <alignment horizontal="center" vertical="center" wrapText="1"/>
    </xf>
    <xf numFmtId="0" fontId="13" fillId="2" borderId="2" xfId="0" applyFont="1" applyFill="1" applyBorder="1" applyAlignment="1" applyProtection="1">
      <alignment horizontal="left" vertical="center"/>
    </xf>
    <xf numFmtId="3" fontId="62" fillId="0" borderId="2" xfId="0" applyNumberFormat="1" applyFont="1" applyFill="1" applyBorder="1" applyAlignment="1" applyProtection="1">
      <alignment horizontal="right" vertical="center"/>
      <protection locked="0"/>
    </xf>
    <xf numFmtId="0" fontId="15" fillId="2" borderId="2" xfId="0" applyFont="1" applyFill="1" applyBorder="1" applyAlignment="1" applyProtection="1">
      <alignment horizontal="left" vertical="center"/>
    </xf>
    <xf numFmtId="3" fontId="61" fillId="0" borderId="2" xfId="0" applyNumberFormat="1" applyFont="1" applyFill="1" applyBorder="1" applyAlignment="1" applyProtection="1">
      <alignment horizontal="right" vertical="center"/>
      <protection locked="0"/>
    </xf>
    <xf numFmtId="0" fontId="21" fillId="2" borderId="2" xfId="0" applyFont="1" applyFill="1" applyBorder="1" applyAlignment="1" applyProtection="1">
      <alignment horizontal="left" vertical="center"/>
      <protection locked="0"/>
    </xf>
    <xf numFmtId="0" fontId="15" fillId="2" borderId="2" xfId="0" applyFont="1" applyFill="1" applyBorder="1" applyAlignment="1" applyProtection="1">
      <alignment horizontal="left" vertical="center"/>
      <protection locked="0"/>
    </xf>
    <xf numFmtId="0" fontId="14" fillId="0" borderId="2" xfId="0" applyFont="1" applyFill="1" applyBorder="1" applyAlignment="1">
      <alignment horizontal="left" vertical="center"/>
    </xf>
    <xf numFmtId="49" fontId="14" fillId="0" borderId="2" xfId="0" applyNumberFormat="1" applyFont="1" applyFill="1" applyBorder="1" applyAlignment="1">
      <alignment vertical="center" wrapText="1"/>
    </xf>
    <xf numFmtId="199" fontId="14" fillId="0" borderId="2" xfId="1" applyNumberFormat="1" applyFont="1" applyFill="1" applyBorder="1" applyAlignment="1" applyProtection="1">
      <alignment horizontal="right" vertical="center" wrapText="1"/>
      <protection locked="0"/>
    </xf>
    <xf numFmtId="199" fontId="62" fillId="0" borderId="2" xfId="1" applyNumberFormat="1" applyFont="1" applyFill="1" applyBorder="1" applyAlignment="1" applyProtection="1">
      <alignment horizontal="right" vertical="center" wrapText="1"/>
      <protection locked="0"/>
    </xf>
    <xf numFmtId="0" fontId="63" fillId="2" borderId="2" xfId="0" applyFont="1" applyFill="1" applyBorder="1" applyAlignment="1" applyProtection="1">
      <alignment horizontal="left" vertical="center"/>
    </xf>
    <xf numFmtId="49" fontId="15" fillId="2" borderId="2" xfId="0" applyNumberFormat="1" applyFont="1" applyFill="1" applyBorder="1" applyAlignment="1" applyProtection="1">
      <alignment vertical="center" wrapText="1"/>
    </xf>
    <xf numFmtId="49" fontId="13" fillId="0" borderId="2" xfId="0" applyNumberFormat="1" applyFont="1" applyFill="1" applyBorder="1" applyAlignment="1" applyProtection="1">
      <alignment vertical="center" wrapText="1"/>
    </xf>
    <xf numFmtId="49" fontId="13" fillId="2" borderId="2" xfId="0" applyNumberFormat="1" applyFont="1" applyFill="1" applyBorder="1" applyAlignment="1" applyProtection="1">
      <alignment vertical="center" wrapText="1"/>
    </xf>
    <xf numFmtId="49" fontId="15" fillId="0" borderId="2" xfId="0" applyNumberFormat="1" applyFont="1" applyFill="1" applyBorder="1" applyAlignment="1" applyProtection="1">
      <alignment horizontal="left" vertical="center"/>
    </xf>
    <xf numFmtId="49" fontId="15" fillId="2" borderId="2" xfId="0" applyNumberFormat="1"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center"/>
    </xf>
    <xf numFmtId="0" fontId="15" fillId="4" borderId="2" xfId="0" applyFont="1" applyFill="1" applyBorder="1" applyAlignment="1" applyProtection="1">
      <alignment horizontal="left" vertical="center"/>
    </xf>
    <xf numFmtId="3" fontId="61" fillId="4" borderId="2" xfId="0" applyNumberFormat="1" applyFont="1" applyFill="1" applyBorder="1" applyAlignment="1" applyProtection="1">
      <alignment horizontal="right" vertical="center"/>
      <protection locked="0"/>
    </xf>
    <xf numFmtId="0" fontId="5" fillId="4" borderId="0" xfId="553" applyFont="1" applyFill="1" applyAlignment="1">
      <alignment horizontal="center" vertical="center"/>
    </xf>
    <xf numFmtId="49" fontId="15" fillId="0" borderId="2" xfId="0" applyNumberFormat="1" applyFont="1" applyFill="1" applyBorder="1" applyAlignment="1" applyProtection="1">
      <alignment vertical="center" wrapText="1"/>
    </xf>
    <xf numFmtId="0" fontId="13" fillId="4" borderId="2" xfId="0" applyFont="1" applyFill="1" applyBorder="1" applyAlignment="1" applyProtection="1">
      <alignment horizontal="left" vertical="center"/>
    </xf>
    <xf numFmtId="49" fontId="13" fillId="4" borderId="2" xfId="0" applyNumberFormat="1" applyFont="1" applyFill="1" applyBorder="1" applyAlignment="1" applyProtection="1">
      <alignment horizontal="left" vertical="center" wrapText="1"/>
    </xf>
    <xf numFmtId="3" fontId="13" fillId="4" borderId="2" xfId="0" applyNumberFormat="1" applyFont="1" applyFill="1" applyBorder="1" applyAlignment="1" applyProtection="1">
      <alignment horizontal="right" vertical="center"/>
      <protection locked="0"/>
    </xf>
    <xf numFmtId="3" fontId="62" fillId="4" borderId="2" xfId="0" applyNumberFormat="1" applyFont="1" applyFill="1" applyBorder="1" applyAlignment="1" applyProtection="1">
      <alignment horizontal="right" vertical="center"/>
      <protection locked="0"/>
    </xf>
    <xf numFmtId="49" fontId="15" fillId="0" borderId="2" xfId="0" applyNumberFormat="1" applyFont="1" applyFill="1" applyBorder="1" applyAlignment="1" applyProtection="1">
      <alignment horizontal="left" vertical="center"/>
      <protection locked="0"/>
    </xf>
    <xf numFmtId="199" fontId="14" fillId="0" borderId="2" xfId="1" applyNumberFormat="1" applyFont="1" applyFill="1" applyBorder="1" applyAlignment="1" applyProtection="1">
      <alignment horizontal="right" vertical="center" wrapText="1" shrinkToFit="1"/>
      <protection locked="0"/>
    </xf>
    <xf numFmtId="199" fontId="62" fillId="0" borderId="2" xfId="1" applyNumberFormat="1" applyFont="1" applyFill="1" applyBorder="1" applyAlignment="1" applyProtection="1">
      <alignment horizontal="right" vertical="center" wrapText="1" shrinkToFit="1"/>
      <protection locked="0"/>
    </xf>
    <xf numFmtId="49" fontId="13" fillId="0" borderId="2" xfId="0" applyNumberFormat="1" applyFont="1" applyFill="1" applyBorder="1" applyAlignment="1" applyProtection="1">
      <alignment horizontal="left" vertical="center" wrapText="1"/>
      <protection locked="0"/>
    </xf>
    <xf numFmtId="49" fontId="21" fillId="2" borderId="2" xfId="0" applyNumberFormat="1" applyFont="1" applyFill="1" applyBorder="1" applyAlignment="1" applyProtection="1">
      <alignment horizontal="left" vertical="center" wrapText="1"/>
      <protection locked="0"/>
    </xf>
    <xf numFmtId="49" fontId="15" fillId="0" borderId="2" xfId="0" applyNumberFormat="1" applyFont="1" applyFill="1" applyBorder="1" applyAlignment="1" applyProtection="1">
      <alignment horizontal="left" vertical="center" wrapText="1"/>
      <protection locked="0"/>
    </xf>
    <xf numFmtId="199" fontId="14" fillId="0" borderId="2" xfId="1" applyNumberFormat="1" applyFont="1" applyFill="1" applyBorder="1" applyAlignment="1" applyProtection="1">
      <alignment vertical="center" wrapText="1"/>
      <protection locked="0"/>
    </xf>
    <xf numFmtId="199" fontId="62" fillId="0" borderId="2" xfId="1" applyNumberFormat="1" applyFont="1" applyFill="1" applyBorder="1" applyAlignment="1" applyProtection="1">
      <alignment vertical="center" wrapText="1"/>
      <protection locked="0"/>
    </xf>
    <xf numFmtId="0" fontId="21" fillId="0" borderId="2" xfId="0" applyFont="1" applyFill="1" applyBorder="1" applyAlignment="1">
      <alignment horizontal="left" vertical="center"/>
    </xf>
    <xf numFmtId="49" fontId="14" fillId="3" borderId="2" xfId="143" applyNumberFormat="1" applyFont="1" applyFill="1" applyBorder="1" applyAlignment="1" applyProtection="1">
      <alignment horizontal="left" vertical="center"/>
    </xf>
    <xf numFmtId="0" fontId="14" fillId="0" borderId="2" xfId="998" applyFont="1" applyFill="1" applyBorder="1" applyAlignment="1">
      <alignment horizontal="center" vertical="center" wrapText="1"/>
    </xf>
    <xf numFmtId="3" fontId="62" fillId="0" borderId="2" xfId="0" applyNumberFormat="1" applyFont="1" applyFill="1" applyBorder="1" applyAlignment="1" applyProtection="1">
      <alignment horizontal="right" vertical="center"/>
    </xf>
    <xf numFmtId="0" fontId="59" fillId="0" borderId="0" xfId="998" applyFont="1">
      <alignment vertical="center"/>
    </xf>
    <xf numFmtId="0" fontId="14" fillId="0" borderId="0" xfId="998" applyFont="1" applyFill="1" applyAlignment="1">
      <alignment horizontal="center" vertical="center" wrapText="1"/>
    </xf>
    <xf numFmtId="0" fontId="11" fillId="3" borderId="0" xfId="553" applyFill="1">
      <alignment vertical="center"/>
    </xf>
    <xf numFmtId="0" fontId="11" fillId="0" borderId="0" xfId="553" applyFill="1">
      <alignment vertical="center"/>
    </xf>
    <xf numFmtId="0" fontId="21" fillId="0" borderId="0" xfId="998" applyFont="1" applyFill="1" applyAlignment="1">
      <alignment horizontal="left" vertical="center"/>
    </xf>
    <xf numFmtId="198" fontId="21" fillId="0" borderId="0" xfId="998" applyNumberFormat="1" applyFont="1" applyFill="1" applyBorder="1" applyAlignment="1">
      <alignment horizontal="right" vertical="center"/>
    </xf>
    <xf numFmtId="198" fontId="14" fillId="0" borderId="14" xfId="998" applyNumberFormat="1" applyFont="1" applyFill="1" applyBorder="1" applyAlignment="1">
      <alignment vertical="center" wrapText="1"/>
    </xf>
    <xf numFmtId="0" fontId="14" fillId="0" borderId="14" xfId="998" applyNumberFormat="1" applyFont="1" applyFill="1" applyBorder="1" applyAlignment="1">
      <alignment horizontal="left" vertical="center"/>
    </xf>
    <xf numFmtId="0" fontId="14" fillId="0" borderId="2" xfId="998" applyNumberFormat="1" applyFont="1" applyFill="1" applyBorder="1" applyAlignment="1">
      <alignment vertical="center" wrapText="1"/>
    </xf>
    <xf numFmtId="0" fontId="21" fillId="0" borderId="2" xfId="998" applyFont="1" applyFill="1" applyBorder="1" applyAlignment="1">
      <alignment horizontal="left" vertical="center" wrapText="1"/>
    </xf>
    <xf numFmtId="0" fontId="21" fillId="3" borderId="14" xfId="998" applyFont="1" applyFill="1" applyBorder="1" applyAlignment="1">
      <alignment horizontal="left" vertical="center"/>
    </xf>
    <xf numFmtId="0" fontId="21" fillId="3" borderId="2" xfId="998" applyFont="1" applyFill="1" applyBorder="1" applyAlignment="1">
      <alignment horizontal="left" vertical="center" wrapText="1"/>
    </xf>
    <xf numFmtId="0" fontId="21" fillId="0" borderId="14" xfId="998" applyFont="1" applyFill="1" applyBorder="1" applyAlignment="1">
      <alignment horizontal="left" vertical="top" wrapText="1"/>
    </xf>
    <xf numFmtId="0" fontId="21" fillId="0" borderId="2" xfId="998" applyNumberFormat="1" applyFont="1" applyFill="1" applyBorder="1" applyAlignment="1">
      <alignment vertical="center" wrapText="1"/>
    </xf>
    <xf numFmtId="199" fontId="21" fillId="0" borderId="2" xfId="1" applyNumberFormat="1" applyFont="1" applyFill="1" applyBorder="1" applyAlignment="1" applyProtection="1">
      <alignment horizontal="right" vertical="center" wrapText="1"/>
      <protection locked="0"/>
    </xf>
    <xf numFmtId="0" fontId="14" fillId="0" borderId="14" xfId="998" applyFont="1" applyFill="1" applyBorder="1" applyAlignment="1">
      <alignment horizontal="distributed" vertical="center"/>
    </xf>
    <xf numFmtId="49" fontId="14" fillId="0" borderId="2" xfId="0" applyNumberFormat="1" applyFont="1" applyFill="1" applyBorder="1" applyAlignment="1" applyProtection="1">
      <alignment horizontal="distributed" vertical="center" wrapText="1"/>
    </xf>
    <xf numFmtId="0" fontId="14" fillId="0" borderId="14" xfId="998" applyNumberFormat="1" applyFont="1" applyFill="1" applyBorder="1" applyAlignment="1" applyProtection="1">
      <alignment horizontal="left" vertical="center"/>
    </xf>
    <xf numFmtId="0" fontId="14" fillId="0" borderId="2" xfId="998" applyNumberFormat="1" applyFont="1" applyFill="1" applyBorder="1" applyAlignment="1" applyProtection="1">
      <alignment vertical="center" wrapText="1"/>
    </xf>
    <xf numFmtId="0" fontId="21" fillId="3" borderId="14" xfId="553" applyFont="1" applyFill="1" applyBorder="1" applyAlignment="1" applyProtection="1">
      <alignment horizontal="left" vertical="center"/>
    </xf>
    <xf numFmtId="0" fontId="21" fillId="3" borderId="2" xfId="553" applyFont="1" applyFill="1" applyBorder="1" applyAlignment="1" applyProtection="1">
      <alignment horizontal="left" vertical="center" wrapText="1"/>
    </xf>
    <xf numFmtId="199" fontId="21" fillId="3" borderId="2" xfId="1" applyNumberFormat="1" applyFont="1" applyFill="1" applyBorder="1" applyAlignment="1">
      <alignment horizontal="right" vertical="center" wrapText="1"/>
    </xf>
    <xf numFmtId="199" fontId="21" fillId="3" borderId="2" xfId="1" applyNumberFormat="1" applyFont="1" applyFill="1" applyBorder="1" applyAlignment="1" applyProtection="1">
      <alignment horizontal="right" vertical="center" wrapText="1"/>
      <protection locked="0"/>
    </xf>
    <xf numFmtId="0" fontId="46" fillId="0" borderId="14" xfId="998" applyFont="1" applyFill="1" applyBorder="1" applyAlignment="1">
      <alignment horizontal="distributed" vertical="center"/>
    </xf>
    <xf numFmtId="0" fontId="14" fillId="0" borderId="2" xfId="998" applyFont="1" applyFill="1" applyBorder="1" applyAlignment="1">
      <alignment horizontal="distributed" vertical="center" wrapText="1" indent="2"/>
    </xf>
    <xf numFmtId="199" fontId="11" fillId="0" borderId="0" xfId="998" applyNumberFormat="1" applyFill="1">
      <alignment vertical="center"/>
    </xf>
    <xf numFmtId="0" fontId="0" fillId="0" borderId="0" xfId="998" applyFont="1" applyFill="1">
      <alignment vertical="center"/>
    </xf>
    <xf numFmtId="198" fontId="14" fillId="0" borderId="9" xfId="998" applyNumberFormat="1" applyFont="1" applyFill="1" applyBorder="1" applyAlignment="1">
      <alignment horizontal="center" vertical="center" wrapText="1"/>
    </xf>
    <xf numFmtId="198" fontId="14" fillId="0" borderId="0" xfId="998" applyNumberFormat="1" applyFont="1" applyFill="1" applyAlignment="1">
      <alignment horizontal="center" vertical="center" wrapText="1"/>
    </xf>
    <xf numFmtId="199" fontId="21" fillId="0" borderId="2" xfId="315" applyNumberFormat="1" applyFont="1" applyFill="1" applyBorder="1" applyAlignment="1" applyProtection="1">
      <alignment vertical="center" wrapText="1"/>
    </xf>
    <xf numFmtId="200" fontId="21" fillId="0" borderId="2" xfId="3" applyNumberFormat="1" applyFont="1" applyFill="1" applyBorder="1" applyAlignment="1" applyProtection="1">
      <alignment vertical="center" wrapText="1"/>
      <protection locked="0"/>
    </xf>
    <xf numFmtId="49" fontId="21" fillId="0" borderId="2" xfId="315" applyNumberFormat="1" applyFont="1" applyFill="1" applyBorder="1" applyAlignment="1" applyProtection="1">
      <alignment horizontal="left" vertical="center" wrapText="1"/>
    </xf>
    <xf numFmtId="0" fontId="14" fillId="0" borderId="2" xfId="998" applyFont="1" applyFill="1" applyBorder="1" applyAlignment="1">
      <alignment vertical="center" wrapText="1"/>
    </xf>
    <xf numFmtId="0" fontId="21" fillId="0" borderId="14" xfId="998" applyNumberFormat="1" applyFont="1" applyFill="1" applyBorder="1" applyAlignment="1">
      <alignment horizontal="left" vertical="center"/>
    </xf>
    <xf numFmtId="0" fontId="21" fillId="0" borderId="2" xfId="998" applyNumberFormat="1" applyFont="1" applyFill="1" applyBorder="1" applyAlignment="1">
      <alignment horizontal="left" vertical="center" wrapText="1"/>
    </xf>
    <xf numFmtId="0" fontId="21" fillId="0" borderId="14" xfId="553" applyFont="1" applyFill="1" applyBorder="1" applyAlignment="1">
      <alignment horizontal="left" vertical="center"/>
    </xf>
    <xf numFmtId="0" fontId="14" fillId="0" borderId="2" xfId="998" applyNumberFormat="1" applyFont="1" applyFill="1" applyBorder="1" applyAlignment="1">
      <alignment horizontal="left" vertical="center" wrapText="1"/>
    </xf>
    <xf numFmtId="3" fontId="11" fillId="0" borderId="0" xfId="998" applyNumberFormat="1" applyFill="1">
      <alignment vertical="center"/>
    </xf>
    <xf numFmtId="0" fontId="14" fillId="3" borderId="0" xfId="998" applyFont="1" applyFill="1" applyAlignment="1" applyProtection="1">
      <alignment horizontal="center" vertical="center" wrapText="1"/>
    </xf>
    <xf numFmtId="0" fontId="21" fillId="3" borderId="0" xfId="998" applyFont="1" applyFill="1" applyProtection="1">
      <alignment vertical="center"/>
    </xf>
    <xf numFmtId="0" fontId="11" fillId="3" borderId="0" xfId="553" applyFill="1" applyProtection="1">
      <alignment vertical="center"/>
    </xf>
    <xf numFmtId="198" fontId="11" fillId="3" borderId="0" xfId="998" applyNumberFormat="1" applyFill="1" applyProtection="1">
      <alignment vertical="center"/>
    </xf>
    <xf numFmtId="0" fontId="0" fillId="0" borderId="0" xfId="0" applyAlignment="1" applyProtection="1"/>
    <xf numFmtId="0" fontId="64" fillId="3" borderId="0" xfId="998" applyFont="1" applyFill="1" applyProtection="1">
      <alignment vertical="center"/>
    </xf>
    <xf numFmtId="0" fontId="0" fillId="0" borderId="0" xfId="0" applyFill="1" applyAlignment="1" applyProtection="1"/>
    <xf numFmtId="0" fontId="21" fillId="0" borderId="0" xfId="998" applyFont="1" applyFill="1" applyAlignment="1" applyProtection="1">
      <alignment horizontal="left" vertical="center"/>
    </xf>
    <xf numFmtId="0" fontId="51" fillId="0" borderId="0" xfId="998" applyFont="1" applyFill="1" applyProtection="1">
      <alignment vertical="center"/>
    </xf>
    <xf numFmtId="0" fontId="14" fillId="0" borderId="2" xfId="998" applyFont="1" applyFill="1" applyBorder="1" applyAlignment="1" applyProtection="1">
      <alignment horizontal="center" vertical="center" wrapText="1"/>
    </xf>
    <xf numFmtId="198" fontId="14" fillId="0" borderId="0" xfId="998" applyNumberFormat="1" applyFont="1" applyFill="1" applyAlignment="1" applyProtection="1">
      <alignment horizontal="center" vertical="center" wrapText="1"/>
    </xf>
    <xf numFmtId="0" fontId="5" fillId="0" borderId="0" xfId="553" applyFont="1" applyFill="1" applyAlignment="1" applyProtection="1">
      <alignment horizontal="center" vertical="center"/>
    </xf>
    <xf numFmtId="0" fontId="21" fillId="0" borderId="14" xfId="998" applyFont="1" applyFill="1" applyBorder="1" applyAlignment="1" applyProtection="1">
      <alignment horizontal="left" vertical="top" wrapText="1"/>
    </xf>
    <xf numFmtId="0" fontId="21" fillId="0" borderId="2" xfId="998" applyNumberFormat="1" applyFont="1" applyFill="1" applyBorder="1" applyAlignment="1" applyProtection="1">
      <alignment vertical="center" wrapText="1"/>
    </xf>
    <xf numFmtId="0" fontId="14" fillId="0" borderId="14" xfId="998" applyFont="1" applyFill="1" applyBorder="1" applyAlignment="1" applyProtection="1">
      <alignment horizontal="distributed" vertical="center"/>
    </xf>
    <xf numFmtId="0" fontId="21" fillId="0" borderId="14" xfId="553" applyFont="1" applyFill="1" applyBorder="1" applyAlignment="1" applyProtection="1">
      <alignment horizontal="left" vertical="center"/>
    </xf>
    <xf numFmtId="0" fontId="46" fillId="0" borderId="14" xfId="998" applyFont="1" applyFill="1" applyBorder="1" applyAlignment="1" applyProtection="1">
      <alignment horizontal="distributed" vertical="center"/>
    </xf>
    <xf numFmtId="0" fontId="14" fillId="0" borderId="2" xfId="998" applyNumberFormat="1" applyFont="1" applyFill="1" applyBorder="1" applyAlignment="1" applyProtection="1">
      <alignment horizontal="distributed" vertical="center"/>
    </xf>
    <xf numFmtId="3" fontId="11" fillId="3" borderId="0" xfId="998" applyNumberFormat="1" applyFill="1" applyProtection="1">
      <alignment vertical="center"/>
    </xf>
    <xf numFmtId="0" fontId="65" fillId="0" borderId="0" xfId="6" applyAlignment="1"/>
    <xf numFmtId="0" fontId="66" fillId="0" borderId="0" xfId="6" applyFont="1" applyAlignment="1"/>
    <xf numFmtId="0" fontId="65" fillId="0" borderId="0" xfId="6" applyAlignment="1" quotePrefix="1"/>
    <xf numFmtId="0" fontId="66" fillId="0" borderId="0" xfId="6" applyFont="1" applyAlignment="1" quotePrefix="1"/>
    <xf numFmtId="0" fontId="21" fillId="0" borderId="14" xfId="998" applyFont="1" applyFill="1" applyBorder="1" applyAlignment="1" applyProtection="1" quotePrefix="1">
      <alignment horizontal="left" vertical="center"/>
    </xf>
    <xf numFmtId="0" fontId="21" fillId="3" borderId="14" xfId="998" applyFont="1" applyFill="1" applyBorder="1" applyAlignment="1" quotePrefix="1">
      <alignment horizontal="left" vertical="center"/>
    </xf>
  </cellXfs>
  <cellStyles count="133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链接单元格 5" xfId="49"/>
    <cellStyle name="常规 440" xfId="50"/>
    <cellStyle name="常规 435" xfId="51"/>
    <cellStyle name="常规 2 2 4" xfId="52"/>
    <cellStyle name="部门 4" xfId="53"/>
    <cellStyle name="_ET_STYLE_NoName_00__Book1_1 2 2 2" xfId="54"/>
    <cellStyle name="强调文字颜色 2 3 2" xfId="55"/>
    <cellStyle name="汇总 6" xfId="56"/>
    <cellStyle name="Accent5 9" xfId="57"/>
    <cellStyle name="百分比 2 8 2" xfId="58"/>
    <cellStyle name="Accent1 5" xfId="59"/>
    <cellStyle name="好 3 2 2" xfId="60"/>
    <cellStyle name="args.style" xfId="61"/>
    <cellStyle name="适中 5 2" xfId="62"/>
    <cellStyle name="Accent2 - 20% 2" xfId="63"/>
    <cellStyle name="常规 3 2 3 2" xfId="64"/>
    <cellStyle name="_Book1_2 2" xfId="65"/>
    <cellStyle name="Accent2 - 40%" xfId="66"/>
    <cellStyle name="常规 3 4 3" xfId="67"/>
    <cellStyle name="常规 26 2" xfId="68"/>
    <cellStyle name="常规 7 3" xfId="69"/>
    <cellStyle name="Accent6 4" xfId="70"/>
    <cellStyle name="60% - 强调文字颜色 6 3 2" xfId="71"/>
    <cellStyle name="日期" xfId="72"/>
    <cellStyle name="Accent2 - 60%" xfId="73"/>
    <cellStyle name="Input [yellow] 4" xfId="74"/>
    <cellStyle name="好_0605石屏县 2 2" xfId="75"/>
    <cellStyle name="60% - 强调文字颜色 4 2 2 2" xfId="76"/>
    <cellStyle name="好_2007年地州资金往来对账表 3" xfId="77"/>
    <cellStyle name="Accent4 5" xfId="78"/>
    <cellStyle name="差_Book1 2" xfId="79"/>
    <cellStyle name="_ET_STYLE_NoName_00__Sheet3" xfId="80"/>
    <cellStyle name="常规 6" xfId="81"/>
    <cellStyle name="60% - 强调文字颜色 2 3" xfId="82"/>
    <cellStyle name="Accent5 - 60% 2 2" xfId="83"/>
    <cellStyle name="Accent6 3" xfId="84"/>
    <cellStyle name="百分比 7" xfId="85"/>
    <cellStyle name="Accent3 4 2" xfId="86"/>
    <cellStyle name="解释性文本 2 2" xfId="87"/>
    <cellStyle name="常规 4 2 2 3" xfId="88"/>
    <cellStyle name="常规 6 5" xfId="89"/>
    <cellStyle name="60% - 强调文字颜色 2 2 2" xfId="90"/>
    <cellStyle name="常规 5 2" xfId="91"/>
    <cellStyle name="Accent1 - 60% 2 2" xfId="92"/>
    <cellStyle name="标题 1 5 2" xfId="93"/>
    <cellStyle name="百分比 4" xfId="94"/>
    <cellStyle name="60% - 强调文字颜色 2 2 2 2" xfId="95"/>
    <cellStyle name="0,0_x000d__x000a_NA_x000d__x000a_" xfId="96"/>
    <cellStyle name="差 7" xfId="97"/>
    <cellStyle name="常规 5 2 2" xfId="98"/>
    <cellStyle name="百分比 5" xfId="99"/>
    <cellStyle name="Accent6 2" xfId="100"/>
    <cellStyle name="Accent4 2 2" xfId="101"/>
    <cellStyle name="百分比 6" xfId="102"/>
    <cellStyle name="Accent6 5" xfId="103"/>
    <cellStyle name="40% - 强调文字颜色 4 2" xfId="104"/>
    <cellStyle name="常规 443" xfId="105"/>
    <cellStyle name="常规 8 3" xfId="106"/>
    <cellStyle name="标题 4 5 3" xfId="107"/>
    <cellStyle name="常规 2 2 2 5" xfId="108"/>
    <cellStyle name="PSHeading 4" xfId="109"/>
    <cellStyle name="差_0605石屏" xfId="110"/>
    <cellStyle name="60% - 强调文字颜色 4 2 3" xfId="111"/>
    <cellStyle name="输出 3 3" xfId="112"/>
    <cellStyle name="20% - 强调文字颜色 3 3" xfId="113"/>
    <cellStyle name="适中 8" xfId="114"/>
    <cellStyle name="常规 442" xfId="115"/>
    <cellStyle name="常规 8 2" xfId="116"/>
    <cellStyle name="链接单元格 7" xfId="117"/>
    <cellStyle name="标题 4 5 2" xfId="118"/>
    <cellStyle name="千位分隔 6 2" xfId="119"/>
    <cellStyle name="常规 2 2 2 4" xfId="120"/>
    <cellStyle name="常规 428" xfId="121"/>
    <cellStyle name="常规 433" xfId="122"/>
    <cellStyle name="链接单元格 3" xfId="123"/>
    <cellStyle name="编号 3 2" xfId="124"/>
    <cellStyle name="标题 5 4" xfId="125"/>
    <cellStyle name="Accent6 - 20% 2 2" xfId="126"/>
    <cellStyle name="汇总 3 3" xfId="127"/>
    <cellStyle name="常规 429" xfId="128"/>
    <cellStyle name="常规 434" xfId="129"/>
    <cellStyle name="链接单元格 4" xfId="130"/>
    <cellStyle name="差_11大理 2 2" xfId="131"/>
    <cellStyle name="Accent2 - 40% 2" xfId="132"/>
    <cellStyle name="检查单元格 3 4" xfId="133"/>
    <cellStyle name="Accent2 - 40% 3" xfId="134"/>
    <cellStyle name="好_2008年地州对账表(国库资金）" xfId="135"/>
    <cellStyle name="PSChar" xfId="136"/>
    <cellStyle name="常规 436" xfId="137"/>
    <cellStyle name="常规 441" xfId="138"/>
    <cellStyle name="链接单元格 6" xfId="139"/>
    <cellStyle name="常规 2 5 3 2" xfId="140"/>
    <cellStyle name="60% - 强调文字颜色 5 2 2 2" xfId="141"/>
    <cellStyle name="计算 4" xfId="142"/>
    <cellStyle name="常规_exceltmp1 2" xfId="143"/>
    <cellStyle name="Accent6 6" xfId="144"/>
    <cellStyle name="标题 1 4 2" xfId="145"/>
    <cellStyle name="_弱电系统设备配置报价清单" xfId="146"/>
    <cellStyle name="Accent6 7" xfId="147"/>
    <cellStyle name="标题 1 4 3" xfId="148"/>
    <cellStyle name="_Book1_2 3" xfId="149"/>
    <cellStyle name="Accent2 - 20% 3" xfId="150"/>
    <cellStyle name="常规 2 12 2" xfId="151"/>
    <cellStyle name="适中 5 3" xfId="152"/>
    <cellStyle name="_ET_STYLE_NoName_00__Book1" xfId="153"/>
    <cellStyle name="_ET_STYLE_NoName_00_" xfId="154"/>
    <cellStyle name="_Book1_1" xfId="155"/>
    <cellStyle name="_20100326高清市院遂宁检察院1080P配置清单26日改" xfId="156"/>
    <cellStyle name="_Book1_2 2 2" xfId="157"/>
    <cellStyle name="百分比 2 2 4" xfId="158"/>
    <cellStyle name="Accent2 - 20% 2 2" xfId="159"/>
    <cellStyle name="百分比 2 10 2" xfId="160"/>
    <cellStyle name="_Book1_2 2 3" xfId="161"/>
    <cellStyle name="百分比 2 2 5" xfId="162"/>
    <cellStyle name="常规 2 5 4 2" xfId="163"/>
    <cellStyle name="_Book1_2 2 2 2" xfId="164"/>
    <cellStyle name="百分比 2 2 4 2" xfId="165"/>
    <cellStyle name="_Book1_3 2" xfId="166"/>
    <cellStyle name="超级链接 2 2" xfId="167"/>
    <cellStyle name="_Book1" xfId="168"/>
    <cellStyle name="常规 2 7 2" xfId="169"/>
    <cellStyle name="_Book1_2" xfId="170"/>
    <cellStyle name="Accent2 - 20%" xfId="171"/>
    <cellStyle name="常规 3 2 3" xfId="172"/>
    <cellStyle name="适中 5" xfId="173"/>
    <cellStyle name="_Book1_2 3 2" xfId="174"/>
    <cellStyle name="差_2008年地州对账表(国库资金） 3" xfId="175"/>
    <cellStyle name="常规 2 16" xfId="176"/>
    <cellStyle name="百分比 2 3 4" xfId="177"/>
    <cellStyle name="_Book1_2 4" xfId="178"/>
    <cellStyle name="_Book1_3" xfId="179"/>
    <cellStyle name="Accent1 4 2" xfId="180"/>
    <cellStyle name="超级链接 2" xfId="181"/>
    <cellStyle name="常规 2 3 3 2" xfId="182"/>
    <cellStyle name="_ET_STYLE_NoName_00__Book1_1" xfId="183"/>
    <cellStyle name="Accent5 - 60% 3" xfId="184"/>
    <cellStyle name="常规 2 3 3 2 2" xfId="185"/>
    <cellStyle name="_ET_STYLE_NoName_00__Book1_1 2" xfId="186"/>
    <cellStyle name="_ET_STYLE_NoName_00__Book1_1 2 2" xfId="187"/>
    <cellStyle name="百分比 2 7 2" xfId="188"/>
    <cellStyle name="Percent [2]" xfId="189"/>
    <cellStyle name="标题 2 2 2 2" xfId="190"/>
    <cellStyle name="_ET_STYLE_NoName_00__Book1_1 2 3" xfId="191"/>
    <cellStyle name="_ET_STYLE_NoName_00__Book1_1 3" xfId="192"/>
    <cellStyle name="_ET_STYLE_NoName_00__Book1_1 3 2" xfId="193"/>
    <cellStyle name="Accent1 4" xfId="194"/>
    <cellStyle name="超级链接" xfId="195"/>
    <cellStyle name="_ET_STYLE_NoName_00__Book1_1 4" xfId="196"/>
    <cellStyle name="_关闭破产企业已移交地方管理中小学校退休教师情况明细表(1)" xfId="197"/>
    <cellStyle name="Accent5 4" xfId="198"/>
    <cellStyle name="0,0_x005f_x000d__x005f_x000a_NA_x005f_x000d__x005f_x000a_" xfId="199"/>
    <cellStyle name="警告文本 4 2" xfId="200"/>
    <cellStyle name="20% - 强调文字颜色 1 2" xfId="201"/>
    <cellStyle name="20% - 强调文字颜色 1 2 2" xfId="202"/>
    <cellStyle name="常规 11 4" xfId="203"/>
    <cellStyle name="链接单元格 3 2 2" xfId="204"/>
    <cellStyle name="Accent1 - 20% 2" xfId="205"/>
    <cellStyle name="20% - 强调文字颜色 1 3" xfId="206"/>
    <cellStyle name="强调文字颜色 2 2 2 2" xfId="207"/>
    <cellStyle name="20% - 强调文字颜色 2 2" xfId="208"/>
    <cellStyle name="20% - 强调文字颜色 2 2 2" xfId="209"/>
    <cellStyle name="20% - 强调文字颜色 2 3" xfId="210"/>
    <cellStyle name="60% - 强调文字颜色 3 2 2 2" xfId="211"/>
    <cellStyle name="20% - 强调文字颜色 3 2" xfId="212"/>
    <cellStyle name="常规 3 2 5" xfId="213"/>
    <cellStyle name="适中 7" xfId="214"/>
    <cellStyle name="20% - 强调文字颜色 3 2 2" xfId="215"/>
    <cellStyle name="Mon閠aire_!!!GO" xfId="216"/>
    <cellStyle name="20% - 强调文字颜色 4 2" xfId="217"/>
    <cellStyle name="常规 3 3 5" xfId="218"/>
    <cellStyle name="20% - 强调文字颜色 4 2 2" xfId="219"/>
    <cellStyle name="常规 3 3 5 2" xfId="220"/>
    <cellStyle name="Accent6 - 60% 2 2" xfId="221"/>
    <cellStyle name="20% - 强调文字颜色 4 3" xfId="222"/>
    <cellStyle name="常规 3 3 6" xfId="223"/>
    <cellStyle name="20% - 强调文字颜色 5 2" xfId="224"/>
    <cellStyle name="20% - 强调文字颜色 5 2 2" xfId="225"/>
    <cellStyle name="20% - 强调文字颜色 5 3" xfId="226"/>
    <cellStyle name="20% - 强调文字颜色 6 2" xfId="227"/>
    <cellStyle name="Accent6 - 20% 3" xfId="228"/>
    <cellStyle name="20% - 强调文字颜色 6 2 2" xfId="229"/>
    <cellStyle name="20% - 强调文字颜色 6 3" xfId="230"/>
    <cellStyle name="解释性文本 3 2 2" xfId="231"/>
    <cellStyle name="40% - 强调文字颜色 1 2" xfId="232"/>
    <cellStyle name="40% - 强调文字颜色 1 2 2" xfId="233"/>
    <cellStyle name="常规 4 3 5" xfId="234"/>
    <cellStyle name="40% - 强调文字颜色 1 3" xfId="235"/>
    <cellStyle name="常规 9 2" xfId="236"/>
    <cellStyle name="Accent1" xfId="237"/>
    <cellStyle name="常规 2 3 2 4" xfId="238"/>
    <cellStyle name="40% - 强调文字颜色 2 2" xfId="239"/>
    <cellStyle name="常规 2 3 2 4 2" xfId="240"/>
    <cellStyle name="40% - 强调文字颜色 2 2 2" xfId="241"/>
    <cellStyle name="常规 2 3 2 5" xfId="242"/>
    <cellStyle name="40% - 强调文字颜色 2 3" xfId="243"/>
    <cellStyle name="常规 2 3 3 4" xfId="244"/>
    <cellStyle name="40% - 强调文字颜色 3 2" xfId="245"/>
    <cellStyle name="40% - 强调文字颜色 3 2 2" xfId="246"/>
    <cellStyle name="40% - 强调文字颜色 3 3" xfId="247"/>
    <cellStyle name="40% - 强调文字颜色 4 2 2" xfId="248"/>
    <cellStyle name="标题 4 4" xfId="249"/>
    <cellStyle name="千位分隔 5" xfId="250"/>
    <cellStyle name="40% - 强调文字颜色 4 3" xfId="251"/>
    <cellStyle name="Accent6 - 20% 2" xfId="252"/>
    <cellStyle name="常规_2007年云南省向人大报送政府收支预算表格式编制过程表 3 2" xfId="253"/>
    <cellStyle name="计算 3 3" xfId="254"/>
    <cellStyle name="40% - 强调文字颜色 5 2" xfId="255"/>
    <cellStyle name="好 2 3" xfId="256"/>
    <cellStyle name="40% - 强调文字颜色 5 2 2" xfId="257"/>
    <cellStyle name="60% - 强调文字颜色 4 3" xfId="258"/>
    <cellStyle name="计算 4 2 2" xfId="259"/>
    <cellStyle name="40% - 强调文字颜色 5 3" xfId="260"/>
    <cellStyle name="好 2 4" xfId="261"/>
    <cellStyle name="百分比 2 9" xfId="262"/>
    <cellStyle name="适中 2 2" xfId="263"/>
    <cellStyle name="标题 2 2 4" xfId="264"/>
    <cellStyle name="40% - 强调文字颜色 6 2" xfId="265"/>
    <cellStyle name="好 3 3" xfId="266"/>
    <cellStyle name="40% - 强调文字颜色 6 2 2" xfId="267"/>
    <cellStyle name="百分比 2 9 2" xfId="268"/>
    <cellStyle name="适中 2 2 2" xfId="269"/>
    <cellStyle name="Accent2 5" xfId="270"/>
    <cellStyle name="40% - 强调文字颜色 6 3" xfId="271"/>
    <cellStyle name="好 3 4" xfId="272"/>
    <cellStyle name="Accent6 2 2" xfId="273"/>
    <cellStyle name="输出 3 4" xfId="274"/>
    <cellStyle name="60% - 强调文字颜色 1 2" xfId="275"/>
    <cellStyle name="60% - 强调文字颜色 1 2 2" xfId="276"/>
    <cellStyle name="60% - 强调文字颜色 1 2 2 2" xfId="277"/>
    <cellStyle name="标题 3 2 4" xfId="278"/>
    <cellStyle name="好 7" xfId="279"/>
    <cellStyle name="商品名称 2 2" xfId="280"/>
    <cellStyle name="60% - 强调文字颜色 1 2 3" xfId="281"/>
    <cellStyle name="百分比 2 3 4 2" xfId="282"/>
    <cellStyle name="60% - 强调文字颜色 1 3" xfId="283"/>
    <cellStyle name="60% - 强调文字颜色 1 3 2" xfId="284"/>
    <cellStyle name="千位分隔 2 3" xfId="285"/>
    <cellStyle name="Accent6 3 2" xfId="286"/>
    <cellStyle name="常规 5" xfId="287"/>
    <cellStyle name="输出 4 4" xfId="288"/>
    <cellStyle name="60% - 强调文字颜色 2 2" xfId="289"/>
    <cellStyle name="60% - 强调文字颜色 2 2 3" xfId="290"/>
    <cellStyle name="常规 5 3" xfId="291"/>
    <cellStyle name="Accent6 - 60%" xfId="292"/>
    <cellStyle name="60% - 强调文字颜色 2 3 2" xfId="293"/>
    <cellStyle name="注释 2" xfId="294"/>
    <cellStyle name="常规 6 2" xfId="295"/>
    <cellStyle name="Accent6 4 2" xfId="296"/>
    <cellStyle name="60% - 强调文字颜色 3 2" xfId="297"/>
    <cellStyle name="60% - 强调文字颜色 3 2 2" xfId="298"/>
    <cellStyle name="60% - 强调文字颜色 3 2 3" xfId="299"/>
    <cellStyle name="60% - 强调文字颜色 3 3" xfId="300"/>
    <cellStyle name="Accent5 - 40% 2" xfId="301"/>
    <cellStyle name="60% - 强调文字颜色 3 3 2" xfId="302"/>
    <cellStyle name="汇总 7" xfId="303"/>
    <cellStyle name="Accent5 - 40% 2 2" xfId="304"/>
    <cellStyle name="Accent6 5 2" xfId="305"/>
    <cellStyle name="60% - 强调文字颜色 4 2" xfId="306"/>
    <cellStyle name="60% - 强调文字颜色 4 2 2" xfId="307"/>
    <cellStyle name="60% - 强调文字颜色 4 3 2" xfId="308"/>
    <cellStyle name="常规 15" xfId="309"/>
    <cellStyle name="常规 20" xfId="310"/>
    <cellStyle name="60% - 强调文字颜色 5 2" xfId="311"/>
    <cellStyle name="标题 1 4 2 2" xfId="312"/>
    <cellStyle name="常规 2 5 3" xfId="313"/>
    <cellStyle name="60% - 强调文字颜色 5 2 2" xfId="314"/>
    <cellStyle name="常规_exceltmp1" xfId="315"/>
    <cellStyle name="常规 2 5 4" xfId="316"/>
    <cellStyle name="60% - 强调文字颜色 5 2 3" xfId="317"/>
    <cellStyle name="常规 2 2 2 3 2" xfId="318"/>
    <cellStyle name="百分比 2 10" xfId="319"/>
    <cellStyle name="60% - 强调文字颜色 5 3" xfId="320"/>
    <cellStyle name="RowLevel_0" xfId="321"/>
    <cellStyle name="常规 2 6 3" xfId="322"/>
    <cellStyle name="60% - 强调文字颜色 5 3 2" xfId="323"/>
    <cellStyle name="60% - 强调文字颜色 6 2" xfId="324"/>
    <cellStyle name="60% - 强调文字颜色 6 2 2" xfId="325"/>
    <cellStyle name="Header2" xfId="326"/>
    <cellStyle name="强调文字颜色 5 2 3" xfId="327"/>
    <cellStyle name="60% - 强调文字颜色 6 2 2 2" xfId="328"/>
    <cellStyle name="Header2 2" xfId="329"/>
    <cellStyle name="60% - 强调文字颜色 6 2 3" xfId="330"/>
    <cellStyle name="60% - 强调文字颜色 6 3" xfId="331"/>
    <cellStyle name="6mal" xfId="332"/>
    <cellStyle name="Accent1 - 20%" xfId="333"/>
    <cellStyle name="强调文字颜色 2 2 2" xfId="334"/>
    <cellStyle name="Accent4 9" xfId="335"/>
    <cellStyle name="Accent1 - 20% 2 2" xfId="336"/>
    <cellStyle name="Accent5 - 20%" xfId="337"/>
    <cellStyle name="常规 2 3 3 3" xfId="338"/>
    <cellStyle name="Accent1 - 20% 3" xfId="339"/>
    <cellStyle name="Accent1 - 40%" xfId="340"/>
    <cellStyle name="Accent6 9" xfId="341"/>
    <cellStyle name="标题 6 2 2" xfId="342"/>
    <cellStyle name="Accent1 - 40% 2" xfId="343"/>
    <cellStyle name="Accent1 - 40% 2 2" xfId="344"/>
    <cellStyle name="Accent1 - 40% 3" xfId="345"/>
    <cellStyle name="PSHeading 3 2" xfId="346"/>
    <cellStyle name="Accent1 - 60%" xfId="347"/>
    <cellStyle name="Accent1 - 60% 2" xfId="348"/>
    <cellStyle name="标题 1 5" xfId="349"/>
    <cellStyle name="Accent1 - 60% 3" xfId="350"/>
    <cellStyle name="标题 1 6" xfId="351"/>
    <cellStyle name="常规 17 2" xfId="352"/>
    <cellStyle name="注释 4 2 2" xfId="353"/>
    <cellStyle name="Date 3" xfId="354"/>
    <cellStyle name="Accent1 2" xfId="355"/>
    <cellStyle name="Currency [0]_!!!GO" xfId="356"/>
    <cellStyle name="Accent1 2 2" xfId="357"/>
    <cellStyle name="Accent1 3" xfId="358"/>
    <cellStyle name="Accent1 3 2" xfId="359"/>
    <cellStyle name="Accent1 5 2" xfId="360"/>
    <cellStyle name="常规 2" xfId="361"/>
    <cellStyle name="Accent1 6" xfId="362"/>
    <cellStyle name="常规 2 2 3 2" xfId="363"/>
    <cellStyle name="部门 3 2" xfId="364"/>
    <cellStyle name="sstot" xfId="365"/>
    <cellStyle name="Accent1 7" xfId="366"/>
    <cellStyle name="常规 2 2 3 3" xfId="367"/>
    <cellStyle name="Accent1 8" xfId="368"/>
    <cellStyle name="差_1110洱源 2" xfId="369"/>
    <cellStyle name="常规 2 2 3 4" xfId="370"/>
    <cellStyle name="Accent1 9" xfId="371"/>
    <cellStyle name="差_1110洱源 3" xfId="372"/>
    <cellStyle name="Accent2" xfId="373"/>
    <cellStyle name="Header1 2" xfId="374"/>
    <cellStyle name="强调文字颜色 5 2 2 2" xfId="375"/>
    <cellStyle name="常规 9 3" xfId="376"/>
    <cellStyle name="Accent2 - 40% 2 2" xfId="377"/>
    <cellStyle name="输入 2 4" xfId="378"/>
    <cellStyle name="Accent2 - 60% 2" xfId="379"/>
    <cellStyle name="日期 2" xfId="380"/>
    <cellStyle name="Accent5 - 40% 3" xfId="381"/>
    <cellStyle name="Accent2 - 60% 2 2" xfId="382"/>
    <cellStyle name="日期 2 2" xfId="383"/>
    <cellStyle name="Accent2 - 60% 3" xfId="384"/>
    <cellStyle name="日期 3" xfId="385"/>
    <cellStyle name="Accent2 2" xfId="386"/>
    <cellStyle name="t" xfId="387"/>
    <cellStyle name="强调文字颜色 4 3" xfId="388"/>
    <cellStyle name="Accent2 2 2" xfId="389"/>
    <cellStyle name="Accent2 3" xfId="390"/>
    <cellStyle name="Accent2 3 2" xfId="391"/>
    <cellStyle name="Accent2 4" xfId="392"/>
    <cellStyle name="Accent2 4 2" xfId="393"/>
    <cellStyle name="百分比 2 9 2 2" xfId="394"/>
    <cellStyle name="Accent2 5 2" xfId="395"/>
    <cellStyle name="百分比 2 9 3" xfId="396"/>
    <cellStyle name="常规 2 2 11" xfId="397"/>
    <cellStyle name="Accent2 6" xfId="398"/>
    <cellStyle name="常规 2 2 4 2" xfId="399"/>
    <cellStyle name="Date" xfId="400"/>
    <cellStyle name="Accent2 7" xfId="401"/>
    <cellStyle name="Accent2 8" xfId="402"/>
    <cellStyle name="Accent2 9" xfId="403"/>
    <cellStyle name="Accent3" xfId="404"/>
    <cellStyle name="Accent5 2" xfId="405"/>
    <cellStyle name="Accent3 - 20%" xfId="406"/>
    <cellStyle name="Milliers_!!!GO" xfId="407"/>
    <cellStyle name="Accent5 2 2" xfId="408"/>
    <cellStyle name="Accent3 - 20% 2" xfId="409"/>
    <cellStyle name="标题 1 3" xfId="410"/>
    <cellStyle name="百分比 4 3" xfId="411"/>
    <cellStyle name="常规 2 2 7" xfId="412"/>
    <cellStyle name="Accent3 - 20% 2 2" xfId="413"/>
    <cellStyle name="标题 1 3 2" xfId="414"/>
    <cellStyle name="差_0605石屏 3" xfId="415"/>
    <cellStyle name="Accent5 6" xfId="416"/>
    <cellStyle name="汇总 3" xfId="417"/>
    <cellStyle name="Accent3 - 20% 3" xfId="418"/>
    <cellStyle name="标题 1 4" xfId="419"/>
    <cellStyle name="Accent3 - 40%" xfId="420"/>
    <cellStyle name="Accent4 3 2" xfId="421"/>
    <cellStyle name="Mon閠aire [0]_!!!GO" xfId="422"/>
    <cellStyle name="好_0502通海县" xfId="423"/>
    <cellStyle name="Accent3 - 40% 2" xfId="424"/>
    <cellStyle name="Accent3 - 40% 2 2" xfId="425"/>
    <cellStyle name="百分比 2 6 2" xfId="426"/>
    <cellStyle name="常规 15 2 2" xfId="427"/>
    <cellStyle name="Accent3 - 40% 3" xfId="428"/>
    <cellStyle name="捠壿 [0.00]_Region Orders (2)" xfId="429"/>
    <cellStyle name="Accent4 - 60%" xfId="430"/>
    <cellStyle name="Accent3 - 60%" xfId="431"/>
    <cellStyle name="Accent4 5 2" xfId="432"/>
    <cellStyle name="Accent3 - 60% 2" xfId="433"/>
    <cellStyle name="好_M01-1 3" xfId="434"/>
    <cellStyle name="Accent3 - 60% 2 2" xfId="435"/>
    <cellStyle name="编号" xfId="436"/>
    <cellStyle name="Accent3 - 60% 3" xfId="437"/>
    <cellStyle name="常规 17 2 2" xfId="438"/>
    <cellStyle name="Accent3 2" xfId="439"/>
    <cellStyle name="Accent3 2 2" xfId="440"/>
    <cellStyle name="comma zerodec" xfId="441"/>
    <cellStyle name="Accent3 3" xfId="442"/>
    <cellStyle name="Accent3 3 2" xfId="443"/>
    <cellStyle name="Accent3 4" xfId="444"/>
    <cellStyle name="解释性文本 2" xfId="445"/>
    <cellStyle name="Accent3 5" xfId="446"/>
    <cellStyle name="解释性文本 3" xfId="447"/>
    <cellStyle name="Accent3 5 2" xfId="448"/>
    <cellStyle name="解释性文本 3 2" xfId="449"/>
    <cellStyle name="Moneda_96 Risk" xfId="450"/>
    <cellStyle name="Accent3 6" xfId="451"/>
    <cellStyle name="常规 2 2 5 2" xfId="452"/>
    <cellStyle name="解释性文本 4" xfId="453"/>
    <cellStyle name="差 2" xfId="454"/>
    <cellStyle name="解释性文本 5" xfId="455"/>
    <cellStyle name="Accent3 7" xfId="456"/>
    <cellStyle name="差 3" xfId="457"/>
    <cellStyle name="解释性文本 6" xfId="458"/>
    <cellStyle name="Accent3 8" xfId="459"/>
    <cellStyle name="差 4" xfId="460"/>
    <cellStyle name="解释性文本 7" xfId="461"/>
    <cellStyle name="Accent3 9" xfId="462"/>
    <cellStyle name="常规 2 7 3 2" xfId="463"/>
    <cellStyle name="百分比 2" xfId="464"/>
    <cellStyle name="Accent4" xfId="465"/>
    <cellStyle name="差 4 2 2" xfId="466"/>
    <cellStyle name="Accent4 - 20%" xfId="467"/>
    <cellStyle name="百分比 2 2 2" xfId="468"/>
    <cellStyle name="Accent4 - 20% 2" xfId="469"/>
    <cellStyle name="常规 2 4 2 4" xfId="470"/>
    <cellStyle name="百分比 2 2 2 2" xfId="471"/>
    <cellStyle name="Accent4 - 20% 2 2" xfId="472"/>
    <cellStyle name="百分比 2 2 2 2 2" xfId="473"/>
    <cellStyle name="Accent4 - 20% 3" xfId="474"/>
    <cellStyle name="百分比 2 2 2 3" xfId="475"/>
    <cellStyle name="强调 2 2" xfId="476"/>
    <cellStyle name="Accent4 - 40%" xfId="477"/>
    <cellStyle name="输入 4" xfId="478"/>
    <cellStyle name="百分比 2 4 2" xfId="479"/>
    <cellStyle name="Accent4 - 40% 2" xfId="480"/>
    <cellStyle name="输入 4 2" xfId="481"/>
    <cellStyle name="常规 3 3" xfId="482"/>
    <cellStyle name="百分比 2 4 2 2" xfId="483"/>
    <cellStyle name="Accent6 - 40%" xfId="484"/>
    <cellStyle name="Accent4 - 40% 2 2" xfId="485"/>
    <cellStyle name="输入 4 2 2" xfId="486"/>
    <cellStyle name="常规 3 3 2" xfId="487"/>
    <cellStyle name="Accent6 - 40% 2" xfId="488"/>
    <cellStyle name="商品名称 4" xfId="489"/>
    <cellStyle name="Accent4 - 40% 3" xfId="490"/>
    <cellStyle name="输入 4 3" xfId="491"/>
    <cellStyle name="常规 3 4" xfId="492"/>
    <cellStyle name="Accent4 - 60% 2" xfId="493"/>
    <cellStyle name="Accent4 - 60% 2 2" xfId="494"/>
    <cellStyle name="标题 7 4" xfId="495"/>
    <cellStyle name="PSSpacer" xfId="496"/>
    <cellStyle name="Accent4 - 60% 3" xfId="497"/>
    <cellStyle name="Accent6" xfId="498"/>
    <cellStyle name="Accent4 2" xfId="499"/>
    <cellStyle name="Accent4 3" xfId="500"/>
    <cellStyle name="New Times Roman" xfId="501"/>
    <cellStyle name="Accent4 4" xfId="502"/>
    <cellStyle name="PSHeading 5" xfId="503"/>
    <cellStyle name="Accent4 4 2" xfId="504"/>
    <cellStyle name="借出原因" xfId="505"/>
    <cellStyle name="标题 1 2 2" xfId="506"/>
    <cellStyle name="百分比 4 2 2" xfId="507"/>
    <cellStyle name="Accent4 6" xfId="508"/>
    <cellStyle name="常规 2 2 6 2" xfId="509"/>
    <cellStyle name="标题 1 2 3" xfId="510"/>
    <cellStyle name="Accent4 7" xfId="511"/>
    <cellStyle name="Accent4 8" xfId="512"/>
    <cellStyle name="标题 1 2 4" xfId="513"/>
    <cellStyle name="Accent5" xfId="514"/>
    <cellStyle name="常规 2 3 3 3 2" xfId="515"/>
    <cellStyle name="Accent5 - 20% 2" xfId="516"/>
    <cellStyle name="Accent5 - 20% 2 2" xfId="517"/>
    <cellStyle name="Input [yellow] 2 2 2" xfId="518"/>
    <cellStyle name="Accent5 - 20% 3" xfId="519"/>
    <cellStyle name="Accent5 - 40%" xfId="520"/>
    <cellStyle name="好 4 2" xfId="521"/>
    <cellStyle name="常规 12" xfId="522"/>
    <cellStyle name="标题 2 3 3" xfId="523"/>
    <cellStyle name="Accent5 - 60%" xfId="524"/>
    <cellStyle name="好 4 2 2" xfId="525"/>
    <cellStyle name="常规 12 2" xfId="526"/>
    <cellStyle name="Accent5 - 60% 2" xfId="527"/>
    <cellStyle name="Category" xfId="528"/>
    <cellStyle name="Accent5 3" xfId="529"/>
    <cellStyle name="Category 2" xfId="530"/>
    <cellStyle name="标题 2 3" xfId="531"/>
    <cellStyle name="Accent5 3 2" xfId="532"/>
    <cellStyle name="Comma [0]_!!!GO" xfId="533"/>
    <cellStyle name="标题 3 3" xfId="534"/>
    <cellStyle name="Accent5 4 2" xfId="535"/>
    <cellStyle name="汇总 2" xfId="536"/>
    <cellStyle name="Accent5 5" xfId="537"/>
    <cellStyle name="差_0605石屏 2" xfId="538"/>
    <cellStyle name="汇总 2 2" xfId="539"/>
    <cellStyle name="Accent5 5 2" xfId="540"/>
    <cellStyle name="差_0605石屏 2 2" xfId="541"/>
    <cellStyle name="汇总 4" xfId="542"/>
    <cellStyle name="Accent5 7" xfId="543"/>
    <cellStyle name="标题 1 3 3" xfId="544"/>
    <cellStyle name="百分比 2 3 2 2 2" xfId="545"/>
    <cellStyle name="汇总 5" xfId="546"/>
    <cellStyle name="Accent5 8" xfId="547"/>
    <cellStyle name="标题 1 3 4" xfId="548"/>
    <cellStyle name="Accent6 - 20%" xfId="549"/>
    <cellStyle name="Accent6 - 40% 2 2" xfId="550"/>
    <cellStyle name="标题 3 4 4" xfId="551"/>
    <cellStyle name="常规 3 3 3" xfId="552"/>
    <cellStyle name="常规_2007年云南省向人大报送政府收支预算表格式编制过程表" xfId="553"/>
    <cellStyle name="ColLevel_0" xfId="554"/>
    <cellStyle name="Accent6 - 40% 3" xfId="555"/>
    <cellStyle name="Accent6 - 60% 2" xfId="556"/>
    <cellStyle name="Accent6 - 60% 3" xfId="557"/>
    <cellStyle name="Accent6 8" xfId="558"/>
    <cellStyle name="标题 1 4 4" xfId="559"/>
    <cellStyle name="Comma_!!!GO" xfId="560"/>
    <cellStyle name="百分比 2 4 3" xfId="561"/>
    <cellStyle name="分级显示列_1_Book1" xfId="562"/>
    <cellStyle name="标题 3 3 2" xfId="563"/>
    <cellStyle name="Currency_!!!GO" xfId="564"/>
    <cellStyle name="好 4 3" xfId="565"/>
    <cellStyle name="常规 13" xfId="566"/>
    <cellStyle name="标题 2 3 4" xfId="567"/>
    <cellStyle name="Currency1" xfId="568"/>
    <cellStyle name="常规 2 2 11 2" xfId="569"/>
    <cellStyle name="Date 2" xfId="570"/>
    <cellStyle name="Date 2 2" xfId="571"/>
    <cellStyle name="差_0502通海县 3" xfId="572"/>
    <cellStyle name="Dollar (zero dec)" xfId="573"/>
    <cellStyle name="常规 2 3 6" xfId="574"/>
    <cellStyle name="百分比 5 2" xfId="575"/>
    <cellStyle name="标题 2 2" xfId="576"/>
    <cellStyle name="常规 5 2 2 2" xfId="577"/>
    <cellStyle name="Grey" xfId="578"/>
    <cellStyle name="强调文字颜色 5 2 2" xfId="579"/>
    <cellStyle name="Header1" xfId="580"/>
    <cellStyle name="Header2 2 2" xfId="581"/>
    <cellStyle name="Header2 3" xfId="582"/>
    <cellStyle name="千位分隔 2 4" xfId="583"/>
    <cellStyle name="Input [yellow]" xfId="584"/>
    <cellStyle name="千位分隔 2 4 2" xfId="585"/>
    <cellStyle name="Input [yellow] 2" xfId="586"/>
    <cellStyle name="Input [yellow] 2 2" xfId="587"/>
    <cellStyle name="Input [yellow] 2 3" xfId="588"/>
    <cellStyle name="常规 4 3 4 2" xfId="589"/>
    <cellStyle name="Input [yellow] 3" xfId="590"/>
    <cellStyle name="Input [yellow] 3 2" xfId="591"/>
    <cellStyle name="强调文字颜色 3 3" xfId="592"/>
    <cellStyle name="常规 2 10" xfId="593"/>
    <cellStyle name="Input Cells" xfId="594"/>
    <cellStyle name="Linked Cells" xfId="595"/>
    <cellStyle name="标题 6 3" xfId="596"/>
    <cellStyle name="Millares [0]_96 Risk" xfId="597"/>
    <cellStyle name="部门 2 2" xfId="598"/>
    <cellStyle name="常规 10 41 2" xfId="599"/>
    <cellStyle name="常规 2 2 2 2" xfId="600"/>
    <cellStyle name="Millares_96 Risk" xfId="601"/>
    <cellStyle name="千位分隔 2 3 2" xfId="602"/>
    <cellStyle name="Milliers [0]_!!!GO" xfId="603"/>
    <cellStyle name="Moneda [0]_96 Risk" xfId="604"/>
    <cellStyle name="数量 3" xfId="605"/>
    <cellStyle name="标题 1 2 2 2" xfId="606"/>
    <cellStyle name="Month" xfId="607"/>
    <cellStyle name="数量 3 2" xfId="608"/>
    <cellStyle name="Month 2" xfId="609"/>
    <cellStyle name="百分比 10" xfId="610"/>
    <cellStyle name="PSHeading 2" xfId="611"/>
    <cellStyle name="no dec" xfId="612"/>
    <cellStyle name="PSHeading 2 2" xfId="613"/>
    <cellStyle name="no dec 2" xfId="614"/>
    <cellStyle name="常规 450" xfId="615"/>
    <cellStyle name="PSHeading 2 2 2" xfId="616"/>
    <cellStyle name="no dec 2 2" xfId="617"/>
    <cellStyle name="PSHeading 2 3" xfId="618"/>
    <cellStyle name="no dec 3" xfId="619"/>
    <cellStyle name="百分比 3 3 2" xfId="620"/>
    <cellStyle name="Normal - Style1" xfId="621"/>
    <cellStyle name="Normal_!!!GO" xfId="622"/>
    <cellStyle name="百分比 2 5 2" xfId="623"/>
    <cellStyle name="输入 3 3" xfId="624"/>
    <cellStyle name="常规 2 9 3" xfId="625"/>
    <cellStyle name="PSInt" xfId="626"/>
    <cellStyle name="常规 2 4" xfId="627"/>
    <cellStyle name="per.style" xfId="628"/>
    <cellStyle name="常规 2 3 4" xfId="629"/>
    <cellStyle name="t_HVAC Equipment (3)" xfId="630"/>
    <cellStyle name="常规 94" xfId="631"/>
    <cellStyle name="Percent [2] 2" xfId="632"/>
    <cellStyle name="Percent_!!!GO" xfId="633"/>
    <cellStyle name="标题 5" xfId="634"/>
    <cellStyle name="解释性文本 2 3" xfId="635"/>
    <cellStyle name="百分比 8" xfId="636"/>
    <cellStyle name="常规 2 3 2 3 2" xfId="637"/>
    <cellStyle name="Pourcentage_pldt" xfId="638"/>
    <cellStyle name="强调文字颜色 4 2" xfId="639"/>
    <cellStyle name="PSChar 2" xfId="640"/>
    <cellStyle name="PSHeading 3 3" xfId="641"/>
    <cellStyle name="编号 2 2" xfId="642"/>
    <cellStyle name="PSDate" xfId="643"/>
    <cellStyle name="编号 2 2 2" xfId="644"/>
    <cellStyle name="PSDate 2" xfId="645"/>
    <cellStyle name="标题 4 4 2 2" xfId="646"/>
    <cellStyle name="PSDec" xfId="647"/>
    <cellStyle name="常规 10" xfId="648"/>
    <cellStyle name="PSDec 2" xfId="649"/>
    <cellStyle name="编号 4" xfId="650"/>
    <cellStyle name="常规 16 2" xfId="651"/>
    <cellStyle name="PSHeading" xfId="652"/>
    <cellStyle name="常规 451" xfId="653"/>
    <cellStyle name="PSHeading 2 2 3" xfId="654"/>
    <cellStyle name="PSHeading 2 4" xfId="655"/>
    <cellStyle name="PSHeading 3" xfId="656"/>
    <cellStyle name="常规 2 9 3 2" xfId="657"/>
    <cellStyle name="PSInt 2" xfId="658"/>
    <cellStyle name="常规 2 4 2" xfId="659"/>
    <cellStyle name="输入 3" xfId="660"/>
    <cellStyle name="常规 2 9" xfId="661"/>
    <cellStyle name="PSSpacer 2" xfId="662"/>
    <cellStyle name="sstot 2" xfId="663"/>
    <cellStyle name="Standard_AREAS" xfId="664"/>
    <cellStyle name="强调文字颜色 4 3 2" xfId="665"/>
    <cellStyle name="t 2" xfId="666"/>
    <cellStyle name="常规 2 3 4 2" xfId="667"/>
    <cellStyle name="t_HVAC Equipment (3) 2" xfId="668"/>
    <cellStyle name="百分比 2 11" xfId="669"/>
    <cellStyle name="千位分隔 2 2" xfId="670"/>
    <cellStyle name="百分比 2 3 5" xfId="671"/>
    <cellStyle name="百分比 2 11 2" xfId="672"/>
    <cellStyle name="千位分隔 3" xfId="673"/>
    <cellStyle name="标题 4 2" xfId="674"/>
    <cellStyle name="解释性文本 2 2 2" xfId="675"/>
    <cellStyle name="百分比 7 2" xfId="676"/>
    <cellStyle name="百分比 2 12" xfId="677"/>
    <cellStyle name="标题 10" xfId="678"/>
    <cellStyle name="差 4 2" xfId="679"/>
    <cellStyle name="百分比 2 2" xfId="680"/>
    <cellStyle name="百分比 2 2 3" xfId="681"/>
    <cellStyle name="百分比 2 2 3 2" xfId="682"/>
    <cellStyle name="百分比 2 3" xfId="683"/>
    <cellStyle name="常规_Sheet3" xfId="684"/>
    <cellStyle name="百分比 2 3 2"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常规 15 2" xfId="697"/>
    <cellStyle name="百分比 2 6" xfId="698"/>
    <cellStyle name="标题 2 2 2" xfId="699"/>
    <cellStyle name="常规 15 3" xfId="700"/>
    <cellStyle name="百分比 2 7"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常规 2 2 6" xfId="710"/>
    <cellStyle name="百分比 4 2" xfId="711"/>
    <cellStyle name="标题 1 2" xfId="712"/>
    <cellStyle name="百分比 6 2" xfId="713"/>
    <cellStyle name="标题 3 2" xfId="714"/>
    <cellStyle name="标题 5 2" xfId="715"/>
    <cellStyle name="百分比 8 2" xfId="716"/>
    <cellStyle name="标题 6" xfId="717"/>
    <cellStyle name="解释性文本 2 4" xfId="718"/>
    <cellStyle name="百分比 9" xfId="719"/>
    <cellStyle name="标题 6 2" xfId="720"/>
    <cellStyle name="百分比 9 2" xfId="721"/>
    <cellStyle name="标题1 4" xfId="722"/>
    <cellStyle name="捠壿_Region Orders (2)" xfId="723"/>
    <cellStyle name="编号 2 3" xfId="724"/>
    <cellStyle name="编号 3" xfId="725"/>
    <cellStyle name="标题 1 3 2 2" xfId="726"/>
    <cellStyle name="标题 1 5 3" xfId="727"/>
    <cellStyle name="标题 2 4 2" xfId="728"/>
    <cellStyle name="常规 17 3" xfId="729"/>
    <cellStyle name="标题 1 7" xfId="730"/>
    <cellStyle name="常规 11" xfId="731"/>
    <cellStyle name="标题 2 3 2" xfId="732"/>
    <cellStyle name="常规 11 2" xfId="733"/>
    <cellStyle name="标题 2 3 2 2" xfId="734"/>
    <cellStyle name="标题 2 4" xfId="735"/>
    <cellStyle name="标题 2 4 2 2" xfId="736"/>
    <cellStyle name="标题 2 4 3" xfId="737"/>
    <cellStyle name="好 5 2" xfId="738"/>
    <cellStyle name="标题 3 2 2 2" xfId="739"/>
    <cellStyle name="标题 2 4 4" xfId="740"/>
    <cellStyle name="标题 2 5" xfId="741"/>
    <cellStyle name="常规 18 3" xfId="742"/>
    <cellStyle name="标题 2 7" xfId="743"/>
    <cellStyle name="标题 2 5 2" xfId="744"/>
    <cellStyle name="标题 2 5 3" xfId="745"/>
    <cellStyle name="常规 5 42" xfId="746"/>
    <cellStyle name="常规 18 2" xfId="747"/>
    <cellStyle name="标题 2 6" xfId="748"/>
    <cellStyle name="好 5" xfId="749"/>
    <cellStyle name="标题 3 2 2" xfId="750"/>
    <cellStyle name="好 6" xfId="751"/>
    <cellStyle name="标题 3 2 3" xfId="752"/>
    <cellStyle name="标题 3 4 3" xfId="753"/>
    <cellStyle name="标题 3 3 2 2" xfId="754"/>
    <cellStyle name="标题 3 3 3" xfId="755"/>
    <cellStyle name="商品名称 3 2" xfId="756"/>
    <cellStyle name="标题 3 3 4" xfId="757"/>
    <cellStyle name="标题 3 4" xfId="758"/>
    <cellStyle name="标题 3 4 2" xfId="759"/>
    <cellStyle name="标题 4 4 3" xfId="760"/>
    <cellStyle name="标题 3 4 2 2" xfId="761"/>
    <cellStyle name="标题 3 5" xfId="762"/>
    <cellStyle name="标题 3 5 2" xfId="763"/>
    <cellStyle name="常规 9" xfId="764"/>
    <cellStyle name="标题 3 5 3" xfId="765"/>
    <cellStyle name="常规 19 2" xfId="766"/>
    <cellStyle name="标题 3 6" xfId="767"/>
    <cellStyle name="常规 19 3" xfId="768"/>
    <cellStyle name="数量 2 2 2" xfId="769"/>
    <cellStyle name="标题 3 7" xfId="770"/>
    <cellStyle name="千位分隔 3 2" xfId="771"/>
    <cellStyle name="标题 4 2 2" xfId="772"/>
    <cellStyle name="千位分隔 3 2 2" xfId="773"/>
    <cellStyle name="标题 4 2 2 2" xfId="774"/>
    <cellStyle name="千位分隔 3 3" xfId="775"/>
    <cellStyle name="标题 4 2 3" xfId="776"/>
    <cellStyle name="标题 4 2 4" xfId="777"/>
    <cellStyle name="千位分隔 4" xfId="778"/>
    <cellStyle name="标题 4 3" xfId="779"/>
    <cellStyle name="千位分隔 4 2" xfId="780"/>
    <cellStyle name="标题 4 3 2" xfId="781"/>
    <cellStyle name="标题 4 3 2 2" xfId="782"/>
    <cellStyle name="标题 4 3 3" xfId="783"/>
    <cellStyle name="标题 4 3 4" xfId="784"/>
    <cellStyle name="千位分隔 5 2" xfId="785"/>
    <cellStyle name="标题 4 4 2" xfId="786"/>
    <cellStyle name="标题 4 4 4" xfId="787"/>
    <cellStyle name="千位分隔 6" xfId="788"/>
    <cellStyle name="标题 4 5" xfId="789"/>
    <cellStyle name="差_1110洱源" xfId="790"/>
    <cellStyle name="常规 25 2" xfId="791"/>
    <cellStyle name="千位分隔 7" xfId="792"/>
    <cellStyle name="标题 4 6" xfId="793"/>
    <cellStyle name="千位分隔 8" xfId="794"/>
    <cellStyle name="标题 4 7"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常规 2 7" xfId="804"/>
    <cellStyle name="标题 8 2" xfId="805"/>
    <cellStyle name="输入 2" xfId="806"/>
    <cellStyle name="常规 2 8" xfId="807"/>
    <cellStyle name="标题 8 3" xfId="808"/>
    <cellStyle name="标题 9" xfId="809"/>
    <cellStyle name="常规 2 2 2 2 2 2" xfId="810"/>
    <cellStyle name="标题1" xfId="811"/>
    <cellStyle name="标题1 2" xfId="812"/>
    <cellStyle name="好_0605石屏 3" xfId="813"/>
    <cellStyle name="标题1 2 2" xfId="814"/>
    <cellStyle name="标题1 2 2 2" xfId="815"/>
    <cellStyle name="差 5 2" xfId="816"/>
    <cellStyle name="标题1 2 3" xfId="817"/>
    <cellStyle name="标题1 3" xfId="818"/>
    <cellStyle name="标题1 3 2" xfId="819"/>
    <cellStyle name="表标题" xfId="820"/>
    <cellStyle name="表标题 2" xfId="821"/>
    <cellStyle name="常规 2 2" xfId="822"/>
    <cellStyle name="部门" xfId="823"/>
    <cellStyle name="常规 2 2 2" xfId="824"/>
    <cellStyle name="部门 2" xfId="825"/>
    <cellStyle name="常规 10 41" xfId="826"/>
    <cellStyle name="常规 2 2 2 2 2" xfId="827"/>
    <cellStyle name="部门 2 2 2" xfId="828"/>
    <cellStyle name="常规 2 2 2 3" xfId="829"/>
    <cellStyle name="部门 2 3" xfId="830"/>
    <cellStyle name="常规 2 2 3" xfId="831"/>
    <cellStyle name="部门 3" xfId="832"/>
    <cellStyle name="解释性文本 5 2" xfId="833"/>
    <cellStyle name="差 2 2" xfId="834"/>
    <cellStyle name="差 2 2 2" xfId="835"/>
    <cellStyle name="解释性文本 5 3" xfId="836"/>
    <cellStyle name="差 2 3" xfId="837"/>
    <cellStyle name="差 2 4" xfId="838"/>
    <cellStyle name="差 3 2" xfId="839"/>
    <cellStyle name="差_0605石屏县" xfId="840"/>
    <cellStyle name="警告文本 6" xfId="841"/>
    <cellStyle name="差 3 2 2" xfId="842"/>
    <cellStyle name="差 3 3" xfId="843"/>
    <cellStyle name="差 3 4" xfId="844"/>
    <cellStyle name="差 4 3" xfId="845"/>
    <cellStyle name="差 4 4" xfId="846"/>
    <cellStyle name="差 5" xfId="847"/>
    <cellStyle name="差 5 3" xfId="848"/>
    <cellStyle name="差_0502通海县 2 2" xfId="849"/>
    <cellStyle name="差 6" xfId="850"/>
    <cellStyle name="常规 5 2 3" xfId="851"/>
    <cellStyle name="差 8"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常规 28" xfId="867"/>
    <cellStyle name="差_2008年地州对账表(国库资金）" xfId="868"/>
    <cellStyle name="差_2008年地州对账表(国库资金） 2" xfId="869"/>
    <cellStyle name="适中 3" xfId="870"/>
    <cellStyle name="差_2008年地州对账表(国库资金） 2 2" xfId="871"/>
    <cellStyle name="差_Book1" xfId="872"/>
    <cellStyle name="差_M01-1" xfId="873"/>
    <cellStyle name="输入 3 2" xfId="874"/>
    <cellStyle name="常规 2 9 2" xfId="875"/>
    <cellStyle name="常规 2 3" xfId="876"/>
    <cellStyle name="昗弨_Pacific Region P&amp;L" xfId="877"/>
    <cellStyle name="差_M01-1 2" xfId="878"/>
    <cellStyle name="输入 3 2 2" xfId="879"/>
    <cellStyle name="常规 2 9 2 2" xfId="880"/>
    <cellStyle name="常规 2 3 2" xfId="881"/>
    <cellStyle name="常规 2 3 2 2" xfId="882"/>
    <cellStyle name="差_M01-1 2 2" xfId="883"/>
    <cellStyle name="常规 2 3 3" xfId="884"/>
    <cellStyle name="差_M01-1 3" xfId="885"/>
    <cellStyle name="常规 10 2" xfId="886"/>
    <cellStyle name="常规 10 2 2" xfId="887"/>
    <cellStyle name="常规 3 3 2 3" xfId="888"/>
    <cellStyle name="常规 10 2 2 2" xfId="889"/>
    <cellStyle name="汇总 6 2" xfId="890"/>
    <cellStyle name="常规 10 2 3"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好 4 4" xfId="899"/>
    <cellStyle name="常规 14" xfId="900"/>
    <cellStyle name="常规 14 2" xfId="901"/>
    <cellStyle name="检查单元格 2 2 2" xfId="902"/>
    <cellStyle name="常规 21" xfId="903"/>
    <cellStyle name="常规 16" xfId="904"/>
    <cellStyle name="分级显示行_1_Book1" xfId="905"/>
    <cellStyle name="常规 6 4 2" xfId="906"/>
    <cellStyle name="常规 4 2 2 2 2" xfId="907"/>
    <cellStyle name="注释 4 2" xfId="908"/>
    <cellStyle name="常规 22" xfId="909"/>
    <cellStyle name="常规 17" xfId="910"/>
    <cellStyle name="注释 4 3" xfId="911"/>
    <cellStyle name="常规 23" xfId="912"/>
    <cellStyle name="常规 18" xfId="913"/>
    <cellStyle name="常规 5 42 2" xfId="914"/>
    <cellStyle name="常规 18 2 2" xfId="915"/>
    <cellStyle name="注释 4 4" xfId="916"/>
    <cellStyle name="常规 24" xfId="917"/>
    <cellStyle name="常规 19" xfId="918"/>
    <cellStyle name="常规 19 10" xfId="919"/>
    <cellStyle name="常规 19 2 2" xfId="920"/>
    <cellStyle name="适中 3 3" xfId="921"/>
    <cellStyle name="强调文字颜色 3 3 2" xfId="922"/>
    <cellStyle name="常规 2 10 2" xfId="923"/>
    <cellStyle name="常规 2 11" xfId="924"/>
    <cellStyle name="适中 4 3" xfId="925"/>
    <cellStyle name="常规 2 11 2" xfId="926"/>
    <cellStyle name="常规 2 12" xfId="927"/>
    <cellStyle name="常规 2 13" xfId="928"/>
    <cellStyle name="常规 2 13 2" xfId="929"/>
    <cellStyle name="常规 2 2 2 2 3" xfId="930"/>
    <cellStyle name="强调文字颜色 1 2" xfId="931"/>
    <cellStyle name="常规 2 2 2 4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输出 2 2 2" xfId="945"/>
    <cellStyle name="常规 2 4 2 3" xfId="946"/>
    <cellStyle name="常规 2 4 2 3 2" xfId="947"/>
    <cellStyle name="常规 2 4 3" xfId="948"/>
    <cellStyle name="常规 2 4 3 2" xfId="949"/>
    <cellStyle name="常规 2 4 4" xfId="950"/>
    <cellStyle name="常规 2 4 4 2" xfId="951"/>
    <cellStyle name="常规 7 2 2" xfId="952"/>
    <cellStyle name="常规 2 4 5" xfId="953"/>
    <cellStyle name="输入 3 4" xfId="954"/>
    <cellStyle name="好_2008年地州对账表(国库资金） 2" xfId="955"/>
    <cellStyle name="常规 2 9 4" xfId="956"/>
    <cellStyle name="常规 2 5" xfId="957"/>
    <cellStyle name="常规 2 5 2" xfId="958"/>
    <cellStyle name="检查单元格 6" xfId="959"/>
    <cellStyle name="常规 2 5 2 2" xfId="960"/>
    <cellStyle name="常规 2 5 2 2 2" xfId="961"/>
    <cellStyle name="输出 3 2 2" xfId="962"/>
    <cellStyle name="检查单元格 7" xfId="963"/>
    <cellStyle name="常规 2 5 2 3" xfId="964"/>
    <cellStyle name="千位分隔 2" xfId="965"/>
    <cellStyle name="常规 7 3 2" xfId="966"/>
    <cellStyle name="常规 2 5 5"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输入 2 2" xfId="977"/>
    <cellStyle name="常规 2 8 2" xfId="978"/>
    <cellStyle name="常规 30" xfId="979"/>
    <cellStyle name="常规 25" xfId="980"/>
    <cellStyle name="常规 26" xfId="981"/>
    <cellStyle name="常规 27" xfId="982"/>
    <cellStyle name="常规 29" xfId="983"/>
    <cellStyle name="输出 4 2" xfId="984"/>
    <cellStyle name="常规 3" xfId="985"/>
    <cellStyle name="输出 4 2 2" xfId="986"/>
    <cellStyle name="常规 3 2" xfId="987"/>
    <cellStyle name="适中 4" xfId="988"/>
    <cellStyle name="常规 3 2 2" xfId="989"/>
    <cellStyle name="适中 4 2" xfId="990"/>
    <cellStyle name="常规 3 2 2 2" xfId="991"/>
    <cellStyle name="适中 6" xfId="992"/>
    <cellStyle name="常规 3 2 4" xfId="993"/>
    <cellStyle name="常规 3 2 4 2" xfId="994"/>
    <cellStyle name="常规 3 3 2 2" xfId="995"/>
    <cellStyle name="常规 3 3 2 2 2" xfId="996"/>
    <cellStyle name="常规 3 3 3 2" xfId="997"/>
    <cellStyle name="常规_2007年云南省向人大报送政府收支预算表格式编制过程表 2" xfId="998"/>
    <cellStyle name="常规 3 3 4" xfId="999"/>
    <cellStyle name="强调 3" xfId="1000"/>
    <cellStyle name="常规 3 3 4 2" xfId="1001"/>
    <cellStyle name="常规 3 4 2" xfId="1002"/>
    <cellStyle name="检查单元格 2 4" xfId="1003"/>
    <cellStyle name="常规 3 4 2 2" xfId="1004"/>
    <cellStyle name="常规 3 5" xfId="1005"/>
    <cellStyle name="常规 3 5 2" xfId="1006"/>
    <cellStyle name="常规 3 6" xfId="1007"/>
    <cellStyle name="常规 3 6 2" xfId="1008"/>
    <cellStyle name="常规 3 7" xfId="1009"/>
    <cellStyle name="常规 3 8" xfId="1010"/>
    <cellStyle name="常规 3_Book1" xfId="1011"/>
    <cellStyle name="输出 4 3" xfId="1012"/>
    <cellStyle name="常规 4" xfId="1013"/>
    <cellStyle name="常规 4 2" xfId="1014"/>
    <cellStyle name="常规 4 4" xfId="1015"/>
    <cellStyle name="常规 4 2 2" xfId="1016"/>
    <cellStyle name="常规 6 4" xfId="1017"/>
    <cellStyle name="常规 4 2 2 2" xfId="1018"/>
    <cellStyle name="常规 4 5" xfId="1019"/>
    <cellStyle name="常规 4 2 3" xfId="1020"/>
    <cellStyle name="常规 7 4" xfId="1021"/>
    <cellStyle name="常规 4 2 3 2" xfId="1022"/>
    <cellStyle name="常规 4 6" xfId="1023"/>
    <cellStyle name="常规 4 2 4" xfId="1024"/>
    <cellStyle name="常规 8 4" xfId="1025"/>
    <cellStyle name="常规 444" xfId="1026"/>
    <cellStyle name="常规 439" xfId="1027"/>
    <cellStyle name="常规 4 6 2" xfId="1028"/>
    <cellStyle name="常规 4 2 4 2" xfId="1029"/>
    <cellStyle name="常规 4 7" xfId="1030"/>
    <cellStyle name="常规 4 2 5" xfId="1031"/>
    <cellStyle name="常规 4 3" xfId="1032"/>
    <cellStyle name="常规 5 4" xfId="1033"/>
    <cellStyle name="常规 4 3 2" xfId="1034"/>
    <cellStyle name="常规 5 4 2" xfId="1035"/>
    <cellStyle name="常规 4 3 2 2" xfId="1036"/>
    <cellStyle name="常规 4 3 2 2 2" xfId="1037"/>
    <cellStyle name="常规 4 3 2 3" xfId="1038"/>
    <cellStyle name="常规 5 5" xfId="1039"/>
    <cellStyle name="常规 4 3 3" xfId="1040"/>
    <cellStyle name="常规 4 3 3 2" xfId="1041"/>
    <cellStyle name="常规 4 3 4" xfId="1042"/>
    <cellStyle name="常规 431" xfId="1043"/>
    <cellStyle name="链接单元格 2" xfId="1044"/>
    <cellStyle name="常规 432" xfId="1045"/>
    <cellStyle name="好_1110洱源 2 2" xfId="1046"/>
    <cellStyle name="常规 448" xfId="1047"/>
    <cellStyle name="常规 449" xfId="1048"/>
    <cellStyle name="常规 452" xfId="1049"/>
    <cellStyle name="常规 5 2 3 2" xfId="1050"/>
    <cellStyle name="常规 5 2 4" xfId="1051"/>
    <cellStyle name="常规 5 3 2" xfId="1052"/>
    <cellStyle name="常规 6 2 2" xfId="1053"/>
    <cellStyle name="常规 6 3" xfId="1054"/>
    <cellStyle name="常规 6 3 2" xfId="1055"/>
    <cellStyle name="常规 6 3 2 2" xfId="1056"/>
    <cellStyle name="常规 6 3 3" xfId="1057"/>
    <cellStyle name="常规 7" xfId="1058"/>
    <cellStyle name="常规 7 2" xfId="1059"/>
    <cellStyle name="常规 8" xfId="1060"/>
    <cellStyle name="注释 7" xfId="1061"/>
    <cellStyle name="常规 9 2 2" xfId="1062"/>
    <cellStyle name="常规 9 2 2 2" xfId="1063"/>
    <cellStyle name="注释 8" xfId="1064"/>
    <cellStyle name="常规 9 2 3" xfId="1065"/>
    <cellStyle name="常规 9 3 2" xfId="1066"/>
    <cellStyle name="常规 9 4" xfId="1067"/>
    <cellStyle name="常规 9 5" xfId="1068"/>
    <cellStyle name="常规 95" xfId="1069"/>
    <cellStyle name="常规_2004年基金预算(二稿)" xfId="1070"/>
    <cellStyle name="计算 2 3" xfId="1071"/>
    <cellStyle name="常规_2007年云南省向人大报送政府收支预算表格式编制过程表 2 2" xfId="1072"/>
    <cellStyle name="数量 4" xfId="1073"/>
    <cellStyle name="常规_2007年云南省向人大报送政府收支预算表格式编制过程表 2 2 2" xfId="1074"/>
    <cellStyle name="计算 2 4" xfId="1075"/>
    <cellStyle name="常规_2007年云南省向人大报送政府收支预算表格式编制过程表 2 3" xfId="1076"/>
    <cellStyle name="常规_2007年云南省向人大报送政府收支预算表格式编制过程表 2 4 2" xfId="1077"/>
    <cellStyle name="超级链接 3" xfId="1078"/>
    <cellStyle name="超链接 2" xfId="1079"/>
    <cellStyle name="超链接 2 2" xfId="1080"/>
    <cellStyle name="超链接 2 2 2" xfId="1081"/>
    <cellStyle name="超链接 3" xfId="1082"/>
    <cellStyle name="超链接 3 2" xfId="1083"/>
    <cellStyle name="超链接 4" xfId="1084"/>
    <cellStyle name="超链接 4 2" xfId="1085"/>
    <cellStyle name="好 2" xfId="1086"/>
    <cellStyle name="好 2 2" xfId="1087"/>
    <cellStyle name="好 2 2 2" xfId="1088"/>
    <cellStyle name="好 3" xfId="1089"/>
    <cellStyle name="好 3 2" xfId="1090"/>
    <cellStyle name="好 4" xfId="1091"/>
    <cellStyle name="好 5 3" xfId="1092"/>
    <cellStyle name="好_2008年地州对账表(国库资金） 2 2" xfId="1093"/>
    <cellStyle name="商品名称 2 3" xfId="1094"/>
    <cellStyle name="好 8" xfId="1095"/>
    <cellStyle name="好_0502通海县 2" xfId="1096"/>
    <cellStyle name="好_0502通海县 2 2" xfId="1097"/>
    <cellStyle name="好_0502通海县 3" xfId="1098"/>
    <cellStyle name="好_0605石屏" xfId="1099"/>
    <cellStyle name="好_0605石屏 2" xfId="1100"/>
    <cellStyle name="好_0605石屏 2 2" xfId="1101"/>
    <cellStyle name="好_0605石屏县" xfId="1102"/>
    <cellStyle name="好_0605石屏县 2" xfId="1103"/>
    <cellStyle name="好_0605石屏县 3" xfId="1104"/>
    <cellStyle name="好_1110洱源" xfId="1105"/>
    <cellStyle name="好_1110洱源 2" xfId="1106"/>
    <cellStyle name="解释性文本 4 3" xfId="1107"/>
    <cellStyle name="好_1110洱源 3" xfId="1108"/>
    <cellStyle name="解释性文本 4 4" xfId="1109"/>
    <cellStyle name="好_11大理" xfId="1110"/>
    <cellStyle name="好_11大理 2" xfId="1111"/>
    <cellStyle name="好_11大理 2 2" xfId="1112"/>
    <cellStyle name="好_M01-1 2" xfId="1113"/>
    <cellStyle name="好_11大理 3" xfId="1114"/>
    <cellStyle name="好_2007年地州资金往来对账表" xfId="1115"/>
    <cellStyle name="好_2007年地州资金往来对账表 2" xfId="1116"/>
    <cellStyle name="好_2007年地州资金往来对账表 2 2" xfId="1117"/>
    <cellStyle name="好_2008年地州对账表(国库资金） 3" xfId="1118"/>
    <cellStyle name="好_Book1" xfId="1119"/>
    <cellStyle name="好_Book1 2" xfId="1120"/>
    <cellStyle name="好_M01-1" xfId="1121"/>
    <cellStyle name="好_M01-1 2 2" xfId="1122"/>
    <cellStyle name="后继超级链接" xfId="1123"/>
    <cellStyle name="后继超级链接 2" xfId="1124"/>
    <cellStyle name="后继超级链接 2 2" xfId="1125"/>
    <cellStyle name="后继超级链接 3" xfId="1126"/>
    <cellStyle name="汇总 2 2 2" xfId="1127"/>
    <cellStyle name="汇总 2 2 2 2" xfId="1128"/>
    <cellStyle name="汇总 8" xfId="1129"/>
    <cellStyle name="汇总 2 2 3" xfId="1130"/>
    <cellStyle name="警告文本 2 2 2" xfId="1131"/>
    <cellStyle name="检查单元格 2" xfId="1132"/>
    <cellStyle name="汇总 2 3" xfId="1133"/>
    <cellStyle name="检查单元格 2 2" xfId="1134"/>
    <cellStyle name="汇总 2 3 2" xfId="1135"/>
    <cellStyle name="检查单元格 3" xfId="1136"/>
    <cellStyle name="汇总 2 4" xfId="1137"/>
    <cellStyle name="检查单元格 3 2" xfId="1138"/>
    <cellStyle name="汇总 2 4 2" xfId="1139"/>
    <cellStyle name="检查单元格 4" xfId="1140"/>
    <cellStyle name="汇总 2 5" xfId="1141"/>
    <cellStyle name="汇总 3 2" xfId="1142"/>
    <cellStyle name="汇总 3 2 2" xfId="1143"/>
    <cellStyle name="汇总 3 2 2 2" xfId="1144"/>
    <cellStyle name="汇总 3 2 3" xfId="1145"/>
    <cellStyle name="警告文本 3 2 2" xfId="1146"/>
    <cellStyle name="汇总 3 3 2" xfId="1147"/>
    <cellStyle name="汇总 3 4" xfId="1148"/>
    <cellStyle name="汇总 3 4 2" xfId="1149"/>
    <cellStyle name="汇总 3 5" xfId="1150"/>
    <cellStyle name="汇总 4 2" xfId="1151"/>
    <cellStyle name="汇总 4 2 2" xfId="1152"/>
    <cellStyle name="汇总 4 2 2 2" xfId="1153"/>
    <cellStyle name="汇总 4 2 3" xfId="1154"/>
    <cellStyle name="警告文本 4 2 2" xfId="1155"/>
    <cellStyle name="汇总 4 3" xfId="1156"/>
    <cellStyle name="汇总 4 3 2" xfId="1157"/>
    <cellStyle name="汇总 4 4" xfId="1158"/>
    <cellStyle name="汇总 4 4 2" xfId="1159"/>
    <cellStyle name="汇总 4 5" xfId="1160"/>
    <cellStyle name="汇总 5 2" xfId="1161"/>
    <cellStyle name="汇总 5 2 2" xfId="1162"/>
    <cellStyle name="汇总 5 3" xfId="1163"/>
    <cellStyle name="汇总 5 3 2" xfId="1164"/>
    <cellStyle name="汇总 5 4" xfId="1165"/>
    <cellStyle name="千分位_97-917" xfId="1166"/>
    <cellStyle name="汇总 7 2" xfId="1167"/>
    <cellStyle name="汇总 8 2" xfId="1168"/>
    <cellStyle name="计算 2" xfId="1169"/>
    <cellStyle name="计算 2 2" xfId="1170"/>
    <cellStyle name="计算 2 2 2" xfId="1171"/>
    <cellStyle name="计算 3" xfId="1172"/>
    <cellStyle name="计算 3 2" xfId="1173"/>
    <cellStyle name="计算 3 2 2"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千位分隔 11" xfId="1235"/>
    <cellStyle name="千分位[0]_laroux" xfId="1236"/>
    <cellStyle name="输入 8" xfId="1237"/>
    <cellStyle name="常规_表样--2016年1至7月云南省及省本级地方财政收支执行情况（国资预算）全省数据与国库一致send预算局826" xfId="1238"/>
    <cellStyle name="千位[0]_ 方正PC" xfId="1239"/>
    <cellStyle name="千位_ 方正PC" xfId="1240"/>
    <cellStyle name="千位分隔 11 2" xfId="1241"/>
    <cellStyle name="千位分隔 2 2 2" xfId="1242"/>
    <cellStyle name="千位分隔 4 6" xfId="1243"/>
    <cellStyle name="千位分隔 4 6 2" xfId="1244"/>
    <cellStyle name="千位分隔 7 2" xfId="1245"/>
    <cellStyle name="千位分隔 8 2" xfId="1246"/>
    <cellStyle name="强调文字颜色 4 2 2 2" xfId="1247"/>
    <cellStyle name="千位分隔 9" xfId="1248"/>
    <cellStyle name="强调 1" xfId="1249"/>
    <cellStyle name="强调 1 2" xfId="1250"/>
    <cellStyle name="强调 2" xfId="1251"/>
    <cellStyle name="强调 3 2" xfId="1252"/>
    <cellStyle name="强调文字颜色 1 2 2" xfId="1253"/>
    <cellStyle name="强调文字颜色 1 2 2 2" xfId="1254"/>
    <cellStyle name="强调文字颜色 1 2 3" xfId="1255"/>
    <cellStyle name="强调文字颜色 6 2 2 2" xfId="1256"/>
    <cellStyle name="强调文字颜色 1 3" xfId="1257"/>
    <cellStyle name="强调文字颜色 1 3 2" xfId="1258"/>
    <cellStyle name="强调文字颜色 2 2" xfId="1259"/>
    <cellStyle name="强调文字颜色 2 2 3" xfId="1260"/>
    <cellStyle name="强调文字颜色 2 3" xfId="1261"/>
    <cellStyle name="强调文字颜色 3 2" xfId="1262"/>
    <cellStyle name="适中 2 3" xfId="1263"/>
    <cellStyle name="强调文字颜色 3 2 2" xfId="1264"/>
    <cellStyle name="强调文字颜色 3 2 2 2" xfId="1265"/>
    <cellStyle name="适中 2 4" xfId="1266"/>
    <cellStyle name="强调文字颜色 3 2 3" xfId="1267"/>
    <cellStyle name="强调文字颜色 4 2 2" xfId="1268"/>
    <cellStyle name="强调文字颜色 4 2 3" xfId="1269"/>
    <cellStyle name="强调文字颜色 5 2" xfId="1270"/>
    <cellStyle name="强调文字颜色 5 3" xfId="1271"/>
    <cellStyle name="强调文字颜色 5 3 2" xfId="1272"/>
    <cellStyle name="强调文字颜色 6 2" xfId="1273"/>
    <cellStyle name="强调文字颜色 6 2 2" xfId="1274"/>
    <cellStyle name="强调文字颜色 6 2 3" xfId="1275"/>
    <cellStyle name="强调文字颜色 6 3" xfId="1276"/>
    <cellStyle name="强调文字颜色 6 3 2" xfId="1277"/>
    <cellStyle name="日期 2 2 2" xfId="1278"/>
    <cellStyle name="日期 2 3" xfId="1279"/>
    <cellStyle name="日期 3 2" xfId="1280"/>
    <cellStyle name="日期 4" xfId="1281"/>
    <cellStyle name="商品名称" xfId="1282"/>
    <cellStyle name="商品名称 2" xfId="1283"/>
    <cellStyle name="商品名称 2 2 2" xfId="1284"/>
    <cellStyle name="商品名称 3" xfId="1285"/>
    <cellStyle name="适中 2" xfId="1286"/>
    <cellStyle name="适中 3 2" xfId="1287"/>
    <cellStyle name="适中 3 2 2" xfId="1288"/>
    <cellStyle name="适中 3 4" xfId="1289"/>
    <cellStyle name="适中 4 2 2" xfId="1290"/>
    <cellStyle name="适中 4 4" xfId="1291"/>
    <cellStyle name="输出 2" xfId="1292"/>
    <cellStyle name="输出 2 2" xfId="1293"/>
    <cellStyle name="输出 2 3" xfId="1294"/>
    <cellStyle name="输出 2 4" xfId="1295"/>
    <cellStyle name="输出 3" xfId="1296"/>
    <cellStyle name="输出 3 2" xfId="1297"/>
    <cellStyle name="输出 4" xfId="1298"/>
    <cellStyle name="输出 5" xfId="1299"/>
    <cellStyle name="寘嬫愗傝_Region Orders (2)" xfId="1300"/>
    <cellStyle name="输出 5 2" xfId="1301"/>
    <cellStyle name="输出 5 3" xfId="1302"/>
    <cellStyle name="输出 6" xfId="1303"/>
    <cellStyle name="输出 7" xfId="1304"/>
    <cellStyle name="输出 8" xfId="1305"/>
    <cellStyle name="输入 2 2 2" xfId="1306"/>
    <cellStyle name="输入 2 3" xfId="1307"/>
    <cellStyle name="输入 4 4" xfId="1308"/>
    <cellStyle name="输入 5" xfId="1309"/>
    <cellStyle name="输入 5 2" xfId="1310"/>
    <cellStyle name="输入 5 3" xfId="1311"/>
    <cellStyle name="输入 6" xfId="1312"/>
    <cellStyle name="输入 7" xfId="1313"/>
    <cellStyle name="数量 2 2" xfId="1314"/>
    <cellStyle name="数量 2 3" xfId="1315"/>
    <cellStyle name="未定义" xfId="1316"/>
    <cellStyle name="样式 1" xfId="1317"/>
    <cellStyle name="寘嬫愗傝 [0.00]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 name="常规_2007年云南省向人大报送政府收支预算表格式编制过程表 3" xfId="1334"/>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tyles" Target="styles.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externalLink" Target="externalLinks/externalLink3.xml"/><Relationship Id="rId37" Type="http://schemas.openxmlformats.org/officeDocument/2006/relationships/externalLink" Target="externalLinks/externalLink2.xml"/><Relationship Id="rId36" Type="http://schemas.openxmlformats.org/officeDocument/2006/relationships/externalLink" Target="externalLinks/externalLink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ELL\AppData\Local\Temp\360zip$Temp\360$1\2022&#24180;&#20020;&#32724;&#21306;&#22320;&#26041;&#36130;&#25919;&#25910;&#25903;&#25191;&#34892;&#24773;&#20917;&#21450;2023&#24180;&#39044;&#31639;&#33609;&#2669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01-1"/>
      <sheetName val="01-2"/>
      <sheetName val="02"/>
      <sheetName val="03"/>
      <sheetName val="04"/>
      <sheetName val="05"/>
      <sheetName val="06"/>
      <sheetName val="07"/>
      <sheetName val="08"/>
      <sheetName val="09"/>
      <sheetName val="10"/>
      <sheetName val="11-1"/>
      <sheetName val="11-2"/>
      <sheetName val="12"/>
      <sheetName val="13"/>
      <sheetName val="14"/>
      <sheetName val="15"/>
      <sheetName val="16"/>
      <sheetName val="17"/>
      <sheetName val="18"/>
      <sheetName val="19"/>
      <sheetName val="20"/>
      <sheetName val="21"/>
      <sheetName val="22"/>
      <sheetName val="23"/>
      <sheetName va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A4" t="str">
            <v>201</v>
          </cell>
        </row>
        <row r="4">
          <cell r="C4">
            <v>20520</v>
          </cell>
          <cell r="D4">
            <v>20675</v>
          </cell>
        </row>
        <row r="5">
          <cell r="A5" t="str">
            <v>20101</v>
          </cell>
        </row>
        <row r="5">
          <cell r="C5">
            <v>1145</v>
          </cell>
          <cell r="D5">
            <v>1050</v>
          </cell>
        </row>
        <row r="6">
          <cell r="A6" t="str">
            <v>2010101</v>
          </cell>
        </row>
        <row r="6">
          <cell r="C6">
            <v>804</v>
          </cell>
          <cell r="D6">
            <v>801</v>
          </cell>
        </row>
        <row r="7">
          <cell r="A7" t="str">
            <v>2010102</v>
          </cell>
        </row>
        <row r="8">
          <cell r="A8" t="str">
            <v>2010103</v>
          </cell>
        </row>
        <row r="9">
          <cell r="A9" t="str">
            <v>2010104</v>
          </cell>
        </row>
        <row r="9">
          <cell r="C9">
            <v>210</v>
          </cell>
          <cell r="D9">
            <v>101</v>
          </cell>
        </row>
        <row r="10">
          <cell r="A10" t="str">
            <v>2010105</v>
          </cell>
        </row>
        <row r="11">
          <cell r="A11" t="str">
            <v>2010106</v>
          </cell>
        </row>
        <row r="12">
          <cell r="A12" t="str">
            <v>2010107</v>
          </cell>
        </row>
        <row r="12">
          <cell r="C12">
            <v>34</v>
          </cell>
          <cell r="D12">
            <v>35</v>
          </cell>
        </row>
        <row r="13">
          <cell r="A13" t="str">
            <v>2010108</v>
          </cell>
        </row>
        <row r="13">
          <cell r="C13">
            <v>68</v>
          </cell>
          <cell r="D13">
            <v>86</v>
          </cell>
        </row>
        <row r="14">
          <cell r="A14" t="str">
            <v>2010109</v>
          </cell>
        </row>
        <row r="15">
          <cell r="A15" t="str">
            <v>2010150</v>
          </cell>
        </row>
        <row r="16">
          <cell r="A16" t="str">
            <v>2010199</v>
          </cell>
        </row>
        <row r="16">
          <cell r="C16">
            <v>29</v>
          </cell>
          <cell r="D16">
            <v>27</v>
          </cell>
        </row>
        <row r="17">
          <cell r="A17" t="str">
            <v>20102</v>
          </cell>
        </row>
        <row r="17">
          <cell r="C17">
            <v>798</v>
          </cell>
          <cell r="D17">
            <v>774</v>
          </cell>
        </row>
        <row r="18">
          <cell r="A18" t="str">
            <v>2010201</v>
          </cell>
        </row>
        <row r="18">
          <cell r="C18">
            <v>659</v>
          </cell>
          <cell r="D18">
            <v>659</v>
          </cell>
        </row>
        <row r="19">
          <cell r="A19" t="str">
            <v>2010202</v>
          </cell>
        </row>
        <row r="20">
          <cell r="A20" t="str">
            <v>2010203</v>
          </cell>
        </row>
        <row r="21">
          <cell r="A21" t="str">
            <v>2010204</v>
          </cell>
        </row>
        <row r="21">
          <cell r="C21">
            <v>18</v>
          </cell>
          <cell r="D21">
            <v>35</v>
          </cell>
        </row>
        <row r="22">
          <cell r="A22" t="str">
            <v>2010205</v>
          </cell>
        </row>
        <row r="22">
          <cell r="C22">
            <v>22</v>
          </cell>
          <cell r="D22">
            <v>4</v>
          </cell>
        </row>
        <row r="23">
          <cell r="A23" t="str">
            <v>2010206</v>
          </cell>
        </row>
        <row r="24">
          <cell r="A24" t="str">
            <v>2010250</v>
          </cell>
        </row>
        <row r="25">
          <cell r="A25" t="str">
            <v>2010299</v>
          </cell>
        </row>
        <row r="25">
          <cell r="C25">
            <v>99</v>
          </cell>
          <cell r="D25">
            <v>76</v>
          </cell>
        </row>
        <row r="26">
          <cell r="A26" t="str">
            <v>20103</v>
          </cell>
        </row>
        <row r="26">
          <cell r="C26">
            <v>5500</v>
          </cell>
          <cell r="D26">
            <v>5520</v>
          </cell>
        </row>
        <row r="27">
          <cell r="A27" t="str">
            <v>2010301</v>
          </cell>
        </row>
        <row r="27">
          <cell r="C27">
            <v>4493</v>
          </cell>
          <cell r="D27">
            <v>4379</v>
          </cell>
        </row>
        <row r="28">
          <cell r="A28" t="str">
            <v>2010302</v>
          </cell>
        </row>
        <row r="29">
          <cell r="A29" t="str">
            <v>2010303</v>
          </cell>
        </row>
        <row r="29">
          <cell r="C29">
            <v>525</v>
          </cell>
          <cell r="D29">
            <v>439</v>
          </cell>
        </row>
        <row r="30">
          <cell r="A30" t="str">
            <v>2010304</v>
          </cell>
        </row>
        <row r="31">
          <cell r="A31" t="str">
            <v>2010305</v>
          </cell>
        </row>
        <row r="32">
          <cell r="A32" t="str">
            <v>2010306</v>
          </cell>
        </row>
        <row r="33">
          <cell r="A33" t="str">
            <v>2010308</v>
          </cell>
        </row>
        <row r="33">
          <cell r="C33">
            <v>14</v>
          </cell>
          <cell r="D33">
            <v>29</v>
          </cell>
        </row>
        <row r="34">
          <cell r="A34" t="str">
            <v>2010309</v>
          </cell>
        </row>
        <row r="35">
          <cell r="A35" t="str">
            <v>2010350</v>
          </cell>
        </row>
        <row r="35">
          <cell r="C35">
            <v>116</v>
          </cell>
          <cell r="D35">
            <v>124</v>
          </cell>
        </row>
        <row r="36">
          <cell r="A36" t="str">
            <v>2010399</v>
          </cell>
        </row>
        <row r="36">
          <cell r="C36">
            <v>352</v>
          </cell>
          <cell r="D36">
            <v>549</v>
          </cell>
        </row>
        <row r="37">
          <cell r="A37" t="str">
            <v>20104</v>
          </cell>
        </row>
        <row r="37">
          <cell r="C37">
            <v>582</v>
          </cell>
          <cell r="D37">
            <v>481</v>
          </cell>
        </row>
        <row r="38">
          <cell r="A38" t="str">
            <v>2010401</v>
          </cell>
        </row>
        <row r="38">
          <cell r="C38">
            <v>435</v>
          </cell>
          <cell r="D38">
            <v>453</v>
          </cell>
        </row>
        <row r="39">
          <cell r="A39" t="str">
            <v>2010402</v>
          </cell>
        </row>
        <row r="40">
          <cell r="A40" t="str">
            <v>2010403</v>
          </cell>
        </row>
        <row r="41">
          <cell r="A41" t="str">
            <v>2010404</v>
          </cell>
        </row>
        <row r="42">
          <cell r="A42" t="str">
            <v>2010405</v>
          </cell>
        </row>
        <row r="42">
          <cell r="C42">
            <v>5</v>
          </cell>
        </row>
        <row r="43">
          <cell r="A43" t="str">
            <v>2010406</v>
          </cell>
        </row>
        <row r="44">
          <cell r="A44" t="str">
            <v>2010407</v>
          </cell>
        </row>
        <row r="45">
          <cell r="A45" t="str">
            <v>2010408</v>
          </cell>
        </row>
        <row r="46">
          <cell r="A46" t="str">
            <v>2010450</v>
          </cell>
        </row>
        <row r="47">
          <cell r="A47" t="str">
            <v>2010499</v>
          </cell>
        </row>
        <row r="47">
          <cell r="C47">
            <v>142</v>
          </cell>
          <cell r="D47">
            <v>28</v>
          </cell>
        </row>
        <row r="48">
          <cell r="A48" t="str">
            <v>20105</v>
          </cell>
        </row>
        <row r="48">
          <cell r="C48">
            <v>437</v>
          </cell>
          <cell r="D48">
            <v>484</v>
          </cell>
        </row>
        <row r="49">
          <cell r="A49" t="str">
            <v>2010501</v>
          </cell>
        </row>
        <row r="49">
          <cell r="C49">
            <v>344</v>
          </cell>
          <cell r="D49">
            <v>345</v>
          </cell>
        </row>
        <row r="50">
          <cell r="A50" t="str">
            <v>2010502</v>
          </cell>
        </row>
        <row r="51">
          <cell r="A51" t="str">
            <v>2010503</v>
          </cell>
        </row>
        <row r="52">
          <cell r="A52" t="str">
            <v>2010504</v>
          </cell>
        </row>
        <row r="53">
          <cell r="A53" t="str">
            <v>2010505</v>
          </cell>
        </row>
        <row r="53">
          <cell r="C53">
            <v>14</v>
          </cell>
        </row>
        <row r="54">
          <cell r="A54" t="str">
            <v>2010506</v>
          </cell>
        </row>
        <row r="55">
          <cell r="A55" t="str">
            <v>2010507</v>
          </cell>
        </row>
        <row r="55">
          <cell r="D55">
            <v>51</v>
          </cell>
        </row>
        <row r="56">
          <cell r="A56" t="str">
            <v>2010508</v>
          </cell>
        </row>
        <row r="56">
          <cell r="C56">
            <v>58</v>
          </cell>
          <cell r="D56">
            <v>78</v>
          </cell>
        </row>
        <row r="57">
          <cell r="A57" t="str">
            <v>2010550</v>
          </cell>
        </row>
        <row r="58">
          <cell r="A58" t="str">
            <v>2010599</v>
          </cell>
        </row>
        <row r="58">
          <cell r="C58">
            <v>21</v>
          </cell>
          <cell r="D58">
            <v>10</v>
          </cell>
        </row>
        <row r="59">
          <cell r="A59" t="str">
            <v>20106</v>
          </cell>
        </row>
        <row r="59">
          <cell r="C59">
            <v>1625</v>
          </cell>
          <cell r="D59">
            <v>1183</v>
          </cell>
        </row>
        <row r="60">
          <cell r="A60" t="str">
            <v>2010601</v>
          </cell>
        </row>
        <row r="60">
          <cell r="C60">
            <v>1068</v>
          </cell>
          <cell r="D60">
            <v>948</v>
          </cell>
        </row>
        <row r="61">
          <cell r="A61" t="str">
            <v>2010602</v>
          </cell>
        </row>
        <row r="61">
          <cell r="C61">
            <v>3</v>
          </cell>
          <cell r="D61">
            <v>3</v>
          </cell>
        </row>
        <row r="62">
          <cell r="A62" t="str">
            <v>2010603</v>
          </cell>
        </row>
        <row r="63">
          <cell r="A63" t="str">
            <v>2010604</v>
          </cell>
        </row>
        <row r="64">
          <cell r="A64" t="str">
            <v>2010605</v>
          </cell>
        </row>
        <row r="65">
          <cell r="A65" t="str">
            <v>2010606</v>
          </cell>
        </row>
        <row r="66">
          <cell r="A66" t="str">
            <v>2010607</v>
          </cell>
        </row>
        <row r="66">
          <cell r="C66">
            <v>160</v>
          </cell>
          <cell r="D66">
            <v>150</v>
          </cell>
        </row>
        <row r="67">
          <cell r="A67" t="str">
            <v>2010608</v>
          </cell>
        </row>
        <row r="68">
          <cell r="A68" t="str">
            <v>2010650</v>
          </cell>
        </row>
        <row r="69">
          <cell r="A69" t="str">
            <v>2010699</v>
          </cell>
        </row>
        <row r="69">
          <cell r="C69">
            <v>394</v>
          </cell>
          <cell r="D69">
            <v>82</v>
          </cell>
        </row>
        <row r="70">
          <cell r="A70" t="str">
            <v>20107</v>
          </cell>
        </row>
        <row r="70">
          <cell r="C70">
            <v>200</v>
          </cell>
          <cell r="D70">
            <v>0</v>
          </cell>
        </row>
        <row r="71">
          <cell r="A71" t="str">
            <v>2010701</v>
          </cell>
        </row>
        <row r="72">
          <cell r="A72" t="str">
            <v>2010702</v>
          </cell>
        </row>
        <row r="73">
          <cell r="A73" t="str">
            <v>2010703</v>
          </cell>
        </row>
        <row r="74">
          <cell r="A74" t="str">
            <v>2010709</v>
          </cell>
        </row>
        <row r="75">
          <cell r="A75">
            <v>2010710</v>
          </cell>
        </row>
        <row r="76">
          <cell r="A76" t="str">
            <v>2010750</v>
          </cell>
        </row>
        <row r="77">
          <cell r="A77" t="str">
            <v>2010799</v>
          </cell>
        </row>
        <row r="77">
          <cell r="C77">
            <v>200</v>
          </cell>
        </row>
        <row r="78">
          <cell r="A78" t="str">
            <v>20108</v>
          </cell>
        </row>
        <row r="78">
          <cell r="C78">
            <v>55</v>
          </cell>
          <cell r="D78">
            <v>45</v>
          </cell>
        </row>
        <row r="79">
          <cell r="A79" t="str">
            <v>2010801</v>
          </cell>
        </row>
        <row r="79">
          <cell r="C79">
            <v>40</v>
          </cell>
          <cell r="D79">
            <v>40</v>
          </cell>
        </row>
        <row r="80">
          <cell r="A80" t="str">
            <v>2010802</v>
          </cell>
        </row>
        <row r="81">
          <cell r="A81" t="str">
            <v>2010803</v>
          </cell>
        </row>
        <row r="82">
          <cell r="A82" t="str">
            <v>2010804</v>
          </cell>
        </row>
        <row r="83">
          <cell r="A83" t="str">
            <v>2010805</v>
          </cell>
        </row>
        <row r="84">
          <cell r="A84" t="str">
            <v>2010806</v>
          </cell>
        </row>
        <row r="85">
          <cell r="A85" t="str">
            <v>2010850</v>
          </cell>
        </row>
        <row r="86">
          <cell r="A86" t="str">
            <v>2010899</v>
          </cell>
        </row>
        <row r="86">
          <cell r="C86">
            <v>15</v>
          </cell>
          <cell r="D86">
            <v>5</v>
          </cell>
        </row>
        <row r="87">
          <cell r="A87" t="str">
            <v>20109</v>
          </cell>
        </row>
        <row r="87">
          <cell r="C87">
            <v>0</v>
          </cell>
          <cell r="D87">
            <v>0</v>
          </cell>
        </row>
        <row r="88">
          <cell r="A88" t="str">
            <v>2010901</v>
          </cell>
        </row>
        <row r="89">
          <cell r="A89" t="str">
            <v>2010902</v>
          </cell>
        </row>
        <row r="90">
          <cell r="A90" t="str">
            <v>2010903</v>
          </cell>
        </row>
        <row r="91">
          <cell r="A91" t="str">
            <v>2010905</v>
          </cell>
        </row>
        <row r="92">
          <cell r="A92" t="str">
            <v>2010907</v>
          </cell>
        </row>
        <row r="93">
          <cell r="A93" t="str">
            <v>2010908</v>
          </cell>
        </row>
        <row r="94">
          <cell r="A94" t="str">
            <v>2010909</v>
          </cell>
        </row>
        <row r="95">
          <cell r="A95" t="str">
            <v>2010910</v>
          </cell>
        </row>
        <row r="96">
          <cell r="A96" t="str">
            <v>2010911</v>
          </cell>
        </row>
        <row r="97">
          <cell r="A97" t="str">
            <v>2010912</v>
          </cell>
        </row>
        <row r="98">
          <cell r="A98" t="str">
            <v>2010950</v>
          </cell>
        </row>
        <row r="99">
          <cell r="A99" t="str">
            <v>2010999</v>
          </cell>
        </row>
        <row r="100">
          <cell r="A100" t="str">
            <v>20111</v>
          </cell>
        </row>
        <row r="100">
          <cell r="C100">
            <v>1859</v>
          </cell>
          <cell r="D100">
            <v>1872</v>
          </cell>
        </row>
        <row r="101">
          <cell r="A101" t="str">
            <v>2011101</v>
          </cell>
        </row>
        <row r="101">
          <cell r="C101">
            <v>1477</v>
          </cell>
          <cell r="D101">
            <v>1452</v>
          </cell>
        </row>
        <row r="102">
          <cell r="A102" t="str">
            <v>2011102</v>
          </cell>
        </row>
        <row r="102">
          <cell r="C102">
            <v>135</v>
          </cell>
        </row>
        <row r="103">
          <cell r="A103" t="str">
            <v>2011103</v>
          </cell>
        </row>
        <row r="104">
          <cell r="A104" t="str">
            <v>2011104</v>
          </cell>
        </row>
        <row r="105">
          <cell r="A105" t="str">
            <v>2011105</v>
          </cell>
        </row>
        <row r="106">
          <cell r="A106" t="str">
            <v>2011106</v>
          </cell>
        </row>
        <row r="106">
          <cell r="C106">
            <v>15</v>
          </cell>
          <cell r="D106">
            <v>21</v>
          </cell>
        </row>
        <row r="107">
          <cell r="A107" t="str">
            <v>2011150</v>
          </cell>
        </row>
        <row r="108">
          <cell r="A108" t="str">
            <v>2011199</v>
          </cell>
        </row>
        <row r="108">
          <cell r="C108">
            <v>232</v>
          </cell>
          <cell r="D108">
            <v>399</v>
          </cell>
        </row>
        <row r="109">
          <cell r="A109" t="str">
            <v>20113</v>
          </cell>
        </row>
        <row r="109">
          <cell r="C109">
            <v>810</v>
          </cell>
          <cell r="D109">
            <v>812</v>
          </cell>
        </row>
        <row r="110">
          <cell r="A110" t="str">
            <v>2011301</v>
          </cell>
        </row>
        <row r="110">
          <cell r="C110">
            <v>698</v>
          </cell>
          <cell r="D110">
            <v>760</v>
          </cell>
        </row>
        <row r="111">
          <cell r="A111" t="str">
            <v>2011302</v>
          </cell>
        </row>
        <row r="112">
          <cell r="A112" t="str">
            <v>2011303</v>
          </cell>
        </row>
        <row r="113">
          <cell r="A113" t="str">
            <v>2011304</v>
          </cell>
        </row>
        <row r="114">
          <cell r="A114" t="str">
            <v>2011305</v>
          </cell>
        </row>
        <row r="115">
          <cell r="A115" t="str">
            <v>2011306</v>
          </cell>
        </row>
        <row r="116">
          <cell r="A116" t="str">
            <v>2011307</v>
          </cell>
        </row>
        <row r="117">
          <cell r="A117" t="str">
            <v>2011308</v>
          </cell>
        </row>
        <row r="118">
          <cell r="A118" t="str">
            <v>2011350</v>
          </cell>
        </row>
        <row r="118">
          <cell r="C118">
            <v>58</v>
          </cell>
        </row>
        <row r="119">
          <cell r="A119" t="str">
            <v>2011399</v>
          </cell>
        </row>
        <row r="119">
          <cell r="C119">
            <v>54</v>
          </cell>
          <cell r="D119">
            <v>52</v>
          </cell>
        </row>
        <row r="120">
          <cell r="A120" t="str">
            <v>20114</v>
          </cell>
        </row>
        <row r="120">
          <cell r="C120">
            <v>0</v>
          </cell>
          <cell r="D120">
            <v>0</v>
          </cell>
        </row>
        <row r="121">
          <cell r="A121" t="str">
            <v>2011401</v>
          </cell>
        </row>
        <row r="122">
          <cell r="A122" t="str">
            <v>2011402</v>
          </cell>
        </row>
        <row r="123">
          <cell r="A123" t="str">
            <v>2011403</v>
          </cell>
        </row>
        <row r="124">
          <cell r="A124" t="str">
            <v>2011404</v>
          </cell>
        </row>
        <row r="125">
          <cell r="A125" t="str">
            <v>2011405</v>
          </cell>
        </row>
        <row r="126">
          <cell r="A126" t="str">
            <v>2011408</v>
          </cell>
        </row>
        <row r="127">
          <cell r="A127" t="str">
            <v>2011409</v>
          </cell>
        </row>
        <row r="128">
          <cell r="A128" t="str">
            <v>2011410</v>
          </cell>
        </row>
        <row r="129">
          <cell r="A129" t="str">
            <v>2011411</v>
          </cell>
        </row>
        <row r="130">
          <cell r="A130" t="str">
            <v>2011450</v>
          </cell>
        </row>
        <row r="131">
          <cell r="A131" t="str">
            <v>2011499</v>
          </cell>
        </row>
        <row r="132">
          <cell r="A132" t="str">
            <v>20123</v>
          </cell>
        </row>
        <row r="132">
          <cell r="C132">
            <v>183</v>
          </cell>
          <cell r="D132">
            <v>186</v>
          </cell>
        </row>
        <row r="133">
          <cell r="A133" t="str">
            <v>2012301</v>
          </cell>
        </row>
        <row r="133">
          <cell r="C133">
            <v>178</v>
          </cell>
          <cell r="D133">
            <v>179</v>
          </cell>
        </row>
        <row r="134">
          <cell r="A134" t="str">
            <v>2012302</v>
          </cell>
        </row>
        <row r="135">
          <cell r="A135" t="str">
            <v>2012303</v>
          </cell>
        </row>
        <row r="136">
          <cell r="A136" t="str">
            <v>2012304</v>
          </cell>
        </row>
        <row r="136">
          <cell r="C136">
            <v>5</v>
          </cell>
          <cell r="D136">
            <v>7</v>
          </cell>
        </row>
        <row r="137">
          <cell r="A137" t="str">
            <v>2012350</v>
          </cell>
        </row>
        <row r="138">
          <cell r="A138" t="str">
            <v>2012399</v>
          </cell>
        </row>
        <row r="139">
          <cell r="A139" t="str">
            <v>20125</v>
          </cell>
        </row>
        <row r="139">
          <cell r="C139">
            <v>0</v>
          </cell>
          <cell r="D139">
            <v>0</v>
          </cell>
        </row>
        <row r="140">
          <cell r="A140" t="str">
            <v>2012501</v>
          </cell>
        </row>
        <row r="141">
          <cell r="A141" t="str">
            <v>2012502</v>
          </cell>
        </row>
        <row r="142">
          <cell r="A142" t="str">
            <v>2012503</v>
          </cell>
        </row>
        <row r="143">
          <cell r="A143" t="str">
            <v>2012504</v>
          </cell>
        </row>
        <row r="144">
          <cell r="A144" t="str">
            <v>2012505</v>
          </cell>
        </row>
        <row r="145">
          <cell r="A145" t="str">
            <v>2012550</v>
          </cell>
        </row>
        <row r="146">
          <cell r="A146" t="str">
            <v>2012599</v>
          </cell>
        </row>
        <row r="147">
          <cell r="A147" t="str">
            <v>20126</v>
          </cell>
        </row>
        <row r="147">
          <cell r="C147">
            <v>110</v>
          </cell>
          <cell r="D147">
            <v>102</v>
          </cell>
        </row>
        <row r="148">
          <cell r="A148" t="str">
            <v>2012601</v>
          </cell>
        </row>
        <row r="148">
          <cell r="C148">
            <v>100</v>
          </cell>
          <cell r="D148">
            <v>101</v>
          </cell>
        </row>
        <row r="149">
          <cell r="A149" t="str">
            <v>2012602</v>
          </cell>
        </row>
        <row r="150">
          <cell r="A150" t="str">
            <v>2012603</v>
          </cell>
        </row>
        <row r="151">
          <cell r="A151" t="str">
            <v>2012604</v>
          </cell>
        </row>
        <row r="152">
          <cell r="A152" t="str">
            <v>2012699</v>
          </cell>
        </row>
        <row r="152">
          <cell r="C152">
            <v>10</v>
          </cell>
          <cell r="D152">
            <v>1</v>
          </cell>
        </row>
        <row r="153">
          <cell r="A153" t="str">
            <v>20128</v>
          </cell>
        </row>
        <row r="153">
          <cell r="C153">
            <v>100</v>
          </cell>
          <cell r="D153">
            <v>107</v>
          </cell>
        </row>
        <row r="154">
          <cell r="A154" t="str">
            <v>2012801</v>
          </cell>
        </row>
        <row r="154">
          <cell r="C154">
            <v>96</v>
          </cell>
          <cell r="D154">
            <v>97</v>
          </cell>
        </row>
        <row r="155">
          <cell r="A155" t="str">
            <v>2012802</v>
          </cell>
        </row>
        <row r="156">
          <cell r="A156" t="str">
            <v>2012803</v>
          </cell>
        </row>
        <row r="157">
          <cell r="A157" t="str">
            <v>2012804</v>
          </cell>
        </row>
        <row r="158">
          <cell r="A158" t="str">
            <v>2012850</v>
          </cell>
        </row>
        <row r="159">
          <cell r="A159" t="str">
            <v>2012899</v>
          </cell>
        </row>
        <row r="159">
          <cell r="C159">
            <v>4</v>
          </cell>
          <cell r="D159">
            <v>10</v>
          </cell>
        </row>
        <row r="160">
          <cell r="A160" t="str">
            <v>20129</v>
          </cell>
        </row>
        <row r="160">
          <cell r="C160">
            <v>698</v>
          </cell>
          <cell r="D160">
            <v>740</v>
          </cell>
        </row>
        <row r="161">
          <cell r="A161" t="str">
            <v>2012901</v>
          </cell>
        </row>
        <row r="161">
          <cell r="C161">
            <v>474</v>
          </cell>
          <cell r="D161">
            <v>506</v>
          </cell>
        </row>
        <row r="162">
          <cell r="A162" t="str">
            <v>2012902</v>
          </cell>
        </row>
        <row r="162">
          <cell r="C162">
            <v>86</v>
          </cell>
          <cell r="D162">
            <v>128</v>
          </cell>
        </row>
        <row r="163">
          <cell r="A163" t="str">
            <v>2012903</v>
          </cell>
        </row>
        <row r="164">
          <cell r="A164">
            <v>2012906</v>
          </cell>
        </row>
        <row r="165">
          <cell r="A165" t="str">
            <v>2012950</v>
          </cell>
        </row>
        <row r="166">
          <cell r="A166" t="str">
            <v>2012999</v>
          </cell>
        </row>
        <row r="166">
          <cell r="C166">
            <v>138</v>
          </cell>
          <cell r="D166">
            <v>106</v>
          </cell>
        </row>
        <row r="167">
          <cell r="A167" t="str">
            <v>20131</v>
          </cell>
        </row>
        <row r="167">
          <cell r="C167">
            <v>1708</v>
          </cell>
          <cell r="D167">
            <v>1584</v>
          </cell>
        </row>
        <row r="168">
          <cell r="A168" t="str">
            <v>2013101</v>
          </cell>
        </row>
        <row r="168">
          <cell r="C168">
            <v>1265</v>
          </cell>
          <cell r="D168">
            <v>1237</v>
          </cell>
        </row>
        <row r="169">
          <cell r="A169" t="str">
            <v>2013102</v>
          </cell>
        </row>
        <row r="170">
          <cell r="A170" t="str">
            <v>2013103</v>
          </cell>
        </row>
        <row r="171">
          <cell r="A171" t="str">
            <v>2013105</v>
          </cell>
        </row>
        <row r="171">
          <cell r="C171">
            <v>70</v>
          </cell>
          <cell r="D171">
            <v>70</v>
          </cell>
        </row>
        <row r="172">
          <cell r="A172" t="str">
            <v>2013150</v>
          </cell>
        </row>
        <row r="173">
          <cell r="A173" t="str">
            <v>2013199</v>
          </cell>
        </row>
        <row r="173">
          <cell r="C173">
            <v>373</v>
          </cell>
          <cell r="D173">
            <v>277</v>
          </cell>
        </row>
        <row r="174">
          <cell r="A174" t="str">
            <v>20132</v>
          </cell>
        </row>
        <row r="174">
          <cell r="C174">
            <v>649</v>
          </cell>
          <cell r="D174">
            <v>784</v>
          </cell>
        </row>
        <row r="175">
          <cell r="A175" t="str">
            <v>2013201</v>
          </cell>
        </row>
        <row r="175">
          <cell r="C175">
            <v>365</v>
          </cell>
          <cell r="D175">
            <v>370</v>
          </cell>
        </row>
        <row r="176">
          <cell r="A176" t="str">
            <v>2013202</v>
          </cell>
        </row>
        <row r="176">
          <cell r="C176">
            <v>1</v>
          </cell>
          <cell r="D176">
            <v>240</v>
          </cell>
        </row>
        <row r="177">
          <cell r="A177" t="str">
            <v>2013203</v>
          </cell>
        </row>
        <row r="178">
          <cell r="A178" t="str">
            <v>2013204</v>
          </cell>
        </row>
        <row r="179">
          <cell r="A179" t="str">
            <v>2013250</v>
          </cell>
        </row>
        <row r="180">
          <cell r="A180" t="str">
            <v>2013299</v>
          </cell>
        </row>
        <row r="180">
          <cell r="C180">
            <v>283</v>
          </cell>
          <cell r="D180">
            <v>174</v>
          </cell>
        </row>
        <row r="181">
          <cell r="A181" t="str">
            <v>20133</v>
          </cell>
        </row>
        <row r="181">
          <cell r="C181">
            <v>627</v>
          </cell>
          <cell r="D181">
            <v>550</v>
          </cell>
        </row>
        <row r="182">
          <cell r="A182" t="str">
            <v>2013301</v>
          </cell>
        </row>
        <row r="182">
          <cell r="C182">
            <v>480</v>
          </cell>
          <cell r="D182">
            <v>484</v>
          </cell>
        </row>
        <row r="183">
          <cell r="A183" t="str">
            <v>2013302</v>
          </cell>
        </row>
        <row r="183">
          <cell r="C183">
            <v>16</v>
          </cell>
        </row>
        <row r="184">
          <cell r="A184" t="str">
            <v>2013303</v>
          </cell>
        </row>
        <row r="185">
          <cell r="A185" t="str">
            <v>2013304</v>
          </cell>
        </row>
        <row r="185">
          <cell r="C185">
            <v>21</v>
          </cell>
        </row>
        <row r="186">
          <cell r="A186" t="str">
            <v>2013350</v>
          </cell>
        </row>
        <row r="187">
          <cell r="A187" t="str">
            <v>2013399</v>
          </cell>
        </row>
        <row r="187">
          <cell r="C187">
            <v>110</v>
          </cell>
          <cell r="D187">
            <v>66</v>
          </cell>
        </row>
        <row r="188">
          <cell r="A188" t="str">
            <v>20134</v>
          </cell>
        </row>
        <row r="188">
          <cell r="C188">
            <v>195</v>
          </cell>
          <cell r="D188">
            <v>217</v>
          </cell>
        </row>
        <row r="189">
          <cell r="A189" t="str">
            <v>2013401</v>
          </cell>
        </row>
        <row r="189">
          <cell r="C189">
            <v>123</v>
          </cell>
          <cell r="D189">
            <v>125</v>
          </cell>
        </row>
        <row r="190">
          <cell r="A190" t="str">
            <v>2013402</v>
          </cell>
        </row>
        <row r="191">
          <cell r="A191" t="str">
            <v>2013403</v>
          </cell>
        </row>
        <row r="192">
          <cell r="A192" t="str">
            <v>2013404</v>
          </cell>
        </row>
        <row r="192">
          <cell r="C192">
            <v>6</v>
          </cell>
          <cell r="D192">
            <v>6</v>
          </cell>
        </row>
        <row r="193">
          <cell r="A193" t="str">
            <v>2013405</v>
          </cell>
        </row>
        <row r="193">
          <cell r="C193">
            <v>10</v>
          </cell>
          <cell r="D193">
            <v>16</v>
          </cell>
        </row>
        <row r="194">
          <cell r="A194" t="str">
            <v>2013450</v>
          </cell>
        </row>
        <row r="194">
          <cell r="C194">
            <v>37</v>
          </cell>
          <cell r="D194">
            <v>43</v>
          </cell>
        </row>
        <row r="195">
          <cell r="A195" t="str">
            <v>2013499</v>
          </cell>
        </row>
        <row r="195">
          <cell r="C195">
            <v>19</v>
          </cell>
          <cell r="D195">
            <v>27</v>
          </cell>
        </row>
        <row r="196">
          <cell r="A196" t="str">
            <v>20135</v>
          </cell>
        </row>
        <row r="196">
          <cell r="C196">
            <v>0</v>
          </cell>
          <cell r="D196">
            <v>0</v>
          </cell>
        </row>
        <row r="197">
          <cell r="A197" t="str">
            <v>2013501</v>
          </cell>
        </row>
        <row r="198">
          <cell r="A198" t="str">
            <v>2013502</v>
          </cell>
        </row>
        <row r="199">
          <cell r="A199" t="str">
            <v>2013503</v>
          </cell>
        </row>
        <row r="200">
          <cell r="A200" t="str">
            <v>2013550</v>
          </cell>
        </row>
        <row r="201">
          <cell r="A201" t="str">
            <v>2013599</v>
          </cell>
        </row>
        <row r="202">
          <cell r="A202" t="str">
            <v>20136</v>
          </cell>
        </row>
        <row r="202">
          <cell r="C202">
            <v>631</v>
          </cell>
          <cell r="D202">
            <v>609</v>
          </cell>
        </row>
        <row r="203">
          <cell r="A203" t="str">
            <v>2013601</v>
          </cell>
        </row>
        <row r="203">
          <cell r="C203">
            <v>448</v>
          </cell>
          <cell r="D203">
            <v>419</v>
          </cell>
        </row>
        <row r="204">
          <cell r="A204" t="str">
            <v>2013602</v>
          </cell>
        </row>
        <row r="204">
          <cell r="C204">
            <v>6</v>
          </cell>
          <cell r="D204">
            <v>6</v>
          </cell>
        </row>
        <row r="205">
          <cell r="A205" t="str">
            <v>2013603</v>
          </cell>
        </row>
        <row r="206">
          <cell r="A206" t="str">
            <v>2013650</v>
          </cell>
        </row>
        <row r="207">
          <cell r="A207" t="str">
            <v>2013699</v>
          </cell>
        </row>
        <row r="207">
          <cell r="C207">
            <v>177</v>
          </cell>
          <cell r="D207">
            <v>184</v>
          </cell>
        </row>
        <row r="208">
          <cell r="A208" t="str">
            <v>20137</v>
          </cell>
        </row>
        <row r="208">
          <cell r="C208">
            <v>0</v>
          </cell>
          <cell r="D208">
            <v>0</v>
          </cell>
        </row>
        <row r="209">
          <cell r="A209" t="str">
            <v>2013701</v>
          </cell>
        </row>
        <row r="210">
          <cell r="A210" t="str">
            <v>2013702</v>
          </cell>
        </row>
        <row r="211">
          <cell r="A211" t="str">
            <v>2013703</v>
          </cell>
        </row>
        <row r="212">
          <cell r="A212" t="str">
            <v>2013704</v>
          </cell>
        </row>
        <row r="213">
          <cell r="A213" t="str">
            <v>2013750</v>
          </cell>
        </row>
        <row r="214">
          <cell r="A214" t="str">
            <v>2013799</v>
          </cell>
        </row>
        <row r="215">
          <cell r="A215" t="str">
            <v>20138</v>
          </cell>
        </row>
        <row r="215">
          <cell r="C215">
            <v>1176</v>
          </cell>
          <cell r="D215">
            <v>1079</v>
          </cell>
        </row>
        <row r="216">
          <cell r="A216" t="str">
            <v>2013801</v>
          </cell>
        </row>
        <row r="216">
          <cell r="C216">
            <v>952</v>
          </cell>
          <cell r="D216">
            <v>968</v>
          </cell>
        </row>
        <row r="217">
          <cell r="A217" t="str">
            <v>2013802</v>
          </cell>
        </row>
        <row r="218">
          <cell r="A218" t="str">
            <v>2013803</v>
          </cell>
        </row>
        <row r="219">
          <cell r="A219" t="str">
            <v>2013804</v>
          </cell>
        </row>
        <row r="219">
          <cell r="C219">
            <v>3</v>
          </cell>
        </row>
        <row r="220">
          <cell r="A220" t="str">
            <v>2013805</v>
          </cell>
        </row>
        <row r="220">
          <cell r="C220">
            <v>1</v>
          </cell>
          <cell r="D220">
            <v>4</v>
          </cell>
        </row>
        <row r="221">
          <cell r="A221" t="str">
            <v>2013808</v>
          </cell>
        </row>
        <row r="222">
          <cell r="A222" t="str">
            <v>2013810</v>
          </cell>
        </row>
        <row r="223">
          <cell r="A223" t="str">
            <v>2013812</v>
          </cell>
        </row>
        <row r="223">
          <cell r="C223">
            <v>1</v>
          </cell>
          <cell r="D223">
            <v>1</v>
          </cell>
        </row>
        <row r="224">
          <cell r="A224" t="str">
            <v>2013813</v>
          </cell>
        </row>
        <row r="225">
          <cell r="A225" t="str">
            <v>2013814</v>
          </cell>
        </row>
        <row r="226">
          <cell r="A226" t="str">
            <v>2013815</v>
          </cell>
        </row>
        <row r="226">
          <cell r="D226">
            <v>4</v>
          </cell>
        </row>
        <row r="227">
          <cell r="A227" t="str">
            <v>2013816</v>
          </cell>
        </row>
        <row r="227">
          <cell r="C227">
            <v>32</v>
          </cell>
          <cell r="D227">
            <v>25</v>
          </cell>
        </row>
        <row r="228">
          <cell r="A228" t="str">
            <v>2013850</v>
          </cell>
        </row>
        <row r="229">
          <cell r="A229" t="str">
            <v>2013899</v>
          </cell>
        </row>
        <row r="229">
          <cell r="C229">
            <v>187</v>
          </cell>
          <cell r="D229">
            <v>77</v>
          </cell>
        </row>
        <row r="230">
          <cell r="A230" t="str">
            <v>20199</v>
          </cell>
        </row>
        <row r="230">
          <cell r="C230">
            <v>1432</v>
          </cell>
          <cell r="D230">
            <v>2496</v>
          </cell>
        </row>
        <row r="231">
          <cell r="A231" t="str">
            <v>2019901</v>
          </cell>
        </row>
        <row r="232">
          <cell r="A232" t="str">
            <v>2019999</v>
          </cell>
        </row>
        <row r="232">
          <cell r="C232">
            <v>1432</v>
          </cell>
          <cell r="D232">
            <v>2496</v>
          </cell>
        </row>
        <row r="233">
          <cell r="A233" t="str">
            <v>202</v>
          </cell>
        </row>
        <row r="233">
          <cell r="C233">
            <v>0</v>
          </cell>
          <cell r="D233">
            <v>0</v>
          </cell>
        </row>
        <row r="234">
          <cell r="A234" t="str">
            <v>20205</v>
          </cell>
        </row>
        <row r="234">
          <cell r="C234">
            <v>0</v>
          </cell>
          <cell r="D234">
            <v>0</v>
          </cell>
        </row>
        <row r="235">
          <cell r="A235" t="str">
            <v>20299</v>
          </cell>
        </row>
        <row r="236">
          <cell r="A236" t="str">
            <v>203</v>
          </cell>
        </row>
        <row r="236">
          <cell r="C236">
            <v>182</v>
          </cell>
          <cell r="D236">
            <v>80</v>
          </cell>
        </row>
        <row r="237">
          <cell r="A237" t="str">
            <v>20301</v>
          </cell>
        </row>
        <row r="237">
          <cell r="C237">
            <v>0</v>
          </cell>
          <cell r="D237">
            <v>0</v>
          </cell>
        </row>
        <row r="238">
          <cell r="A238" t="str">
            <v>2030101</v>
          </cell>
        </row>
        <row r="239">
          <cell r="A239" t="str">
            <v>2030102</v>
          </cell>
        </row>
        <row r="240">
          <cell r="A240" t="str">
            <v>2030199</v>
          </cell>
        </row>
        <row r="241">
          <cell r="A241" t="str">
            <v>20304</v>
          </cell>
        </row>
        <row r="241">
          <cell r="C241">
            <v>0</v>
          </cell>
          <cell r="D241">
            <v>0</v>
          </cell>
        </row>
        <row r="242">
          <cell r="A242" t="str">
            <v>2030401</v>
          </cell>
        </row>
        <row r="243">
          <cell r="A243" t="str">
            <v>20305</v>
          </cell>
        </row>
        <row r="243">
          <cell r="C243">
            <v>0</v>
          </cell>
          <cell r="D243">
            <v>0</v>
          </cell>
        </row>
        <row r="244">
          <cell r="A244" t="str">
            <v>2030501</v>
          </cell>
        </row>
        <row r="245">
          <cell r="A245" t="str">
            <v>20306</v>
          </cell>
        </row>
        <row r="245">
          <cell r="C245">
            <v>182</v>
          </cell>
          <cell r="D245">
            <v>80</v>
          </cell>
        </row>
        <row r="246">
          <cell r="A246" t="str">
            <v>2030601</v>
          </cell>
        </row>
        <row r="246">
          <cell r="C246">
            <v>45</v>
          </cell>
          <cell r="D246">
            <v>10</v>
          </cell>
        </row>
        <row r="247">
          <cell r="A247" t="str">
            <v>2030602</v>
          </cell>
        </row>
        <row r="248">
          <cell r="A248" t="str">
            <v>2030603</v>
          </cell>
        </row>
        <row r="248">
          <cell r="C248">
            <v>40</v>
          </cell>
          <cell r="D248">
            <v>30</v>
          </cell>
        </row>
        <row r="249">
          <cell r="A249" t="str">
            <v>2030604</v>
          </cell>
        </row>
        <row r="250">
          <cell r="A250" t="str">
            <v>2030605</v>
          </cell>
        </row>
        <row r="251">
          <cell r="A251" t="str">
            <v>2030606</v>
          </cell>
        </row>
        <row r="252">
          <cell r="A252" t="str">
            <v>2030607</v>
          </cell>
        </row>
        <row r="252">
          <cell r="C252">
            <v>97</v>
          </cell>
          <cell r="D252">
            <v>40</v>
          </cell>
        </row>
        <row r="253">
          <cell r="A253" t="str">
            <v>2030608</v>
          </cell>
        </row>
        <row r="254">
          <cell r="A254" t="str">
            <v>2030699</v>
          </cell>
        </row>
        <row r="255">
          <cell r="A255" t="str">
            <v>20399</v>
          </cell>
        </row>
        <row r="255">
          <cell r="C255">
            <v>0</v>
          </cell>
          <cell r="D255">
            <v>0</v>
          </cell>
        </row>
        <row r="256">
          <cell r="A256" t="str">
            <v>2039999</v>
          </cell>
        </row>
        <row r="257">
          <cell r="A257" t="str">
            <v>204</v>
          </cell>
        </row>
        <row r="257">
          <cell r="C257">
            <v>14099</v>
          </cell>
          <cell r="D257">
            <v>14138</v>
          </cell>
        </row>
        <row r="258">
          <cell r="A258" t="str">
            <v>20401</v>
          </cell>
        </row>
        <row r="258">
          <cell r="C258">
            <v>13</v>
          </cell>
          <cell r="D258">
            <v>0</v>
          </cell>
        </row>
        <row r="259">
          <cell r="A259" t="str">
            <v>2040101</v>
          </cell>
        </row>
        <row r="259">
          <cell r="C259">
            <v>13</v>
          </cell>
        </row>
        <row r="260">
          <cell r="A260" t="str">
            <v>2040199</v>
          </cell>
        </row>
        <row r="261">
          <cell r="A261" t="str">
            <v>20402</v>
          </cell>
        </row>
        <row r="261">
          <cell r="C261">
            <v>12995</v>
          </cell>
          <cell r="D261">
            <v>13101</v>
          </cell>
        </row>
        <row r="262">
          <cell r="A262" t="str">
            <v>2040201</v>
          </cell>
        </row>
        <row r="262">
          <cell r="C262">
            <v>6185</v>
          </cell>
          <cell r="D262">
            <v>9708</v>
          </cell>
        </row>
        <row r="263">
          <cell r="A263" t="str">
            <v>2040202</v>
          </cell>
        </row>
        <row r="263">
          <cell r="C263">
            <v>3524</v>
          </cell>
          <cell r="D263">
            <v>15</v>
          </cell>
        </row>
        <row r="264">
          <cell r="A264" t="str">
            <v>2040203</v>
          </cell>
        </row>
        <row r="265">
          <cell r="A265" t="str">
            <v>2040219</v>
          </cell>
        </row>
        <row r="266">
          <cell r="A266" t="str">
            <v>2040220</v>
          </cell>
        </row>
        <row r="266">
          <cell r="C266">
            <v>1763</v>
          </cell>
          <cell r="D266">
            <v>1844</v>
          </cell>
        </row>
        <row r="267">
          <cell r="A267" t="str">
            <v>2040221</v>
          </cell>
        </row>
        <row r="268">
          <cell r="A268" t="str">
            <v>2040222</v>
          </cell>
        </row>
        <row r="269">
          <cell r="A269" t="str">
            <v>2040223</v>
          </cell>
        </row>
        <row r="270">
          <cell r="A270" t="str">
            <v>2040250</v>
          </cell>
        </row>
        <row r="271">
          <cell r="A271" t="str">
            <v>2040299</v>
          </cell>
        </row>
        <row r="271">
          <cell r="C271">
            <v>1523</v>
          </cell>
          <cell r="D271">
            <v>1534</v>
          </cell>
        </row>
        <row r="272">
          <cell r="A272" t="str">
            <v>20403</v>
          </cell>
        </row>
        <row r="272">
          <cell r="C272">
            <v>0</v>
          </cell>
          <cell r="D272">
            <v>0</v>
          </cell>
        </row>
        <row r="273">
          <cell r="A273" t="str">
            <v>2040301</v>
          </cell>
        </row>
        <row r="274">
          <cell r="A274" t="str">
            <v>2040302</v>
          </cell>
        </row>
        <row r="275">
          <cell r="A275" t="str">
            <v>2040303</v>
          </cell>
        </row>
        <row r="276">
          <cell r="A276" t="str">
            <v>2040304</v>
          </cell>
        </row>
        <row r="277">
          <cell r="A277" t="str">
            <v>2040350</v>
          </cell>
        </row>
        <row r="278">
          <cell r="A278" t="str">
            <v>2040399</v>
          </cell>
        </row>
        <row r="279">
          <cell r="A279" t="str">
            <v>20404</v>
          </cell>
        </row>
        <row r="279">
          <cell r="C279">
            <v>26</v>
          </cell>
          <cell r="D279">
            <v>26</v>
          </cell>
        </row>
        <row r="280">
          <cell r="A280" t="str">
            <v>2040401</v>
          </cell>
        </row>
        <row r="280">
          <cell r="C280">
            <v>26</v>
          </cell>
          <cell r="D280">
            <v>26</v>
          </cell>
        </row>
        <row r="281">
          <cell r="A281" t="str">
            <v>2040402</v>
          </cell>
        </row>
        <row r="282">
          <cell r="A282" t="str">
            <v>2040403</v>
          </cell>
        </row>
        <row r="283">
          <cell r="A283" t="str">
            <v>2040409</v>
          </cell>
        </row>
        <row r="284">
          <cell r="A284" t="str">
            <v>2040410</v>
          </cell>
        </row>
        <row r="285">
          <cell r="A285" t="str">
            <v>2040450</v>
          </cell>
        </row>
        <row r="286">
          <cell r="A286" t="str">
            <v>2040499</v>
          </cell>
        </row>
        <row r="287">
          <cell r="A287" t="str">
            <v>20405</v>
          </cell>
        </row>
        <row r="287">
          <cell r="C287">
            <v>51</v>
          </cell>
          <cell r="D287">
            <v>52</v>
          </cell>
        </row>
        <row r="288">
          <cell r="A288" t="str">
            <v>2040501</v>
          </cell>
        </row>
        <row r="288">
          <cell r="C288">
            <v>51</v>
          </cell>
          <cell r="D288">
            <v>52</v>
          </cell>
        </row>
        <row r="289">
          <cell r="A289" t="str">
            <v>2040502</v>
          </cell>
        </row>
        <row r="290">
          <cell r="A290" t="str">
            <v>2040503</v>
          </cell>
        </row>
        <row r="291">
          <cell r="A291" t="str">
            <v>2040504</v>
          </cell>
        </row>
        <row r="292">
          <cell r="A292" t="str">
            <v>2040505</v>
          </cell>
        </row>
        <row r="293">
          <cell r="A293" t="str">
            <v>2040506</v>
          </cell>
        </row>
        <row r="294">
          <cell r="A294" t="str">
            <v>2040550</v>
          </cell>
        </row>
        <row r="295">
          <cell r="A295" t="str">
            <v>2040599</v>
          </cell>
        </row>
        <row r="296">
          <cell r="A296" t="str">
            <v>20406</v>
          </cell>
        </row>
        <row r="296">
          <cell r="C296">
            <v>980</v>
          </cell>
          <cell r="D296">
            <v>925</v>
          </cell>
        </row>
        <row r="297">
          <cell r="A297" t="str">
            <v>2040601</v>
          </cell>
        </row>
        <row r="297">
          <cell r="C297">
            <v>775</v>
          </cell>
          <cell r="D297">
            <v>761</v>
          </cell>
        </row>
        <row r="298">
          <cell r="A298" t="str">
            <v>2040602</v>
          </cell>
        </row>
        <row r="298">
          <cell r="C298">
            <v>42</v>
          </cell>
          <cell r="D298">
            <v>10</v>
          </cell>
        </row>
        <row r="299">
          <cell r="A299" t="str">
            <v>2040603</v>
          </cell>
        </row>
        <row r="300">
          <cell r="A300" t="str">
            <v>2040604</v>
          </cell>
        </row>
        <row r="300">
          <cell r="C300">
            <v>52</v>
          </cell>
          <cell r="D300">
            <v>47</v>
          </cell>
        </row>
        <row r="301">
          <cell r="A301" t="str">
            <v>2040605</v>
          </cell>
        </row>
        <row r="301">
          <cell r="C301">
            <v>28</v>
          </cell>
          <cell r="D301">
            <v>43</v>
          </cell>
        </row>
        <row r="302">
          <cell r="A302" t="str">
            <v>2040606</v>
          </cell>
        </row>
        <row r="303">
          <cell r="A303" t="str">
            <v>2040607</v>
          </cell>
        </row>
        <row r="303">
          <cell r="C303">
            <v>72</v>
          </cell>
          <cell r="D303">
            <v>27</v>
          </cell>
        </row>
        <row r="304">
          <cell r="A304" t="str">
            <v>2040608</v>
          </cell>
        </row>
        <row r="305">
          <cell r="A305" t="str">
            <v>2040610</v>
          </cell>
        </row>
        <row r="305">
          <cell r="C305">
            <v>7</v>
          </cell>
          <cell r="D305">
            <v>17</v>
          </cell>
        </row>
        <row r="306">
          <cell r="A306" t="str">
            <v>2040612</v>
          </cell>
        </row>
        <row r="306">
          <cell r="D306">
            <v>5</v>
          </cell>
        </row>
        <row r="307">
          <cell r="A307" t="str">
            <v>2040613</v>
          </cell>
        </row>
        <row r="308">
          <cell r="A308" t="str">
            <v>2040650</v>
          </cell>
        </row>
        <row r="309">
          <cell r="A309" t="str">
            <v>2040699</v>
          </cell>
        </row>
        <row r="309">
          <cell r="C309">
            <v>4</v>
          </cell>
          <cell r="D309">
            <v>15</v>
          </cell>
        </row>
        <row r="310">
          <cell r="A310" t="str">
            <v>20407</v>
          </cell>
        </row>
        <row r="310">
          <cell r="C310">
            <v>0</v>
          </cell>
          <cell r="D310">
            <v>0</v>
          </cell>
        </row>
        <row r="311">
          <cell r="A311" t="str">
            <v>2040701</v>
          </cell>
        </row>
        <row r="312">
          <cell r="A312" t="str">
            <v>2040702</v>
          </cell>
        </row>
        <row r="313">
          <cell r="A313" t="str">
            <v>2040703</v>
          </cell>
        </row>
        <row r="314">
          <cell r="A314" t="str">
            <v>2040704</v>
          </cell>
        </row>
        <row r="315">
          <cell r="A315" t="str">
            <v>2040705</v>
          </cell>
        </row>
        <row r="316">
          <cell r="A316" t="str">
            <v>2040706</v>
          </cell>
        </row>
        <row r="317">
          <cell r="A317" t="str">
            <v>2040707</v>
          </cell>
        </row>
        <row r="318">
          <cell r="A318" t="str">
            <v>2040750</v>
          </cell>
        </row>
        <row r="319">
          <cell r="A319" t="str">
            <v>2040799</v>
          </cell>
        </row>
        <row r="320">
          <cell r="A320" t="str">
            <v>20408</v>
          </cell>
        </row>
        <row r="320">
          <cell r="C320">
            <v>0</v>
          </cell>
          <cell r="D320">
            <v>0</v>
          </cell>
        </row>
        <row r="321">
          <cell r="A321" t="str">
            <v>2040801</v>
          </cell>
        </row>
        <row r="322">
          <cell r="A322" t="str">
            <v>2040802</v>
          </cell>
        </row>
        <row r="323">
          <cell r="A323" t="str">
            <v>2040803</v>
          </cell>
        </row>
        <row r="324">
          <cell r="A324" t="str">
            <v>2040804</v>
          </cell>
        </row>
        <row r="325">
          <cell r="A325" t="str">
            <v>2040805</v>
          </cell>
        </row>
        <row r="326">
          <cell r="A326" t="str">
            <v>2040806</v>
          </cell>
        </row>
        <row r="327">
          <cell r="A327" t="str">
            <v>2040807</v>
          </cell>
        </row>
        <row r="328">
          <cell r="A328" t="str">
            <v>2040850</v>
          </cell>
        </row>
        <row r="329">
          <cell r="A329" t="str">
            <v>2040899</v>
          </cell>
        </row>
        <row r="330">
          <cell r="A330" t="str">
            <v>20409</v>
          </cell>
        </row>
        <row r="330">
          <cell r="C330">
            <v>34</v>
          </cell>
          <cell r="D330">
            <v>34</v>
          </cell>
        </row>
        <row r="331">
          <cell r="A331" t="str">
            <v>2040901</v>
          </cell>
        </row>
        <row r="332">
          <cell r="A332" t="str">
            <v>2040902</v>
          </cell>
        </row>
        <row r="333">
          <cell r="A333" t="str">
            <v>2040903</v>
          </cell>
        </row>
        <row r="334">
          <cell r="A334" t="str">
            <v>2040904</v>
          </cell>
        </row>
        <row r="335">
          <cell r="A335" t="str">
            <v>2040905</v>
          </cell>
        </row>
        <row r="336">
          <cell r="A336" t="str">
            <v>2040950</v>
          </cell>
        </row>
        <row r="337">
          <cell r="A337" t="str">
            <v>2040999</v>
          </cell>
        </row>
        <row r="337">
          <cell r="C337">
            <v>34</v>
          </cell>
          <cell r="D337">
            <v>34</v>
          </cell>
        </row>
        <row r="338">
          <cell r="A338" t="str">
            <v>20410</v>
          </cell>
        </row>
        <row r="338">
          <cell r="C338">
            <v>0</v>
          </cell>
          <cell r="D338">
            <v>0</v>
          </cell>
        </row>
        <row r="339">
          <cell r="A339" t="str">
            <v>2041001</v>
          </cell>
        </row>
        <row r="340">
          <cell r="A340" t="str">
            <v>2041002</v>
          </cell>
        </row>
        <row r="341">
          <cell r="A341" t="str">
            <v>2041006</v>
          </cell>
        </row>
        <row r="342">
          <cell r="A342" t="str">
            <v>2041007</v>
          </cell>
        </row>
        <row r="343">
          <cell r="A343" t="str">
            <v>2041099</v>
          </cell>
        </row>
        <row r="344">
          <cell r="A344" t="str">
            <v>20499</v>
          </cell>
        </row>
        <row r="344">
          <cell r="C344">
            <v>0</v>
          </cell>
          <cell r="D344">
            <v>0</v>
          </cell>
        </row>
        <row r="345">
          <cell r="A345">
            <v>2049902</v>
          </cell>
        </row>
        <row r="346">
          <cell r="A346" t="str">
            <v>2049999</v>
          </cell>
        </row>
        <row r="347">
          <cell r="A347" t="str">
            <v>205</v>
          </cell>
        </row>
        <row r="347">
          <cell r="C347">
            <v>65482</v>
          </cell>
          <cell r="D347">
            <v>62749</v>
          </cell>
        </row>
        <row r="348">
          <cell r="A348" t="str">
            <v>20501</v>
          </cell>
        </row>
        <row r="348">
          <cell r="C348">
            <v>1668</v>
          </cell>
          <cell r="D348">
            <v>880</v>
          </cell>
        </row>
        <row r="349">
          <cell r="A349" t="str">
            <v>2050101</v>
          </cell>
        </row>
        <row r="349">
          <cell r="C349">
            <v>1577</v>
          </cell>
          <cell r="D349">
            <v>787</v>
          </cell>
        </row>
        <row r="350">
          <cell r="A350" t="str">
            <v>2050102</v>
          </cell>
        </row>
        <row r="351">
          <cell r="A351" t="str">
            <v>2050103</v>
          </cell>
        </row>
        <row r="352">
          <cell r="A352" t="str">
            <v>2050199</v>
          </cell>
        </row>
        <row r="352">
          <cell r="C352">
            <v>91</v>
          </cell>
          <cell r="D352">
            <v>93</v>
          </cell>
        </row>
        <row r="353">
          <cell r="A353" t="str">
            <v>20502</v>
          </cell>
        </row>
        <row r="353">
          <cell r="C353">
            <v>49283</v>
          </cell>
          <cell r="D353">
            <v>60389</v>
          </cell>
        </row>
        <row r="354">
          <cell r="A354" t="str">
            <v>2050201</v>
          </cell>
        </row>
        <row r="354">
          <cell r="C354">
            <v>3280</v>
          </cell>
          <cell r="D354">
            <v>4668</v>
          </cell>
        </row>
        <row r="355">
          <cell r="A355" t="str">
            <v>2050202</v>
          </cell>
        </row>
        <row r="355">
          <cell r="C355">
            <v>27015</v>
          </cell>
          <cell r="D355">
            <v>31318</v>
          </cell>
        </row>
        <row r="356">
          <cell r="A356" t="str">
            <v>2050203</v>
          </cell>
        </row>
        <row r="356">
          <cell r="C356">
            <v>12640</v>
          </cell>
          <cell r="D356">
            <v>15048</v>
          </cell>
        </row>
        <row r="357">
          <cell r="A357" t="str">
            <v>2050204</v>
          </cell>
        </row>
        <row r="357">
          <cell r="C357">
            <v>6152</v>
          </cell>
          <cell r="D357">
            <v>7269</v>
          </cell>
        </row>
        <row r="358">
          <cell r="A358" t="str">
            <v>2050205</v>
          </cell>
        </row>
        <row r="358">
          <cell r="C358">
            <v>31</v>
          </cell>
          <cell r="D358">
            <v>35</v>
          </cell>
        </row>
        <row r="359">
          <cell r="A359" t="str">
            <v>2050299</v>
          </cell>
        </row>
        <row r="359">
          <cell r="C359">
            <v>165</v>
          </cell>
          <cell r="D359">
            <v>2051</v>
          </cell>
        </row>
        <row r="360">
          <cell r="A360" t="str">
            <v>20503</v>
          </cell>
        </row>
        <row r="360">
          <cell r="C360">
            <v>12973</v>
          </cell>
          <cell r="D360">
            <v>484</v>
          </cell>
        </row>
        <row r="361">
          <cell r="A361" t="str">
            <v>2050301</v>
          </cell>
        </row>
        <row r="362">
          <cell r="A362" t="str">
            <v>2050302</v>
          </cell>
        </row>
        <row r="362">
          <cell r="C362">
            <v>444</v>
          </cell>
          <cell r="D362">
            <v>484</v>
          </cell>
        </row>
        <row r="363">
          <cell r="A363" t="str">
            <v>2050303</v>
          </cell>
        </row>
        <row r="364">
          <cell r="A364" t="str">
            <v>2050305</v>
          </cell>
        </row>
        <row r="364">
          <cell r="C364">
            <v>12499</v>
          </cell>
        </row>
        <row r="365">
          <cell r="A365" t="str">
            <v>2050399</v>
          </cell>
        </row>
        <row r="365">
          <cell r="C365">
            <v>30</v>
          </cell>
        </row>
        <row r="366">
          <cell r="A366" t="str">
            <v>20504</v>
          </cell>
        </row>
        <row r="366">
          <cell r="C366">
            <v>0</v>
          </cell>
          <cell r="D366">
            <v>0</v>
          </cell>
        </row>
        <row r="367">
          <cell r="A367" t="str">
            <v>2050401</v>
          </cell>
        </row>
        <row r="368">
          <cell r="A368" t="str">
            <v>2050402</v>
          </cell>
        </row>
        <row r="369">
          <cell r="A369" t="str">
            <v>2050403</v>
          </cell>
        </row>
        <row r="370">
          <cell r="A370" t="str">
            <v>2050404</v>
          </cell>
        </row>
        <row r="371">
          <cell r="A371" t="str">
            <v>2050499</v>
          </cell>
        </row>
        <row r="372">
          <cell r="A372" t="str">
            <v>20505</v>
          </cell>
        </row>
        <row r="372">
          <cell r="C372">
            <v>0</v>
          </cell>
          <cell r="D372">
            <v>0</v>
          </cell>
        </row>
        <row r="373">
          <cell r="A373" t="str">
            <v>2050501</v>
          </cell>
        </row>
        <row r="374">
          <cell r="A374" t="str">
            <v>2050502</v>
          </cell>
        </row>
        <row r="375">
          <cell r="A375" t="str">
            <v>2050599</v>
          </cell>
        </row>
        <row r="376">
          <cell r="A376" t="str">
            <v>20506</v>
          </cell>
        </row>
        <row r="376">
          <cell r="C376">
            <v>0</v>
          </cell>
          <cell r="D376">
            <v>0</v>
          </cell>
        </row>
        <row r="377">
          <cell r="A377" t="str">
            <v>2050601</v>
          </cell>
        </row>
        <row r="378">
          <cell r="A378" t="str">
            <v>2050602</v>
          </cell>
        </row>
        <row r="379">
          <cell r="A379" t="str">
            <v>2050699</v>
          </cell>
        </row>
        <row r="380">
          <cell r="A380" t="str">
            <v>20507</v>
          </cell>
        </row>
        <row r="380">
          <cell r="C380">
            <v>122</v>
          </cell>
          <cell r="D380">
            <v>109</v>
          </cell>
        </row>
        <row r="381">
          <cell r="A381" t="str">
            <v>2050701</v>
          </cell>
        </row>
        <row r="381">
          <cell r="C381">
            <v>122</v>
          </cell>
          <cell r="D381">
            <v>109</v>
          </cell>
        </row>
        <row r="382">
          <cell r="A382" t="str">
            <v>2050702</v>
          </cell>
        </row>
        <row r="383">
          <cell r="A383" t="str">
            <v>2050799</v>
          </cell>
        </row>
        <row r="384">
          <cell r="A384" t="str">
            <v>20508</v>
          </cell>
        </row>
        <row r="384">
          <cell r="C384">
            <v>469</v>
          </cell>
          <cell r="D384">
            <v>433</v>
          </cell>
        </row>
        <row r="385">
          <cell r="A385" t="str">
            <v>2050801</v>
          </cell>
        </row>
        <row r="385">
          <cell r="C385">
            <v>198</v>
          </cell>
          <cell r="D385">
            <v>191</v>
          </cell>
        </row>
        <row r="386">
          <cell r="A386" t="str">
            <v>2050802</v>
          </cell>
        </row>
        <row r="386">
          <cell r="C386">
            <v>271</v>
          </cell>
          <cell r="D386">
            <v>242</v>
          </cell>
        </row>
        <row r="387">
          <cell r="A387" t="str">
            <v>2050803</v>
          </cell>
        </row>
        <row r="388">
          <cell r="A388" t="str">
            <v>2050804</v>
          </cell>
        </row>
        <row r="389">
          <cell r="A389" t="str">
            <v>2050899</v>
          </cell>
        </row>
        <row r="390">
          <cell r="A390" t="str">
            <v>20509</v>
          </cell>
        </row>
        <row r="390">
          <cell r="C390">
            <v>967</v>
          </cell>
          <cell r="D390">
            <v>452</v>
          </cell>
        </row>
        <row r="391">
          <cell r="A391" t="str">
            <v>2050901</v>
          </cell>
        </row>
        <row r="392">
          <cell r="A392" t="str">
            <v>2050902</v>
          </cell>
        </row>
        <row r="393">
          <cell r="A393" t="str">
            <v>2050903</v>
          </cell>
        </row>
        <row r="394">
          <cell r="A394" t="str">
            <v>2050904</v>
          </cell>
        </row>
        <row r="395">
          <cell r="A395" t="str">
            <v>2050905</v>
          </cell>
        </row>
        <row r="396">
          <cell r="A396" t="str">
            <v>2050999</v>
          </cell>
        </row>
        <row r="396">
          <cell r="C396">
            <v>967</v>
          </cell>
          <cell r="D396">
            <v>452</v>
          </cell>
        </row>
        <row r="397">
          <cell r="A397" t="str">
            <v>20599</v>
          </cell>
        </row>
        <row r="397">
          <cell r="C397">
            <v>0</v>
          </cell>
          <cell r="D397">
            <v>2</v>
          </cell>
        </row>
        <row r="398">
          <cell r="A398">
            <v>2059999</v>
          </cell>
        </row>
        <row r="398">
          <cell r="D398">
            <v>2</v>
          </cell>
        </row>
        <row r="399">
          <cell r="A399" t="str">
            <v>206</v>
          </cell>
        </row>
        <row r="399">
          <cell r="C399">
            <v>976</v>
          </cell>
          <cell r="D399">
            <v>959</v>
          </cell>
        </row>
        <row r="400">
          <cell r="A400" t="str">
            <v>20601</v>
          </cell>
        </row>
        <row r="400">
          <cell r="C400">
            <v>182</v>
          </cell>
          <cell r="D400">
            <v>205</v>
          </cell>
        </row>
        <row r="401">
          <cell r="A401" t="str">
            <v>2060101</v>
          </cell>
        </row>
        <row r="401">
          <cell r="C401">
            <v>175</v>
          </cell>
          <cell r="D401">
            <v>197</v>
          </cell>
        </row>
        <row r="402">
          <cell r="A402" t="str">
            <v>2060102</v>
          </cell>
        </row>
        <row r="403">
          <cell r="A403" t="str">
            <v>2060103</v>
          </cell>
        </row>
        <row r="404">
          <cell r="A404" t="str">
            <v>2060199</v>
          </cell>
        </row>
        <row r="404">
          <cell r="C404">
            <v>7</v>
          </cell>
          <cell r="D404">
            <v>8</v>
          </cell>
        </row>
        <row r="405">
          <cell r="A405" t="str">
            <v>20602</v>
          </cell>
        </row>
        <row r="405">
          <cell r="C405">
            <v>0</v>
          </cell>
          <cell r="D405">
            <v>0</v>
          </cell>
        </row>
        <row r="406">
          <cell r="A406" t="str">
            <v>2060201</v>
          </cell>
        </row>
        <row r="407">
          <cell r="A407" t="str">
            <v>2060203</v>
          </cell>
        </row>
        <row r="408">
          <cell r="A408" t="str">
            <v>2060204</v>
          </cell>
        </row>
        <row r="409">
          <cell r="A409" t="str">
            <v>2060205</v>
          </cell>
        </row>
        <row r="410">
          <cell r="A410" t="str">
            <v>2060206</v>
          </cell>
        </row>
        <row r="411">
          <cell r="A411" t="str">
            <v>2060207</v>
          </cell>
        </row>
        <row r="412">
          <cell r="A412">
            <v>2060208</v>
          </cell>
        </row>
        <row r="413">
          <cell r="A413" t="str">
            <v>2060299</v>
          </cell>
        </row>
        <row r="414">
          <cell r="A414" t="str">
            <v>20603</v>
          </cell>
        </row>
        <row r="414">
          <cell r="C414">
            <v>0</v>
          </cell>
          <cell r="D414">
            <v>0</v>
          </cell>
        </row>
        <row r="415">
          <cell r="A415" t="str">
            <v>2060301</v>
          </cell>
        </row>
        <row r="416">
          <cell r="A416" t="str">
            <v>2060302</v>
          </cell>
        </row>
        <row r="417">
          <cell r="A417" t="str">
            <v>2060303</v>
          </cell>
        </row>
        <row r="418">
          <cell r="A418" t="str">
            <v>2060304</v>
          </cell>
        </row>
        <row r="419">
          <cell r="A419" t="str">
            <v>2060399</v>
          </cell>
        </row>
        <row r="420">
          <cell r="A420" t="str">
            <v>20604</v>
          </cell>
        </row>
        <row r="420">
          <cell r="C420">
            <v>513</v>
          </cell>
          <cell r="D420">
            <v>438</v>
          </cell>
        </row>
        <row r="421">
          <cell r="A421" t="str">
            <v>2060401</v>
          </cell>
        </row>
        <row r="422">
          <cell r="A422" t="str">
            <v>2060404</v>
          </cell>
        </row>
        <row r="423">
          <cell r="A423">
            <v>2060405</v>
          </cell>
        </row>
        <row r="424">
          <cell r="A424" t="str">
            <v>2060499</v>
          </cell>
        </row>
        <row r="424">
          <cell r="C424">
            <v>513</v>
          </cell>
          <cell r="D424">
            <v>438</v>
          </cell>
        </row>
        <row r="425">
          <cell r="A425" t="str">
            <v>20605</v>
          </cell>
        </row>
        <row r="425">
          <cell r="C425">
            <v>0</v>
          </cell>
          <cell r="D425">
            <v>0</v>
          </cell>
        </row>
        <row r="426">
          <cell r="A426" t="str">
            <v>2060501</v>
          </cell>
        </row>
        <row r="427">
          <cell r="A427" t="str">
            <v>2060502</v>
          </cell>
        </row>
        <row r="428">
          <cell r="A428" t="str">
            <v>2060503</v>
          </cell>
        </row>
        <row r="429">
          <cell r="A429" t="str">
            <v>2060599</v>
          </cell>
        </row>
        <row r="430">
          <cell r="A430" t="str">
            <v>20606</v>
          </cell>
        </row>
        <row r="430">
          <cell r="C430">
            <v>0</v>
          </cell>
          <cell r="D430">
            <v>0</v>
          </cell>
        </row>
        <row r="431">
          <cell r="A431" t="str">
            <v>2060601</v>
          </cell>
        </row>
        <row r="432">
          <cell r="A432" t="str">
            <v>2060602</v>
          </cell>
        </row>
        <row r="433">
          <cell r="A433" t="str">
            <v>2060603</v>
          </cell>
        </row>
        <row r="434">
          <cell r="A434" t="str">
            <v>2060699</v>
          </cell>
        </row>
        <row r="435">
          <cell r="A435" t="str">
            <v>20607</v>
          </cell>
        </row>
        <row r="435">
          <cell r="C435">
            <v>277</v>
          </cell>
          <cell r="D435">
            <v>304</v>
          </cell>
        </row>
        <row r="436">
          <cell r="A436" t="str">
            <v>2060701</v>
          </cell>
        </row>
        <row r="436">
          <cell r="C436">
            <v>169</v>
          </cell>
          <cell r="D436">
            <v>143</v>
          </cell>
        </row>
        <row r="437">
          <cell r="A437" t="str">
            <v>2060702</v>
          </cell>
        </row>
        <row r="437">
          <cell r="C437">
            <v>93</v>
          </cell>
          <cell r="D437">
            <v>159</v>
          </cell>
        </row>
        <row r="438">
          <cell r="A438" t="str">
            <v>2060703</v>
          </cell>
        </row>
        <row r="439">
          <cell r="A439" t="str">
            <v>2060704</v>
          </cell>
        </row>
        <row r="440">
          <cell r="A440" t="str">
            <v>2060705</v>
          </cell>
        </row>
        <row r="441">
          <cell r="A441" t="str">
            <v>2060799</v>
          </cell>
        </row>
        <row r="441">
          <cell r="C441">
            <v>15</v>
          </cell>
          <cell r="D441">
            <v>2</v>
          </cell>
        </row>
        <row r="442">
          <cell r="A442" t="str">
            <v>20608</v>
          </cell>
        </row>
        <row r="442">
          <cell r="C442">
            <v>0</v>
          </cell>
          <cell r="D442">
            <v>0</v>
          </cell>
        </row>
        <row r="443">
          <cell r="A443" t="str">
            <v>2060801</v>
          </cell>
        </row>
        <row r="444">
          <cell r="A444" t="str">
            <v>2060802</v>
          </cell>
        </row>
        <row r="445">
          <cell r="A445" t="str">
            <v>2060899</v>
          </cell>
        </row>
        <row r="446">
          <cell r="A446" t="str">
            <v>20609</v>
          </cell>
        </row>
        <row r="446">
          <cell r="C446">
            <v>4</v>
          </cell>
          <cell r="D446">
            <v>0</v>
          </cell>
        </row>
        <row r="447">
          <cell r="A447" t="str">
            <v>2060901</v>
          </cell>
        </row>
        <row r="448">
          <cell r="A448" t="str">
            <v>2060902</v>
          </cell>
        </row>
        <row r="449">
          <cell r="A449" t="str">
            <v>2060999</v>
          </cell>
        </row>
        <row r="449">
          <cell r="C449">
            <v>4</v>
          </cell>
        </row>
        <row r="450">
          <cell r="A450" t="str">
            <v>20699</v>
          </cell>
        </row>
        <row r="450">
          <cell r="C450">
            <v>0</v>
          </cell>
          <cell r="D450">
            <v>12</v>
          </cell>
        </row>
        <row r="451">
          <cell r="A451" t="str">
            <v>2069901</v>
          </cell>
        </row>
        <row r="452">
          <cell r="A452" t="str">
            <v>2069902</v>
          </cell>
        </row>
        <row r="453">
          <cell r="A453" t="str">
            <v>2069903</v>
          </cell>
        </row>
        <row r="454">
          <cell r="A454" t="str">
            <v>2069999</v>
          </cell>
        </row>
        <row r="454">
          <cell r="D454">
            <v>12</v>
          </cell>
        </row>
        <row r="455">
          <cell r="A455" t="str">
            <v>207</v>
          </cell>
        </row>
        <row r="455">
          <cell r="C455">
            <v>1933</v>
          </cell>
          <cell r="D455">
            <v>2554</v>
          </cell>
        </row>
        <row r="456">
          <cell r="A456" t="str">
            <v>20701</v>
          </cell>
        </row>
        <row r="456">
          <cell r="C456">
            <v>1169</v>
          </cell>
          <cell r="D456">
            <v>1178</v>
          </cell>
        </row>
        <row r="457">
          <cell r="A457" t="str">
            <v>2070101</v>
          </cell>
        </row>
        <row r="457">
          <cell r="C457">
            <v>948</v>
          </cell>
          <cell r="D457">
            <v>732</v>
          </cell>
        </row>
        <row r="458">
          <cell r="A458" t="str">
            <v>2070102</v>
          </cell>
        </row>
        <row r="459">
          <cell r="A459" t="str">
            <v>2070103</v>
          </cell>
        </row>
        <row r="460">
          <cell r="A460" t="str">
            <v>2070104</v>
          </cell>
        </row>
        <row r="461">
          <cell r="A461" t="str">
            <v>2070105</v>
          </cell>
        </row>
        <row r="462">
          <cell r="A462" t="str">
            <v>2070106</v>
          </cell>
        </row>
        <row r="463">
          <cell r="A463" t="str">
            <v>2070107</v>
          </cell>
        </row>
        <row r="464">
          <cell r="A464" t="str">
            <v>2070108</v>
          </cell>
        </row>
        <row r="465">
          <cell r="A465" t="str">
            <v>2070109</v>
          </cell>
        </row>
        <row r="465">
          <cell r="C465">
            <v>3</v>
          </cell>
        </row>
        <row r="466">
          <cell r="A466" t="str">
            <v>2070110</v>
          </cell>
        </row>
        <row r="467">
          <cell r="A467" t="str">
            <v>2070111</v>
          </cell>
        </row>
        <row r="467">
          <cell r="C467">
            <v>31</v>
          </cell>
          <cell r="D467">
            <v>28</v>
          </cell>
        </row>
        <row r="468">
          <cell r="A468" t="str">
            <v>2070112</v>
          </cell>
        </row>
        <row r="469">
          <cell r="A469" t="str">
            <v>2070113</v>
          </cell>
        </row>
        <row r="469">
          <cell r="C469">
            <v>2</v>
          </cell>
          <cell r="D469">
            <v>2</v>
          </cell>
        </row>
        <row r="470">
          <cell r="A470" t="str">
            <v>2070114</v>
          </cell>
        </row>
        <row r="471">
          <cell r="A471" t="str">
            <v>2070199</v>
          </cell>
        </row>
        <row r="471">
          <cell r="C471">
            <v>185</v>
          </cell>
          <cell r="D471">
            <v>416</v>
          </cell>
        </row>
        <row r="472">
          <cell r="A472" t="str">
            <v>20702</v>
          </cell>
        </row>
        <row r="472">
          <cell r="C472">
            <v>5</v>
          </cell>
          <cell r="D472">
            <v>4</v>
          </cell>
        </row>
        <row r="473">
          <cell r="A473" t="str">
            <v>2070201</v>
          </cell>
        </row>
        <row r="474">
          <cell r="A474" t="str">
            <v>2070202</v>
          </cell>
        </row>
        <row r="475">
          <cell r="A475" t="str">
            <v>2070203</v>
          </cell>
        </row>
        <row r="476">
          <cell r="A476" t="str">
            <v>2070204</v>
          </cell>
        </row>
        <row r="476">
          <cell r="C476">
            <v>5</v>
          </cell>
          <cell r="D476">
            <v>4</v>
          </cell>
        </row>
        <row r="477">
          <cell r="A477" t="str">
            <v>2070205</v>
          </cell>
        </row>
        <row r="478">
          <cell r="A478" t="str">
            <v>2070206</v>
          </cell>
        </row>
        <row r="479">
          <cell r="A479" t="str">
            <v>2070299</v>
          </cell>
        </row>
        <row r="480">
          <cell r="A480" t="str">
            <v>20703</v>
          </cell>
        </row>
        <row r="480">
          <cell r="C480">
            <v>0</v>
          </cell>
          <cell r="D480">
            <v>73</v>
          </cell>
        </row>
        <row r="481">
          <cell r="A481" t="str">
            <v>2070301</v>
          </cell>
        </row>
        <row r="482">
          <cell r="A482" t="str">
            <v>2070302</v>
          </cell>
        </row>
        <row r="483">
          <cell r="A483" t="str">
            <v>2070303</v>
          </cell>
        </row>
        <row r="484">
          <cell r="A484" t="str">
            <v>2070304</v>
          </cell>
        </row>
        <row r="485">
          <cell r="A485" t="str">
            <v>2070305</v>
          </cell>
        </row>
        <row r="485">
          <cell r="D485">
            <v>3</v>
          </cell>
        </row>
        <row r="486">
          <cell r="A486" t="str">
            <v>2070306</v>
          </cell>
        </row>
        <row r="487">
          <cell r="A487" t="str">
            <v>2070307</v>
          </cell>
        </row>
        <row r="487">
          <cell r="D487">
            <v>70</v>
          </cell>
        </row>
        <row r="488">
          <cell r="A488" t="str">
            <v>2070308</v>
          </cell>
        </row>
        <row r="489">
          <cell r="A489" t="str">
            <v>2070309</v>
          </cell>
        </row>
        <row r="490">
          <cell r="A490" t="str">
            <v>2070399</v>
          </cell>
        </row>
        <row r="491">
          <cell r="A491" t="str">
            <v>20706</v>
          </cell>
        </row>
        <row r="491">
          <cell r="C491">
            <v>0</v>
          </cell>
          <cell r="D491">
            <v>0</v>
          </cell>
        </row>
        <row r="492">
          <cell r="A492" t="str">
            <v>2070601</v>
          </cell>
        </row>
        <row r="493">
          <cell r="A493" t="str">
            <v>2070602</v>
          </cell>
        </row>
        <row r="494">
          <cell r="A494" t="str">
            <v>2070603</v>
          </cell>
        </row>
        <row r="495">
          <cell r="A495" t="str">
            <v>2070604</v>
          </cell>
        </row>
        <row r="496">
          <cell r="A496" t="str">
            <v>2070605</v>
          </cell>
        </row>
        <row r="497">
          <cell r="A497" t="str">
            <v>2070606</v>
          </cell>
        </row>
        <row r="498">
          <cell r="A498" t="str">
            <v>2070607</v>
          </cell>
        </row>
        <row r="499">
          <cell r="A499" t="str">
            <v>2070699</v>
          </cell>
        </row>
        <row r="500">
          <cell r="A500" t="str">
            <v>20708</v>
          </cell>
        </row>
        <row r="500">
          <cell r="C500">
            <v>461</v>
          </cell>
          <cell r="D500">
            <v>1064</v>
          </cell>
        </row>
        <row r="501">
          <cell r="A501" t="str">
            <v>2070801</v>
          </cell>
        </row>
        <row r="501">
          <cell r="D501">
            <v>467</v>
          </cell>
        </row>
        <row r="502">
          <cell r="A502" t="str">
            <v>2070802</v>
          </cell>
        </row>
        <row r="502">
          <cell r="C502">
            <v>451</v>
          </cell>
        </row>
        <row r="503">
          <cell r="A503" t="str">
            <v>2070803</v>
          </cell>
        </row>
        <row r="504">
          <cell r="A504" t="str">
            <v>2070806</v>
          </cell>
        </row>
        <row r="505">
          <cell r="A505" t="str">
            <v>2070807</v>
          </cell>
        </row>
        <row r="506">
          <cell r="A506" t="str">
            <v>2070808</v>
          </cell>
        </row>
        <row r="507">
          <cell r="A507" t="str">
            <v>2070899</v>
          </cell>
        </row>
        <row r="507">
          <cell r="C507">
            <v>10</v>
          </cell>
          <cell r="D507">
            <v>597</v>
          </cell>
        </row>
        <row r="508">
          <cell r="A508" t="str">
            <v>20799</v>
          </cell>
        </row>
        <row r="508">
          <cell r="C508">
            <v>298</v>
          </cell>
          <cell r="D508">
            <v>235</v>
          </cell>
        </row>
        <row r="509">
          <cell r="A509" t="str">
            <v>2079902</v>
          </cell>
        </row>
        <row r="509">
          <cell r="C509">
            <v>16</v>
          </cell>
        </row>
        <row r="510">
          <cell r="A510" t="str">
            <v>2079903</v>
          </cell>
        </row>
        <row r="511">
          <cell r="A511" t="str">
            <v>2079999</v>
          </cell>
        </row>
        <row r="511">
          <cell r="C511">
            <v>282</v>
          </cell>
          <cell r="D511">
            <v>235</v>
          </cell>
        </row>
        <row r="512">
          <cell r="A512" t="str">
            <v>208</v>
          </cell>
        </row>
        <row r="512">
          <cell r="C512">
            <v>46665</v>
          </cell>
          <cell r="D512">
            <v>52288</v>
          </cell>
        </row>
        <row r="513">
          <cell r="A513" t="str">
            <v>20801</v>
          </cell>
        </row>
        <row r="513">
          <cell r="C513">
            <v>2265</v>
          </cell>
          <cell r="D513">
            <v>2132</v>
          </cell>
        </row>
        <row r="514">
          <cell r="A514" t="str">
            <v>2080101</v>
          </cell>
        </row>
        <row r="514">
          <cell r="C514">
            <v>1837</v>
          </cell>
          <cell r="D514">
            <v>1791</v>
          </cell>
        </row>
        <row r="515">
          <cell r="A515" t="str">
            <v>2080102</v>
          </cell>
        </row>
        <row r="516">
          <cell r="A516" t="str">
            <v>2080103</v>
          </cell>
        </row>
        <row r="517">
          <cell r="A517" t="str">
            <v>2080104</v>
          </cell>
        </row>
        <row r="518">
          <cell r="A518" t="str">
            <v>2080105</v>
          </cell>
        </row>
        <row r="519">
          <cell r="A519" t="str">
            <v>2080106</v>
          </cell>
        </row>
        <row r="520">
          <cell r="A520" t="str">
            <v>2080107</v>
          </cell>
        </row>
        <row r="521">
          <cell r="A521" t="str">
            <v>2080108</v>
          </cell>
        </row>
        <row r="522">
          <cell r="A522" t="str">
            <v>2080109</v>
          </cell>
        </row>
        <row r="523">
          <cell r="A523" t="str">
            <v>2080110</v>
          </cell>
        </row>
        <row r="524">
          <cell r="A524" t="str">
            <v>2080111</v>
          </cell>
        </row>
        <row r="525">
          <cell r="A525" t="str">
            <v>2080112</v>
          </cell>
        </row>
        <row r="526">
          <cell r="A526">
            <v>2080113</v>
          </cell>
        </row>
        <row r="527">
          <cell r="A527">
            <v>2080114</v>
          </cell>
        </row>
        <row r="528">
          <cell r="A528">
            <v>2080115</v>
          </cell>
        </row>
        <row r="529">
          <cell r="A529">
            <v>2080116</v>
          </cell>
        </row>
        <row r="530">
          <cell r="A530">
            <v>2080150</v>
          </cell>
        </row>
        <row r="531">
          <cell r="A531" t="str">
            <v>2080199</v>
          </cell>
        </row>
        <row r="531">
          <cell r="C531">
            <v>428</v>
          </cell>
          <cell r="D531">
            <v>341</v>
          </cell>
        </row>
        <row r="532">
          <cell r="A532" t="str">
            <v>20802</v>
          </cell>
        </row>
        <row r="532">
          <cell r="C532">
            <v>884</v>
          </cell>
          <cell r="D532">
            <v>1116</v>
          </cell>
        </row>
        <row r="533">
          <cell r="A533" t="str">
            <v>2080201</v>
          </cell>
        </row>
        <row r="533">
          <cell r="C533">
            <v>422</v>
          </cell>
          <cell r="D533">
            <v>589</v>
          </cell>
        </row>
        <row r="534">
          <cell r="A534" t="str">
            <v>2080202</v>
          </cell>
        </row>
        <row r="535">
          <cell r="A535" t="str">
            <v>2080203</v>
          </cell>
        </row>
        <row r="536">
          <cell r="A536" t="str">
            <v>2080206</v>
          </cell>
        </row>
        <row r="537">
          <cell r="A537" t="str">
            <v>2080207</v>
          </cell>
        </row>
        <row r="538">
          <cell r="A538" t="str">
            <v>2080208</v>
          </cell>
        </row>
        <row r="538">
          <cell r="C538">
            <v>1</v>
          </cell>
        </row>
        <row r="539">
          <cell r="A539" t="str">
            <v>2080299</v>
          </cell>
        </row>
        <row r="539">
          <cell r="C539">
            <v>461</v>
          </cell>
          <cell r="D539">
            <v>527</v>
          </cell>
        </row>
        <row r="540">
          <cell r="A540" t="str">
            <v>20804</v>
          </cell>
        </row>
        <row r="540">
          <cell r="C540">
            <v>0</v>
          </cell>
          <cell r="D540">
            <v>0</v>
          </cell>
        </row>
        <row r="541">
          <cell r="A541" t="str">
            <v>2080402</v>
          </cell>
        </row>
        <row r="542">
          <cell r="A542" t="str">
            <v>20805</v>
          </cell>
        </row>
        <row r="542">
          <cell r="C542">
            <v>18672</v>
          </cell>
          <cell r="D542">
            <v>22168</v>
          </cell>
        </row>
        <row r="543">
          <cell r="A543" t="str">
            <v>2080501</v>
          </cell>
        </row>
        <row r="543">
          <cell r="C543">
            <v>2535</v>
          </cell>
          <cell r="D543">
            <v>2885</v>
          </cell>
        </row>
        <row r="544">
          <cell r="A544" t="str">
            <v>2080502</v>
          </cell>
        </row>
        <row r="544">
          <cell r="C544">
            <v>3726</v>
          </cell>
          <cell r="D544">
            <v>4220</v>
          </cell>
        </row>
        <row r="545">
          <cell r="A545" t="str">
            <v>2080503</v>
          </cell>
        </row>
        <row r="546">
          <cell r="A546" t="str">
            <v>2080505</v>
          </cell>
        </row>
        <row r="546">
          <cell r="C546">
            <v>9401</v>
          </cell>
          <cell r="D546">
            <v>10208</v>
          </cell>
        </row>
        <row r="547">
          <cell r="A547" t="str">
            <v>2080506</v>
          </cell>
        </row>
        <row r="547">
          <cell r="C547">
            <v>1408</v>
          </cell>
          <cell r="D547">
            <v>3255</v>
          </cell>
        </row>
        <row r="548">
          <cell r="A548" t="str">
            <v>2080507</v>
          </cell>
        </row>
        <row r="548">
          <cell r="C548">
            <v>1595</v>
          </cell>
          <cell r="D548">
            <v>1600</v>
          </cell>
        </row>
        <row r="549">
          <cell r="A549">
            <v>2080508</v>
          </cell>
        </row>
        <row r="550">
          <cell r="A550" t="str">
            <v>2080599</v>
          </cell>
        </row>
        <row r="550">
          <cell r="C550">
            <v>7</v>
          </cell>
        </row>
        <row r="551">
          <cell r="A551" t="str">
            <v>20806</v>
          </cell>
        </row>
        <row r="551">
          <cell r="C551">
            <v>0</v>
          </cell>
          <cell r="D551">
            <v>0</v>
          </cell>
        </row>
        <row r="552">
          <cell r="A552" t="str">
            <v>2080601</v>
          </cell>
        </row>
        <row r="553">
          <cell r="A553" t="str">
            <v>2080602</v>
          </cell>
        </row>
        <row r="554">
          <cell r="A554" t="str">
            <v>2080699</v>
          </cell>
        </row>
        <row r="555">
          <cell r="A555" t="str">
            <v>20807</v>
          </cell>
        </row>
        <row r="555">
          <cell r="C555">
            <v>1800</v>
          </cell>
          <cell r="D555">
            <v>2247</v>
          </cell>
        </row>
        <row r="556">
          <cell r="A556" t="str">
            <v>2080701</v>
          </cell>
        </row>
        <row r="557">
          <cell r="A557" t="str">
            <v>2080702</v>
          </cell>
        </row>
        <row r="557">
          <cell r="D557">
            <v>118</v>
          </cell>
        </row>
        <row r="558">
          <cell r="A558" t="str">
            <v>2080704</v>
          </cell>
        </row>
        <row r="558">
          <cell r="C558">
            <v>530</v>
          </cell>
          <cell r="D558">
            <v>895</v>
          </cell>
        </row>
        <row r="559">
          <cell r="A559" t="str">
            <v>2080705</v>
          </cell>
        </row>
        <row r="559">
          <cell r="C559">
            <v>1125</v>
          </cell>
          <cell r="D559">
            <v>1105</v>
          </cell>
        </row>
        <row r="560">
          <cell r="A560" t="str">
            <v>2080709</v>
          </cell>
        </row>
        <row r="561">
          <cell r="A561" t="str">
            <v>2080711</v>
          </cell>
        </row>
        <row r="561">
          <cell r="C561">
            <v>12</v>
          </cell>
          <cell r="D561">
            <v>23</v>
          </cell>
        </row>
        <row r="562">
          <cell r="A562" t="str">
            <v>2080712</v>
          </cell>
        </row>
        <row r="563">
          <cell r="A563" t="str">
            <v>2080713</v>
          </cell>
        </row>
        <row r="563">
          <cell r="C563">
            <v>56</v>
          </cell>
          <cell r="D563">
            <v>13</v>
          </cell>
        </row>
        <row r="564">
          <cell r="A564" t="str">
            <v>2080799</v>
          </cell>
        </row>
        <row r="564">
          <cell r="C564">
            <v>77</v>
          </cell>
          <cell r="D564">
            <v>93</v>
          </cell>
        </row>
        <row r="565">
          <cell r="A565" t="str">
            <v>20808</v>
          </cell>
        </row>
        <row r="565">
          <cell r="C565">
            <v>2841</v>
          </cell>
          <cell r="D565">
            <v>2702</v>
          </cell>
        </row>
        <row r="566">
          <cell r="A566" t="str">
            <v>2080801</v>
          </cell>
        </row>
        <row r="566">
          <cell r="C566">
            <v>991</v>
          </cell>
          <cell r="D566">
            <v>1037</v>
          </cell>
        </row>
        <row r="567">
          <cell r="A567" t="str">
            <v>2080802</v>
          </cell>
        </row>
        <row r="567">
          <cell r="C567">
            <v>257</v>
          </cell>
          <cell r="D567">
            <v>139</v>
          </cell>
        </row>
        <row r="568">
          <cell r="A568" t="str">
            <v>2080803</v>
          </cell>
        </row>
        <row r="568">
          <cell r="C568">
            <v>375</v>
          </cell>
          <cell r="D568">
            <v>210</v>
          </cell>
        </row>
        <row r="569">
          <cell r="A569" t="str">
            <v>2080804</v>
          </cell>
        </row>
        <row r="570">
          <cell r="A570" t="str">
            <v>2080805</v>
          </cell>
        </row>
        <row r="570">
          <cell r="C570">
            <v>306</v>
          </cell>
          <cell r="D570">
            <v>472</v>
          </cell>
        </row>
        <row r="571">
          <cell r="A571" t="str">
            <v>2080806</v>
          </cell>
        </row>
        <row r="572">
          <cell r="A572" t="str">
            <v>2080807</v>
          </cell>
        </row>
        <row r="573">
          <cell r="A573" t="str">
            <v>2080808</v>
          </cell>
        </row>
        <row r="573">
          <cell r="C573">
            <v>4</v>
          </cell>
        </row>
        <row r="574">
          <cell r="A574" t="str">
            <v>2080899</v>
          </cell>
        </row>
        <row r="574">
          <cell r="C574">
            <v>908</v>
          </cell>
          <cell r="D574">
            <v>844</v>
          </cell>
        </row>
        <row r="575">
          <cell r="A575" t="str">
            <v>20809</v>
          </cell>
        </row>
        <row r="575">
          <cell r="C575">
            <v>804</v>
          </cell>
          <cell r="D575">
            <v>1212</v>
          </cell>
        </row>
        <row r="576">
          <cell r="A576" t="str">
            <v>2080901</v>
          </cell>
        </row>
        <row r="576">
          <cell r="C576">
            <v>117</v>
          </cell>
          <cell r="D576">
            <v>224</v>
          </cell>
        </row>
        <row r="577">
          <cell r="A577" t="str">
            <v>2080902</v>
          </cell>
        </row>
        <row r="577">
          <cell r="C577">
            <v>270</v>
          </cell>
          <cell r="D577">
            <v>265</v>
          </cell>
        </row>
        <row r="578">
          <cell r="A578" t="str">
            <v>2080903</v>
          </cell>
        </row>
        <row r="579">
          <cell r="A579" t="str">
            <v>2080904</v>
          </cell>
        </row>
        <row r="579">
          <cell r="C579">
            <v>12</v>
          </cell>
          <cell r="D579">
            <v>20</v>
          </cell>
        </row>
        <row r="580">
          <cell r="A580" t="str">
            <v>2080905</v>
          </cell>
        </row>
        <row r="580">
          <cell r="C580">
            <v>405</v>
          </cell>
          <cell r="D580">
            <v>687</v>
          </cell>
        </row>
        <row r="581">
          <cell r="A581" t="str">
            <v>2080999</v>
          </cell>
        </row>
        <row r="581">
          <cell r="D581">
            <v>16</v>
          </cell>
        </row>
        <row r="582">
          <cell r="A582" t="str">
            <v>20810</v>
          </cell>
        </row>
        <row r="582">
          <cell r="C582">
            <v>1679</v>
          </cell>
          <cell r="D582">
            <v>1918</v>
          </cell>
        </row>
        <row r="583">
          <cell r="A583" t="str">
            <v>2081001</v>
          </cell>
        </row>
        <row r="583">
          <cell r="C583">
            <v>279</v>
          </cell>
          <cell r="D583">
            <v>229</v>
          </cell>
        </row>
        <row r="584">
          <cell r="A584" t="str">
            <v>2081002</v>
          </cell>
        </row>
        <row r="584">
          <cell r="C584">
            <v>490</v>
          </cell>
          <cell r="D584">
            <v>673</v>
          </cell>
        </row>
        <row r="585">
          <cell r="A585" t="str">
            <v>2081003</v>
          </cell>
        </row>
        <row r="586">
          <cell r="A586" t="str">
            <v>2081004</v>
          </cell>
        </row>
        <row r="586">
          <cell r="C586">
            <v>278</v>
          </cell>
          <cell r="D586">
            <v>229</v>
          </cell>
        </row>
        <row r="587">
          <cell r="A587" t="str">
            <v>2081005</v>
          </cell>
        </row>
        <row r="588">
          <cell r="A588" t="str">
            <v>2081006</v>
          </cell>
        </row>
        <row r="588">
          <cell r="C588">
            <v>632</v>
          </cell>
          <cell r="D588">
            <v>787</v>
          </cell>
        </row>
        <row r="589">
          <cell r="A589" t="str">
            <v>2081099</v>
          </cell>
        </row>
        <row r="590">
          <cell r="A590" t="str">
            <v>20811</v>
          </cell>
        </row>
        <row r="590">
          <cell r="C590">
            <v>1283</v>
          </cell>
          <cell r="D590">
            <v>1383</v>
          </cell>
        </row>
        <row r="591">
          <cell r="A591" t="str">
            <v>2081101</v>
          </cell>
        </row>
        <row r="591">
          <cell r="C591">
            <v>161</v>
          </cell>
          <cell r="D591">
            <v>148</v>
          </cell>
        </row>
        <row r="592">
          <cell r="A592" t="str">
            <v>2081102</v>
          </cell>
        </row>
        <row r="593">
          <cell r="A593" t="str">
            <v>2081103</v>
          </cell>
        </row>
        <row r="594">
          <cell r="A594" t="str">
            <v>2081104</v>
          </cell>
        </row>
        <row r="594">
          <cell r="C594">
            <v>31</v>
          </cell>
          <cell r="D594">
            <v>3</v>
          </cell>
        </row>
        <row r="595">
          <cell r="A595" t="str">
            <v>2081105</v>
          </cell>
        </row>
        <row r="595">
          <cell r="C595">
            <v>112</v>
          </cell>
          <cell r="D595">
            <v>5</v>
          </cell>
        </row>
        <row r="596">
          <cell r="A596" t="str">
            <v>2081106</v>
          </cell>
        </row>
        <row r="596">
          <cell r="C596">
            <v>16</v>
          </cell>
        </row>
        <row r="597">
          <cell r="A597" t="str">
            <v>2081107</v>
          </cell>
        </row>
        <row r="597">
          <cell r="C597">
            <v>926</v>
          </cell>
          <cell r="D597">
            <v>1217</v>
          </cell>
        </row>
        <row r="598">
          <cell r="A598" t="str">
            <v>2081199</v>
          </cell>
        </row>
        <row r="598">
          <cell r="C598">
            <v>37</v>
          </cell>
          <cell r="D598">
            <v>10</v>
          </cell>
        </row>
        <row r="599">
          <cell r="A599" t="str">
            <v>20816</v>
          </cell>
        </row>
        <row r="599">
          <cell r="C599">
            <v>77</v>
          </cell>
          <cell r="D599">
            <v>61</v>
          </cell>
        </row>
        <row r="600">
          <cell r="A600" t="str">
            <v>2081601</v>
          </cell>
        </row>
        <row r="600">
          <cell r="D600">
            <v>56</v>
          </cell>
        </row>
        <row r="601">
          <cell r="A601" t="str">
            <v>2081602</v>
          </cell>
        </row>
        <row r="602">
          <cell r="A602" t="str">
            <v>2081603</v>
          </cell>
        </row>
        <row r="602">
          <cell r="C602">
            <v>75</v>
          </cell>
        </row>
        <row r="603">
          <cell r="A603">
            <v>2081650</v>
          </cell>
        </row>
        <row r="604">
          <cell r="A604" t="str">
            <v>2081699</v>
          </cell>
        </row>
        <row r="604">
          <cell r="C604">
            <v>2</v>
          </cell>
          <cell r="D604">
            <v>5</v>
          </cell>
        </row>
        <row r="605">
          <cell r="A605" t="str">
            <v>20819</v>
          </cell>
        </row>
        <row r="605">
          <cell r="C605">
            <v>6849</v>
          </cell>
          <cell r="D605">
            <v>7562</v>
          </cell>
        </row>
        <row r="606">
          <cell r="A606" t="str">
            <v>2081901</v>
          </cell>
        </row>
        <row r="606">
          <cell r="C606">
            <v>1424</v>
          </cell>
          <cell r="D606">
            <v>1414</v>
          </cell>
        </row>
        <row r="607">
          <cell r="A607" t="str">
            <v>2081902</v>
          </cell>
        </row>
        <row r="607">
          <cell r="C607">
            <v>5425</v>
          </cell>
          <cell r="D607">
            <v>6148</v>
          </cell>
        </row>
        <row r="608">
          <cell r="A608" t="str">
            <v>20820</v>
          </cell>
        </row>
        <row r="608">
          <cell r="C608">
            <v>273</v>
          </cell>
          <cell r="D608">
            <v>245</v>
          </cell>
        </row>
        <row r="609">
          <cell r="A609" t="str">
            <v>2082001</v>
          </cell>
        </row>
        <row r="609">
          <cell r="C609">
            <v>241</v>
          </cell>
          <cell r="D609">
            <v>210</v>
          </cell>
        </row>
        <row r="610">
          <cell r="A610" t="str">
            <v>2082002</v>
          </cell>
        </row>
        <row r="610">
          <cell r="C610">
            <v>32</v>
          </cell>
          <cell r="D610">
            <v>35</v>
          </cell>
        </row>
        <row r="611">
          <cell r="A611" t="str">
            <v>20821</v>
          </cell>
        </row>
        <row r="611">
          <cell r="C611">
            <v>1446</v>
          </cell>
          <cell r="D611">
            <v>1753</v>
          </cell>
        </row>
        <row r="612">
          <cell r="A612" t="str">
            <v>2082101</v>
          </cell>
        </row>
        <row r="613">
          <cell r="A613" t="str">
            <v>2082102</v>
          </cell>
        </row>
        <row r="613">
          <cell r="C613">
            <v>1446</v>
          </cell>
          <cell r="D613">
            <v>1753</v>
          </cell>
        </row>
        <row r="614">
          <cell r="A614" t="str">
            <v>20824</v>
          </cell>
        </row>
        <row r="614">
          <cell r="C614">
            <v>0</v>
          </cell>
          <cell r="D614">
            <v>0</v>
          </cell>
        </row>
        <row r="615">
          <cell r="A615" t="str">
            <v>2082401</v>
          </cell>
        </row>
        <row r="616">
          <cell r="A616" t="str">
            <v>2082402</v>
          </cell>
        </row>
        <row r="617">
          <cell r="A617" t="str">
            <v>20825</v>
          </cell>
        </row>
        <row r="617">
          <cell r="C617">
            <v>55</v>
          </cell>
          <cell r="D617">
            <v>397</v>
          </cell>
        </row>
        <row r="618">
          <cell r="A618" t="str">
            <v>2082501</v>
          </cell>
        </row>
        <row r="618">
          <cell r="D618">
            <v>377</v>
          </cell>
        </row>
        <row r="619">
          <cell r="A619" t="str">
            <v>2082502</v>
          </cell>
        </row>
        <row r="619">
          <cell r="C619">
            <v>55</v>
          </cell>
          <cell r="D619">
            <v>20</v>
          </cell>
        </row>
        <row r="620">
          <cell r="A620" t="str">
            <v>20826</v>
          </cell>
        </row>
        <row r="620">
          <cell r="C620">
            <v>5935</v>
          </cell>
          <cell r="D620">
            <v>5665</v>
          </cell>
        </row>
        <row r="621">
          <cell r="A621" t="str">
            <v>2082601</v>
          </cell>
        </row>
        <row r="622">
          <cell r="A622" t="str">
            <v>2082602</v>
          </cell>
        </row>
        <row r="622">
          <cell r="C622">
            <v>5935</v>
          </cell>
          <cell r="D622">
            <v>5665</v>
          </cell>
        </row>
        <row r="623">
          <cell r="A623" t="str">
            <v>2082699</v>
          </cell>
        </row>
        <row r="624">
          <cell r="A624" t="str">
            <v>20827</v>
          </cell>
        </row>
        <row r="624">
          <cell r="C624">
            <v>0</v>
          </cell>
          <cell r="D624">
            <v>0</v>
          </cell>
        </row>
        <row r="625">
          <cell r="A625" t="str">
            <v>2082701</v>
          </cell>
        </row>
        <row r="626">
          <cell r="A626" t="str">
            <v>2082702</v>
          </cell>
        </row>
        <row r="627">
          <cell r="A627" t="str">
            <v>2082799</v>
          </cell>
        </row>
        <row r="628">
          <cell r="A628" t="str">
            <v>20828</v>
          </cell>
        </row>
        <row r="628">
          <cell r="C628">
            <v>421</v>
          </cell>
          <cell r="D628">
            <v>406</v>
          </cell>
        </row>
        <row r="629">
          <cell r="A629" t="str">
            <v>2082801</v>
          </cell>
        </row>
        <row r="629">
          <cell r="C629">
            <v>358</v>
          </cell>
          <cell r="D629">
            <v>364</v>
          </cell>
        </row>
        <row r="630">
          <cell r="A630" t="str">
            <v>2082802</v>
          </cell>
        </row>
        <row r="631">
          <cell r="A631" t="str">
            <v>2082803</v>
          </cell>
        </row>
        <row r="632">
          <cell r="A632" t="str">
            <v>2082804</v>
          </cell>
        </row>
        <row r="632">
          <cell r="C632">
            <v>18</v>
          </cell>
          <cell r="D632">
            <v>21</v>
          </cell>
        </row>
        <row r="633">
          <cell r="A633" t="str">
            <v>2082805</v>
          </cell>
        </row>
        <row r="634">
          <cell r="A634" t="str">
            <v>2082850</v>
          </cell>
        </row>
        <row r="635">
          <cell r="A635" t="str">
            <v>2082899</v>
          </cell>
        </row>
        <row r="635">
          <cell r="C635">
            <v>45</v>
          </cell>
          <cell r="D635">
            <v>21</v>
          </cell>
        </row>
        <row r="636">
          <cell r="A636" t="str">
            <v>20830</v>
          </cell>
        </row>
        <row r="636">
          <cell r="C636">
            <v>611</v>
          </cell>
          <cell r="D636">
            <v>55</v>
          </cell>
        </row>
        <row r="637">
          <cell r="A637" t="str">
            <v>2083001</v>
          </cell>
        </row>
        <row r="637">
          <cell r="C637">
            <v>104</v>
          </cell>
          <cell r="D637">
            <v>55</v>
          </cell>
        </row>
        <row r="638">
          <cell r="A638" t="str">
            <v>2083099</v>
          </cell>
        </row>
        <row r="638">
          <cell r="C638">
            <v>507</v>
          </cell>
        </row>
        <row r="639">
          <cell r="A639" t="str">
            <v>20899</v>
          </cell>
        </row>
        <row r="639">
          <cell r="C639">
            <v>770</v>
          </cell>
          <cell r="D639">
            <v>1266</v>
          </cell>
        </row>
        <row r="640">
          <cell r="A640" t="str">
            <v>2089999</v>
          </cell>
        </row>
        <row r="640">
          <cell r="C640">
            <v>770</v>
          </cell>
          <cell r="D640">
            <v>1266</v>
          </cell>
        </row>
        <row r="641">
          <cell r="A641" t="str">
            <v>210</v>
          </cell>
        </row>
        <row r="641">
          <cell r="C641">
            <v>28709</v>
          </cell>
          <cell r="D641">
            <v>31079</v>
          </cell>
        </row>
        <row r="642">
          <cell r="A642" t="str">
            <v>21001</v>
          </cell>
        </row>
        <row r="642">
          <cell r="C642">
            <v>529</v>
          </cell>
          <cell r="D642">
            <v>564</v>
          </cell>
        </row>
        <row r="643">
          <cell r="A643" t="str">
            <v>2100101</v>
          </cell>
        </row>
        <row r="643">
          <cell r="C643">
            <v>448</v>
          </cell>
          <cell r="D643">
            <v>468</v>
          </cell>
        </row>
        <row r="644">
          <cell r="A644" t="str">
            <v>2100102</v>
          </cell>
        </row>
        <row r="645">
          <cell r="A645" t="str">
            <v>2100103</v>
          </cell>
        </row>
        <row r="646">
          <cell r="A646" t="str">
            <v>2100199</v>
          </cell>
        </row>
        <row r="646">
          <cell r="C646">
            <v>81</v>
          </cell>
          <cell r="D646">
            <v>96</v>
          </cell>
        </row>
        <row r="647">
          <cell r="A647" t="str">
            <v>21002</v>
          </cell>
        </row>
        <row r="647">
          <cell r="C647">
            <v>3294</v>
          </cell>
          <cell r="D647">
            <v>2731</v>
          </cell>
        </row>
        <row r="648">
          <cell r="A648" t="str">
            <v>2100201</v>
          </cell>
        </row>
        <row r="648">
          <cell r="C648">
            <v>2199</v>
          </cell>
          <cell r="D648">
            <v>2260</v>
          </cell>
        </row>
        <row r="649">
          <cell r="A649" t="str">
            <v>2100202</v>
          </cell>
        </row>
        <row r="649">
          <cell r="C649">
            <v>433</v>
          </cell>
          <cell r="D649">
            <v>449</v>
          </cell>
        </row>
        <row r="650">
          <cell r="A650" t="str">
            <v>2100203</v>
          </cell>
        </row>
        <row r="651">
          <cell r="A651" t="str">
            <v>2100204</v>
          </cell>
        </row>
        <row r="652">
          <cell r="A652" t="str">
            <v>2100205</v>
          </cell>
        </row>
        <row r="653">
          <cell r="A653" t="str">
            <v>2100206</v>
          </cell>
        </row>
        <row r="653">
          <cell r="C653">
            <v>502</v>
          </cell>
        </row>
        <row r="654">
          <cell r="A654" t="str">
            <v>2100207</v>
          </cell>
        </row>
        <row r="655">
          <cell r="A655" t="str">
            <v>2100208</v>
          </cell>
        </row>
        <row r="656">
          <cell r="A656" t="str">
            <v>2100209</v>
          </cell>
        </row>
        <row r="657">
          <cell r="A657" t="str">
            <v>2100210</v>
          </cell>
        </row>
        <row r="658">
          <cell r="A658" t="str">
            <v>2100211</v>
          </cell>
        </row>
        <row r="659">
          <cell r="A659" t="str">
            <v>2100212</v>
          </cell>
        </row>
        <row r="660">
          <cell r="A660" t="str">
            <v>2100213</v>
          </cell>
        </row>
        <row r="661">
          <cell r="A661" t="str">
            <v>2100299</v>
          </cell>
        </row>
        <row r="661">
          <cell r="C661">
            <v>160</v>
          </cell>
          <cell r="D661">
            <v>22</v>
          </cell>
        </row>
        <row r="662">
          <cell r="A662" t="str">
            <v>21003</v>
          </cell>
        </row>
        <row r="662">
          <cell r="C662">
            <v>4061</v>
          </cell>
          <cell r="D662">
            <v>3808</v>
          </cell>
        </row>
        <row r="663">
          <cell r="A663" t="str">
            <v>2100301</v>
          </cell>
        </row>
        <row r="664">
          <cell r="A664" t="str">
            <v>2100302</v>
          </cell>
        </row>
        <row r="664">
          <cell r="C664">
            <v>3303</v>
          </cell>
          <cell r="D664">
            <v>3241</v>
          </cell>
        </row>
        <row r="665">
          <cell r="A665" t="str">
            <v>2100399</v>
          </cell>
        </row>
        <row r="665">
          <cell r="C665">
            <v>758</v>
          </cell>
          <cell r="D665">
            <v>567</v>
          </cell>
        </row>
        <row r="666">
          <cell r="A666" t="str">
            <v>21004</v>
          </cell>
        </row>
        <row r="666">
          <cell r="C666">
            <v>6234</v>
          </cell>
          <cell r="D666">
            <v>7997</v>
          </cell>
        </row>
        <row r="667">
          <cell r="A667" t="str">
            <v>2100401</v>
          </cell>
        </row>
        <row r="667">
          <cell r="C667">
            <v>780</v>
          </cell>
          <cell r="D667">
            <v>696</v>
          </cell>
        </row>
        <row r="668">
          <cell r="A668" t="str">
            <v>2100402</v>
          </cell>
        </row>
        <row r="669">
          <cell r="A669" t="str">
            <v>2100403</v>
          </cell>
        </row>
        <row r="669">
          <cell r="C669">
            <v>908</v>
          </cell>
          <cell r="D669">
            <v>1171</v>
          </cell>
        </row>
        <row r="670">
          <cell r="A670" t="str">
            <v>2100404</v>
          </cell>
        </row>
        <row r="671">
          <cell r="A671" t="str">
            <v>2100405</v>
          </cell>
        </row>
        <row r="672">
          <cell r="A672" t="str">
            <v>2100406</v>
          </cell>
        </row>
        <row r="673">
          <cell r="A673" t="str">
            <v>2100407</v>
          </cell>
        </row>
        <row r="674">
          <cell r="A674" t="str">
            <v>2100408</v>
          </cell>
        </row>
        <row r="674">
          <cell r="C674">
            <v>2146</v>
          </cell>
          <cell r="D674">
            <v>4002</v>
          </cell>
        </row>
        <row r="675">
          <cell r="A675" t="str">
            <v>2100409</v>
          </cell>
        </row>
        <row r="675">
          <cell r="C675">
            <v>253</v>
          </cell>
          <cell r="D675">
            <v>1087</v>
          </cell>
        </row>
        <row r="676">
          <cell r="A676" t="str">
            <v>2100410</v>
          </cell>
        </row>
        <row r="676">
          <cell r="C676">
            <v>1959</v>
          </cell>
          <cell r="D676">
            <v>841</v>
          </cell>
        </row>
        <row r="677">
          <cell r="A677" t="str">
            <v>2100499</v>
          </cell>
        </row>
        <row r="677">
          <cell r="C677">
            <v>188</v>
          </cell>
          <cell r="D677">
            <v>200</v>
          </cell>
        </row>
        <row r="678">
          <cell r="A678" t="str">
            <v>21006</v>
          </cell>
        </row>
        <row r="678">
          <cell r="C678">
            <v>348</v>
          </cell>
          <cell r="D678">
            <v>314</v>
          </cell>
        </row>
        <row r="679">
          <cell r="A679" t="str">
            <v>2100601</v>
          </cell>
        </row>
        <row r="679">
          <cell r="C679">
            <v>326</v>
          </cell>
          <cell r="D679">
            <v>314</v>
          </cell>
        </row>
        <row r="680">
          <cell r="A680" t="str">
            <v>2100699</v>
          </cell>
        </row>
        <row r="680">
          <cell r="C680">
            <v>22</v>
          </cell>
        </row>
        <row r="681">
          <cell r="A681" t="str">
            <v>21007</v>
          </cell>
        </row>
        <row r="681">
          <cell r="C681">
            <v>648</v>
          </cell>
          <cell r="D681">
            <v>1429</v>
          </cell>
        </row>
        <row r="682">
          <cell r="A682" t="str">
            <v>2100716</v>
          </cell>
        </row>
        <row r="683">
          <cell r="A683" t="str">
            <v>2100717</v>
          </cell>
        </row>
        <row r="684">
          <cell r="A684" t="str">
            <v>2100799</v>
          </cell>
        </row>
        <row r="684">
          <cell r="C684">
            <v>648</v>
          </cell>
          <cell r="D684">
            <v>1429</v>
          </cell>
        </row>
        <row r="685">
          <cell r="A685" t="str">
            <v>21011</v>
          </cell>
        </row>
        <row r="685">
          <cell r="C685">
            <v>9766</v>
          </cell>
          <cell r="D685">
            <v>6743</v>
          </cell>
        </row>
        <row r="686">
          <cell r="A686" t="str">
            <v>2101101</v>
          </cell>
        </row>
        <row r="686">
          <cell r="C686">
            <v>1819</v>
          </cell>
          <cell r="D686">
            <v>1129</v>
          </cell>
        </row>
        <row r="687">
          <cell r="A687" t="str">
            <v>2101102</v>
          </cell>
        </row>
        <row r="687">
          <cell r="C687">
            <v>5171</v>
          </cell>
          <cell r="D687">
            <v>2767</v>
          </cell>
        </row>
        <row r="688">
          <cell r="A688" t="str">
            <v>2101103</v>
          </cell>
        </row>
        <row r="688">
          <cell r="C688">
            <v>2484</v>
          </cell>
          <cell r="D688">
            <v>2473</v>
          </cell>
        </row>
        <row r="689">
          <cell r="A689" t="str">
            <v>2101199</v>
          </cell>
        </row>
        <row r="689">
          <cell r="C689">
            <v>292</v>
          </cell>
          <cell r="D689">
            <v>374</v>
          </cell>
        </row>
        <row r="690">
          <cell r="A690" t="str">
            <v>21012</v>
          </cell>
        </row>
        <row r="690">
          <cell r="C690">
            <v>1002</v>
          </cell>
          <cell r="D690">
            <v>966</v>
          </cell>
        </row>
        <row r="691">
          <cell r="A691" t="str">
            <v>2101201</v>
          </cell>
        </row>
        <row r="692">
          <cell r="A692" t="str">
            <v>2101202</v>
          </cell>
        </row>
        <row r="692">
          <cell r="C692">
            <v>1002</v>
          </cell>
          <cell r="D692">
            <v>966</v>
          </cell>
        </row>
        <row r="693">
          <cell r="A693" t="str">
            <v>2101299</v>
          </cell>
        </row>
        <row r="694">
          <cell r="A694" t="str">
            <v>21013</v>
          </cell>
        </row>
        <row r="694">
          <cell r="C694">
            <v>2086</v>
          </cell>
          <cell r="D694">
            <v>2948</v>
          </cell>
        </row>
        <row r="695">
          <cell r="A695" t="str">
            <v>2101301</v>
          </cell>
        </row>
        <row r="695">
          <cell r="C695">
            <v>2056</v>
          </cell>
          <cell r="D695">
            <v>2883</v>
          </cell>
        </row>
        <row r="696">
          <cell r="A696" t="str">
            <v>2101302</v>
          </cell>
        </row>
        <row r="696">
          <cell r="C696">
            <v>4</v>
          </cell>
          <cell r="D696">
            <v>4</v>
          </cell>
        </row>
        <row r="697">
          <cell r="A697" t="str">
            <v>2101399</v>
          </cell>
        </row>
        <row r="697">
          <cell r="C697">
            <v>26</v>
          </cell>
          <cell r="D697">
            <v>61</v>
          </cell>
        </row>
        <row r="698">
          <cell r="A698" t="str">
            <v>21014</v>
          </cell>
        </row>
        <row r="698">
          <cell r="C698">
            <v>43</v>
          </cell>
          <cell r="D698">
            <v>158</v>
          </cell>
        </row>
        <row r="699">
          <cell r="A699" t="str">
            <v>2101401</v>
          </cell>
        </row>
        <row r="699">
          <cell r="C699">
            <v>43</v>
          </cell>
          <cell r="D699">
            <v>158</v>
          </cell>
        </row>
        <row r="700">
          <cell r="A700" t="str">
            <v>2101499</v>
          </cell>
        </row>
        <row r="701">
          <cell r="A701" t="str">
            <v>21015</v>
          </cell>
        </row>
        <row r="701">
          <cell r="C701">
            <v>352</v>
          </cell>
          <cell r="D701">
            <v>365</v>
          </cell>
        </row>
        <row r="702">
          <cell r="A702" t="str">
            <v>2101501</v>
          </cell>
        </row>
        <row r="702">
          <cell r="C702">
            <v>317</v>
          </cell>
          <cell r="D702">
            <v>302</v>
          </cell>
        </row>
        <row r="703">
          <cell r="A703" t="str">
            <v>2101502</v>
          </cell>
        </row>
        <row r="704">
          <cell r="A704" t="str">
            <v>2101503</v>
          </cell>
        </row>
        <row r="705">
          <cell r="A705" t="str">
            <v>2101504</v>
          </cell>
        </row>
        <row r="705">
          <cell r="C705">
            <v>5</v>
          </cell>
          <cell r="D705">
            <v>5</v>
          </cell>
        </row>
        <row r="706">
          <cell r="A706" t="str">
            <v>2101505</v>
          </cell>
        </row>
        <row r="706">
          <cell r="C706">
            <v>2</v>
          </cell>
          <cell r="D706">
            <v>8</v>
          </cell>
        </row>
        <row r="707">
          <cell r="A707" t="str">
            <v>2101506</v>
          </cell>
        </row>
        <row r="708">
          <cell r="A708" t="str">
            <v>2101550</v>
          </cell>
        </row>
        <row r="709">
          <cell r="A709" t="str">
            <v>2101599</v>
          </cell>
        </row>
        <row r="709">
          <cell r="C709">
            <v>28</v>
          </cell>
          <cell r="D709">
            <v>50</v>
          </cell>
        </row>
        <row r="710">
          <cell r="A710" t="str">
            <v>21016</v>
          </cell>
        </row>
        <row r="710">
          <cell r="C710">
            <v>0</v>
          </cell>
          <cell r="D710">
            <v>0</v>
          </cell>
        </row>
        <row r="711">
          <cell r="A711" t="str">
            <v>2101601</v>
          </cell>
        </row>
        <row r="712">
          <cell r="A712" t="str">
            <v>21099</v>
          </cell>
        </row>
        <row r="712">
          <cell r="C712">
            <v>346</v>
          </cell>
          <cell r="D712">
            <v>3056</v>
          </cell>
        </row>
        <row r="713">
          <cell r="A713">
            <v>2109999</v>
          </cell>
        </row>
        <row r="713">
          <cell r="C713">
            <v>346</v>
          </cell>
          <cell r="D713">
            <v>3056</v>
          </cell>
        </row>
        <row r="714">
          <cell r="A714" t="str">
            <v>211</v>
          </cell>
        </row>
        <row r="714">
          <cell r="C714">
            <v>7021</v>
          </cell>
          <cell r="D714">
            <v>9047</v>
          </cell>
        </row>
        <row r="715">
          <cell r="A715" t="str">
            <v>21101</v>
          </cell>
        </row>
        <row r="715">
          <cell r="C715">
            <v>111</v>
          </cell>
          <cell r="D715">
            <v>17</v>
          </cell>
        </row>
        <row r="716">
          <cell r="A716" t="str">
            <v>2110101</v>
          </cell>
        </row>
        <row r="716">
          <cell r="D716">
            <v>5</v>
          </cell>
        </row>
        <row r="717">
          <cell r="A717" t="str">
            <v>2110102</v>
          </cell>
        </row>
        <row r="718">
          <cell r="A718" t="str">
            <v>2110103</v>
          </cell>
        </row>
        <row r="719">
          <cell r="A719" t="str">
            <v>2110104</v>
          </cell>
        </row>
        <row r="720">
          <cell r="A720" t="str">
            <v>2110105</v>
          </cell>
        </row>
        <row r="721">
          <cell r="A721" t="str">
            <v>2110106</v>
          </cell>
        </row>
        <row r="722">
          <cell r="A722" t="str">
            <v>2110107</v>
          </cell>
        </row>
        <row r="723">
          <cell r="A723" t="str">
            <v>2110108</v>
          </cell>
        </row>
        <row r="724">
          <cell r="A724" t="str">
            <v>2110199</v>
          </cell>
        </row>
        <row r="724">
          <cell r="C724">
            <v>111</v>
          </cell>
          <cell r="D724">
            <v>12</v>
          </cell>
        </row>
        <row r="725">
          <cell r="A725" t="str">
            <v>21102</v>
          </cell>
        </row>
        <row r="725">
          <cell r="C725">
            <v>0</v>
          </cell>
          <cell r="D725">
            <v>0</v>
          </cell>
        </row>
        <row r="726">
          <cell r="A726" t="str">
            <v>2110203</v>
          </cell>
        </row>
        <row r="727">
          <cell r="A727" t="str">
            <v>2110204</v>
          </cell>
        </row>
        <row r="728">
          <cell r="A728" t="str">
            <v>2110299</v>
          </cell>
        </row>
        <row r="729">
          <cell r="A729" t="str">
            <v>21103</v>
          </cell>
        </row>
        <row r="729">
          <cell r="C729">
            <v>2319</v>
          </cell>
          <cell r="D729">
            <v>2765</v>
          </cell>
        </row>
        <row r="730">
          <cell r="A730" t="str">
            <v>2110301</v>
          </cell>
        </row>
        <row r="730">
          <cell r="C730">
            <v>1859</v>
          </cell>
        </row>
        <row r="731">
          <cell r="A731" t="str">
            <v>2110302</v>
          </cell>
        </row>
        <row r="731">
          <cell r="D731">
            <v>2760</v>
          </cell>
        </row>
        <row r="732">
          <cell r="A732" t="str">
            <v>2110303</v>
          </cell>
        </row>
        <row r="733">
          <cell r="A733" t="str">
            <v>2110304</v>
          </cell>
        </row>
        <row r="733">
          <cell r="C733">
            <v>460</v>
          </cell>
        </row>
        <row r="734">
          <cell r="A734" t="str">
            <v>2110305</v>
          </cell>
        </row>
        <row r="735">
          <cell r="A735" t="str">
            <v>2110306</v>
          </cell>
        </row>
        <row r="736">
          <cell r="A736" t="str">
            <v>2110307</v>
          </cell>
        </row>
        <row r="736">
          <cell r="D736">
            <v>5</v>
          </cell>
        </row>
        <row r="737">
          <cell r="A737" t="str">
            <v>2110399</v>
          </cell>
        </row>
        <row r="738">
          <cell r="A738" t="str">
            <v>21104</v>
          </cell>
        </row>
        <row r="738">
          <cell r="C738">
            <v>402</v>
          </cell>
          <cell r="D738">
            <v>850</v>
          </cell>
        </row>
        <row r="739">
          <cell r="A739" t="str">
            <v>2110401</v>
          </cell>
        </row>
        <row r="739">
          <cell r="C739">
            <v>282</v>
          </cell>
          <cell r="D739">
            <v>238</v>
          </cell>
        </row>
        <row r="740">
          <cell r="A740" t="str">
            <v>2110402</v>
          </cell>
        </row>
        <row r="740">
          <cell r="C740">
            <v>1</v>
          </cell>
          <cell r="D740">
            <v>12</v>
          </cell>
        </row>
        <row r="741">
          <cell r="A741" t="str">
            <v>2110404</v>
          </cell>
        </row>
        <row r="742">
          <cell r="A742" t="str">
            <v>2110405</v>
          </cell>
        </row>
        <row r="742">
          <cell r="C742">
            <v>15</v>
          </cell>
          <cell r="D742">
            <v>560</v>
          </cell>
        </row>
        <row r="743">
          <cell r="A743" t="str">
            <v>2110406</v>
          </cell>
        </row>
        <row r="744">
          <cell r="A744" t="str">
            <v>2110499</v>
          </cell>
        </row>
        <row r="744">
          <cell r="C744">
            <v>104</v>
          </cell>
          <cell r="D744">
            <v>40</v>
          </cell>
        </row>
        <row r="745">
          <cell r="A745" t="str">
            <v>21105</v>
          </cell>
        </row>
        <row r="745">
          <cell r="C745">
            <v>39</v>
          </cell>
          <cell r="D745">
            <v>0</v>
          </cell>
        </row>
        <row r="746">
          <cell r="A746" t="str">
            <v>2110501</v>
          </cell>
        </row>
        <row r="747">
          <cell r="A747" t="str">
            <v>2110502</v>
          </cell>
        </row>
        <row r="748">
          <cell r="A748" t="str">
            <v>2110503</v>
          </cell>
        </row>
        <row r="749">
          <cell r="A749" t="str">
            <v>2110506</v>
          </cell>
        </row>
        <row r="750">
          <cell r="A750" t="str">
            <v>2110507</v>
          </cell>
        </row>
        <row r="750">
          <cell r="C750">
            <v>39</v>
          </cell>
        </row>
        <row r="751">
          <cell r="A751" t="str">
            <v>2110599</v>
          </cell>
        </row>
        <row r="752">
          <cell r="A752" t="str">
            <v>21106</v>
          </cell>
        </row>
        <row r="752">
          <cell r="C752">
            <v>2118</v>
          </cell>
          <cell r="D752">
            <v>5095</v>
          </cell>
        </row>
        <row r="753">
          <cell r="A753" t="str">
            <v>2110602</v>
          </cell>
        </row>
        <row r="753">
          <cell r="C753">
            <v>2103</v>
          </cell>
          <cell r="D753">
            <v>5025</v>
          </cell>
        </row>
        <row r="754">
          <cell r="A754" t="str">
            <v>2110603</v>
          </cell>
        </row>
        <row r="755">
          <cell r="A755" t="str">
            <v>2110604</v>
          </cell>
        </row>
        <row r="756">
          <cell r="A756" t="str">
            <v>2110605</v>
          </cell>
        </row>
        <row r="757">
          <cell r="A757" t="str">
            <v>2110699</v>
          </cell>
        </row>
        <row r="757">
          <cell r="C757">
            <v>15</v>
          </cell>
          <cell r="D757">
            <v>70</v>
          </cell>
        </row>
        <row r="758">
          <cell r="A758" t="str">
            <v>21107</v>
          </cell>
        </row>
        <row r="758">
          <cell r="C758">
            <v>0</v>
          </cell>
          <cell r="D758">
            <v>0</v>
          </cell>
        </row>
        <row r="759">
          <cell r="A759" t="str">
            <v>2110704</v>
          </cell>
        </row>
        <row r="760">
          <cell r="A760" t="str">
            <v>2110799</v>
          </cell>
        </row>
        <row r="761">
          <cell r="A761" t="str">
            <v>21108</v>
          </cell>
        </row>
        <row r="761">
          <cell r="C761">
            <v>0</v>
          </cell>
          <cell r="D761">
            <v>0</v>
          </cell>
        </row>
        <row r="762">
          <cell r="A762" t="str">
            <v>2110804</v>
          </cell>
        </row>
        <row r="763">
          <cell r="A763" t="str">
            <v>2110899</v>
          </cell>
        </row>
        <row r="764">
          <cell r="A764" t="str">
            <v>21109</v>
          </cell>
        </row>
        <row r="764">
          <cell r="C764">
            <v>0</v>
          </cell>
          <cell r="D764">
            <v>0</v>
          </cell>
        </row>
        <row r="765">
          <cell r="A765">
            <v>2110901</v>
          </cell>
        </row>
        <row r="766">
          <cell r="A766" t="str">
            <v>21110</v>
          </cell>
        </row>
        <row r="766">
          <cell r="C766">
            <v>0</v>
          </cell>
          <cell r="D766">
            <v>20</v>
          </cell>
        </row>
        <row r="767">
          <cell r="A767">
            <v>2111001</v>
          </cell>
        </row>
        <row r="767">
          <cell r="D767">
            <v>20</v>
          </cell>
        </row>
        <row r="768">
          <cell r="A768" t="str">
            <v>21111</v>
          </cell>
        </row>
        <row r="768">
          <cell r="C768">
            <v>5</v>
          </cell>
          <cell r="D768">
            <v>0</v>
          </cell>
        </row>
        <row r="769">
          <cell r="A769" t="str">
            <v>2111101</v>
          </cell>
        </row>
        <row r="769">
          <cell r="C769">
            <v>5</v>
          </cell>
        </row>
        <row r="770">
          <cell r="A770" t="str">
            <v>2111102</v>
          </cell>
        </row>
        <row r="771">
          <cell r="A771" t="str">
            <v>2111103</v>
          </cell>
        </row>
        <row r="772">
          <cell r="A772" t="str">
            <v>2111104</v>
          </cell>
        </row>
        <row r="773">
          <cell r="A773" t="str">
            <v>2111199</v>
          </cell>
        </row>
        <row r="774">
          <cell r="A774" t="str">
            <v>21112</v>
          </cell>
        </row>
        <row r="774">
          <cell r="C774">
            <v>1670</v>
          </cell>
          <cell r="D774">
            <v>0</v>
          </cell>
        </row>
        <row r="775">
          <cell r="A775" t="str">
            <v>2111201</v>
          </cell>
        </row>
        <row r="775">
          <cell r="C775">
            <v>1670</v>
          </cell>
        </row>
        <row r="776">
          <cell r="A776" t="str">
            <v>21113</v>
          </cell>
        </row>
        <row r="776">
          <cell r="C776">
            <v>0</v>
          </cell>
          <cell r="D776">
            <v>0</v>
          </cell>
        </row>
        <row r="777">
          <cell r="A777" t="str">
            <v>2111301</v>
          </cell>
        </row>
        <row r="778">
          <cell r="A778" t="str">
            <v>21114</v>
          </cell>
        </row>
        <row r="778">
          <cell r="C778">
            <v>107</v>
          </cell>
          <cell r="D778">
            <v>100</v>
          </cell>
        </row>
        <row r="779">
          <cell r="A779" t="str">
            <v>2111401</v>
          </cell>
        </row>
        <row r="780">
          <cell r="A780" t="str">
            <v>2111402</v>
          </cell>
        </row>
        <row r="781">
          <cell r="A781" t="str">
            <v>2111403</v>
          </cell>
        </row>
        <row r="782">
          <cell r="A782" t="str">
            <v>2111404</v>
          </cell>
        </row>
        <row r="783">
          <cell r="A783" t="str">
            <v>2111405</v>
          </cell>
        </row>
        <row r="784">
          <cell r="A784" t="str">
            <v>2111406</v>
          </cell>
        </row>
        <row r="785">
          <cell r="A785" t="str">
            <v>2111407</v>
          </cell>
        </row>
        <row r="785">
          <cell r="C785">
            <v>107</v>
          </cell>
          <cell r="D785">
            <v>100</v>
          </cell>
        </row>
        <row r="786">
          <cell r="A786" t="str">
            <v>2111408</v>
          </cell>
        </row>
        <row r="787">
          <cell r="A787" t="str">
            <v>2111409</v>
          </cell>
        </row>
        <row r="788">
          <cell r="A788" t="str">
            <v>2111410</v>
          </cell>
        </row>
        <row r="789">
          <cell r="A789" t="str">
            <v>2111411</v>
          </cell>
        </row>
        <row r="790">
          <cell r="A790" t="str">
            <v>2111413</v>
          </cell>
        </row>
        <row r="791">
          <cell r="A791" t="str">
            <v>2111450</v>
          </cell>
        </row>
        <row r="792">
          <cell r="A792" t="str">
            <v>2111499</v>
          </cell>
        </row>
        <row r="793">
          <cell r="A793" t="str">
            <v>21199</v>
          </cell>
        </row>
        <row r="793">
          <cell r="C793">
            <v>250</v>
          </cell>
          <cell r="D793">
            <v>200</v>
          </cell>
        </row>
        <row r="794">
          <cell r="A794" t="str">
            <v>2119999</v>
          </cell>
        </row>
        <row r="794">
          <cell r="C794">
            <v>250</v>
          </cell>
          <cell r="D794">
            <v>200</v>
          </cell>
        </row>
        <row r="795">
          <cell r="A795" t="str">
            <v>212</v>
          </cell>
        </row>
        <row r="795">
          <cell r="C795">
            <v>26817</v>
          </cell>
          <cell r="D795">
            <v>15984</v>
          </cell>
        </row>
        <row r="796">
          <cell r="A796" t="str">
            <v>21201</v>
          </cell>
        </row>
        <row r="796">
          <cell r="C796">
            <v>7681</v>
          </cell>
          <cell r="D796">
            <v>8881</v>
          </cell>
        </row>
        <row r="797">
          <cell r="A797" t="str">
            <v>2120101</v>
          </cell>
        </row>
        <row r="797">
          <cell r="C797">
            <v>2967</v>
          </cell>
          <cell r="D797">
            <v>2964</v>
          </cell>
        </row>
        <row r="798">
          <cell r="A798" t="str">
            <v>2120102</v>
          </cell>
        </row>
        <row r="799">
          <cell r="A799" t="str">
            <v>2120103</v>
          </cell>
        </row>
        <row r="800">
          <cell r="A800" t="str">
            <v>2120104</v>
          </cell>
        </row>
        <row r="800">
          <cell r="C800">
            <v>283</v>
          </cell>
          <cell r="D800">
            <v>94</v>
          </cell>
        </row>
        <row r="801">
          <cell r="A801" t="str">
            <v>2120105</v>
          </cell>
        </row>
        <row r="802">
          <cell r="A802" t="str">
            <v>2120106</v>
          </cell>
        </row>
        <row r="803">
          <cell r="A803" t="str">
            <v>2120107</v>
          </cell>
        </row>
        <row r="804">
          <cell r="A804" t="str">
            <v>2120109</v>
          </cell>
        </row>
        <row r="805">
          <cell r="A805" t="str">
            <v>2120110</v>
          </cell>
        </row>
        <row r="806">
          <cell r="A806" t="str">
            <v>2120199</v>
          </cell>
        </row>
        <row r="806">
          <cell r="C806">
            <v>4431</v>
          </cell>
          <cell r="D806">
            <v>5823</v>
          </cell>
        </row>
        <row r="807">
          <cell r="A807" t="str">
            <v>21202</v>
          </cell>
        </row>
        <row r="807">
          <cell r="C807">
            <v>0</v>
          </cell>
          <cell r="D807">
            <v>12</v>
          </cell>
        </row>
        <row r="808">
          <cell r="A808">
            <v>2120201</v>
          </cell>
        </row>
        <row r="808">
          <cell r="D808">
            <v>12</v>
          </cell>
        </row>
        <row r="809">
          <cell r="A809" t="str">
            <v>21203</v>
          </cell>
        </row>
        <row r="809">
          <cell r="C809">
            <v>11480</v>
          </cell>
          <cell r="D809">
            <v>1999</v>
          </cell>
        </row>
        <row r="810">
          <cell r="A810" t="str">
            <v>2120303</v>
          </cell>
        </row>
        <row r="810">
          <cell r="D810">
            <v>1000</v>
          </cell>
        </row>
        <row r="811">
          <cell r="A811" t="str">
            <v>2120399</v>
          </cell>
        </row>
        <row r="811">
          <cell r="C811">
            <v>11480</v>
          </cell>
          <cell r="D811">
            <v>999</v>
          </cell>
        </row>
        <row r="812">
          <cell r="A812" t="str">
            <v>21205</v>
          </cell>
        </row>
        <row r="812">
          <cell r="C812">
            <v>4669</v>
          </cell>
          <cell r="D812">
            <v>3751</v>
          </cell>
        </row>
        <row r="813">
          <cell r="A813">
            <v>2120501</v>
          </cell>
        </row>
        <row r="813">
          <cell r="C813">
            <v>4669</v>
          </cell>
          <cell r="D813">
            <v>3751</v>
          </cell>
        </row>
        <row r="814">
          <cell r="A814" t="str">
            <v>21206</v>
          </cell>
        </row>
        <row r="814">
          <cell r="C814">
            <v>0</v>
          </cell>
          <cell r="D814">
            <v>0</v>
          </cell>
        </row>
        <row r="815">
          <cell r="A815">
            <v>2120601</v>
          </cell>
        </row>
        <row r="816">
          <cell r="A816" t="str">
            <v>21299</v>
          </cell>
        </row>
        <row r="816">
          <cell r="C816">
            <v>2987</v>
          </cell>
          <cell r="D816">
            <v>1341</v>
          </cell>
        </row>
        <row r="817">
          <cell r="A817">
            <v>2129999</v>
          </cell>
        </row>
        <row r="817">
          <cell r="C817">
            <v>2987</v>
          </cell>
          <cell r="D817">
            <v>1341</v>
          </cell>
        </row>
        <row r="818">
          <cell r="A818" t="str">
            <v>213</v>
          </cell>
        </row>
        <row r="818">
          <cell r="C818">
            <v>32210</v>
          </cell>
          <cell r="D818">
            <v>45426</v>
          </cell>
        </row>
        <row r="819">
          <cell r="A819" t="str">
            <v>21301</v>
          </cell>
        </row>
        <row r="819">
          <cell r="C819">
            <v>8080</v>
          </cell>
          <cell r="D819">
            <v>15158</v>
          </cell>
        </row>
        <row r="820">
          <cell r="A820" t="str">
            <v>2130101</v>
          </cell>
        </row>
        <row r="820">
          <cell r="C820">
            <v>337</v>
          </cell>
          <cell r="D820">
            <v>385</v>
          </cell>
        </row>
        <row r="821">
          <cell r="A821" t="str">
            <v>2130102</v>
          </cell>
        </row>
        <row r="822">
          <cell r="A822" t="str">
            <v>2130103</v>
          </cell>
        </row>
        <row r="823">
          <cell r="A823" t="str">
            <v>2130104</v>
          </cell>
        </row>
        <row r="823">
          <cell r="C823">
            <v>3757</v>
          </cell>
          <cell r="D823">
            <v>3593</v>
          </cell>
        </row>
        <row r="824">
          <cell r="A824" t="str">
            <v>2130105</v>
          </cell>
        </row>
        <row r="825">
          <cell r="A825" t="str">
            <v>2130106</v>
          </cell>
        </row>
        <row r="825">
          <cell r="C825">
            <v>606</v>
          </cell>
          <cell r="D825">
            <v>686</v>
          </cell>
        </row>
        <row r="826">
          <cell r="A826" t="str">
            <v>2130108</v>
          </cell>
        </row>
        <row r="826">
          <cell r="C826">
            <v>138</v>
          </cell>
          <cell r="D826">
            <v>159</v>
          </cell>
        </row>
        <row r="827">
          <cell r="A827" t="str">
            <v>2130109</v>
          </cell>
        </row>
        <row r="827">
          <cell r="C827">
            <v>13</v>
          </cell>
          <cell r="D827">
            <v>25</v>
          </cell>
        </row>
        <row r="828">
          <cell r="A828" t="str">
            <v>2130110</v>
          </cell>
        </row>
        <row r="828">
          <cell r="C828">
            <v>39</v>
          </cell>
          <cell r="D828">
            <v>21</v>
          </cell>
        </row>
        <row r="829">
          <cell r="A829" t="str">
            <v>2130111</v>
          </cell>
        </row>
        <row r="829">
          <cell r="C829">
            <v>2</v>
          </cell>
          <cell r="D829">
            <v>2</v>
          </cell>
        </row>
        <row r="830">
          <cell r="A830" t="str">
            <v>2130112</v>
          </cell>
        </row>
        <row r="831">
          <cell r="A831" t="str">
            <v>2130114</v>
          </cell>
        </row>
        <row r="831">
          <cell r="C831">
            <v>1</v>
          </cell>
          <cell r="D831">
            <v>6</v>
          </cell>
        </row>
        <row r="832">
          <cell r="A832" t="str">
            <v>2130119</v>
          </cell>
        </row>
        <row r="832">
          <cell r="C832">
            <v>44</v>
          </cell>
          <cell r="D832">
            <v>43</v>
          </cell>
        </row>
        <row r="833">
          <cell r="A833" t="str">
            <v>2130120</v>
          </cell>
        </row>
        <row r="834">
          <cell r="A834" t="str">
            <v>2130121</v>
          </cell>
        </row>
        <row r="835">
          <cell r="A835" t="str">
            <v>2130122</v>
          </cell>
        </row>
        <row r="835">
          <cell r="C835">
            <v>971</v>
          </cell>
          <cell r="D835">
            <v>2495</v>
          </cell>
        </row>
        <row r="836">
          <cell r="A836" t="str">
            <v>2130124</v>
          </cell>
        </row>
        <row r="836">
          <cell r="C836">
            <v>12</v>
          </cell>
        </row>
        <row r="837">
          <cell r="A837" t="str">
            <v>2130125</v>
          </cell>
        </row>
        <row r="838">
          <cell r="A838" t="str">
            <v>2130126</v>
          </cell>
        </row>
        <row r="838">
          <cell r="C838">
            <v>420</v>
          </cell>
          <cell r="D838">
            <v>263</v>
          </cell>
        </row>
        <row r="839">
          <cell r="A839" t="str">
            <v>2130135</v>
          </cell>
        </row>
        <row r="839">
          <cell r="C839">
            <v>686</v>
          </cell>
          <cell r="D839">
            <v>1447</v>
          </cell>
        </row>
        <row r="840">
          <cell r="A840" t="str">
            <v>2130142</v>
          </cell>
        </row>
        <row r="840">
          <cell r="C840">
            <v>200</v>
          </cell>
          <cell r="D840">
            <v>120</v>
          </cell>
        </row>
        <row r="841">
          <cell r="A841" t="str">
            <v>2130148</v>
          </cell>
        </row>
        <row r="842">
          <cell r="A842" t="str">
            <v>2130152</v>
          </cell>
        </row>
        <row r="843">
          <cell r="A843" t="str">
            <v>2130153</v>
          </cell>
        </row>
        <row r="843">
          <cell r="C843">
            <v>668</v>
          </cell>
          <cell r="D843">
            <v>5867</v>
          </cell>
        </row>
        <row r="844">
          <cell r="A844" t="str">
            <v>2130199</v>
          </cell>
        </row>
        <row r="844">
          <cell r="C844">
            <v>186</v>
          </cell>
          <cell r="D844">
            <v>46</v>
          </cell>
        </row>
        <row r="845">
          <cell r="A845" t="str">
            <v>21302</v>
          </cell>
        </row>
        <row r="845">
          <cell r="C845">
            <v>5586</v>
          </cell>
          <cell r="D845">
            <v>6672</v>
          </cell>
        </row>
        <row r="846">
          <cell r="A846" t="str">
            <v>2130201</v>
          </cell>
        </row>
        <row r="846">
          <cell r="C846">
            <v>218</v>
          </cell>
          <cell r="D846">
            <v>345</v>
          </cell>
        </row>
        <row r="847">
          <cell r="A847" t="str">
            <v>2130202</v>
          </cell>
        </row>
        <row r="848">
          <cell r="A848" t="str">
            <v>2130203</v>
          </cell>
        </row>
        <row r="849">
          <cell r="A849" t="str">
            <v>2130204</v>
          </cell>
        </row>
        <row r="849">
          <cell r="C849">
            <v>1471</v>
          </cell>
          <cell r="D849">
            <v>1424</v>
          </cell>
        </row>
        <row r="850">
          <cell r="A850" t="str">
            <v>2130205</v>
          </cell>
        </row>
        <row r="850">
          <cell r="C850">
            <v>53</v>
          </cell>
          <cell r="D850">
            <v>1544</v>
          </cell>
        </row>
        <row r="851">
          <cell r="A851" t="str">
            <v>2130206</v>
          </cell>
        </row>
        <row r="852">
          <cell r="A852" t="str">
            <v>2130207</v>
          </cell>
        </row>
        <row r="852">
          <cell r="C852">
            <v>943</v>
          </cell>
          <cell r="D852">
            <v>703</v>
          </cell>
        </row>
        <row r="853">
          <cell r="A853" t="str">
            <v>2130209</v>
          </cell>
        </row>
        <row r="853">
          <cell r="C853">
            <v>1400</v>
          </cell>
          <cell r="D853">
            <v>1757</v>
          </cell>
        </row>
        <row r="854">
          <cell r="A854" t="str">
            <v>2130210</v>
          </cell>
        </row>
        <row r="855">
          <cell r="A855" t="str">
            <v>2130211</v>
          </cell>
        </row>
        <row r="855">
          <cell r="D855">
            <v>20</v>
          </cell>
        </row>
        <row r="856">
          <cell r="A856" t="str">
            <v>2130212</v>
          </cell>
        </row>
        <row r="857">
          <cell r="A857" t="str">
            <v>2130213</v>
          </cell>
        </row>
        <row r="858">
          <cell r="A858" t="str">
            <v>2130217</v>
          </cell>
        </row>
        <row r="859">
          <cell r="A859" t="str">
            <v>2130220</v>
          </cell>
        </row>
        <row r="860">
          <cell r="A860" t="str">
            <v>2130221</v>
          </cell>
        </row>
        <row r="861">
          <cell r="A861" t="str">
            <v>2130223</v>
          </cell>
        </row>
        <row r="862">
          <cell r="A862" t="str">
            <v>2130226</v>
          </cell>
        </row>
        <row r="863">
          <cell r="A863" t="str">
            <v>2130227</v>
          </cell>
        </row>
        <row r="864">
          <cell r="A864" t="str">
            <v>2130232</v>
          </cell>
        </row>
        <row r="865">
          <cell r="A865" t="str">
            <v>2130234</v>
          </cell>
        </row>
        <row r="865">
          <cell r="C865">
            <v>158</v>
          </cell>
          <cell r="D865">
            <v>141</v>
          </cell>
        </row>
        <row r="866">
          <cell r="A866" t="str">
            <v>2130235</v>
          </cell>
        </row>
        <row r="867">
          <cell r="A867" t="str">
            <v>2130236</v>
          </cell>
        </row>
        <row r="868">
          <cell r="A868" t="str">
            <v>2130237</v>
          </cell>
        </row>
        <row r="869">
          <cell r="A869" t="str">
            <v>2130299</v>
          </cell>
        </row>
        <row r="869">
          <cell r="C869">
            <v>1343</v>
          </cell>
          <cell r="D869">
            <v>738</v>
          </cell>
        </row>
        <row r="870">
          <cell r="A870" t="str">
            <v>21303</v>
          </cell>
        </row>
        <row r="870">
          <cell r="C870">
            <v>4474</v>
          </cell>
          <cell r="D870">
            <v>9765</v>
          </cell>
        </row>
        <row r="871">
          <cell r="A871" t="str">
            <v>2130301</v>
          </cell>
        </row>
        <row r="871">
          <cell r="C871">
            <v>157</v>
          </cell>
          <cell r="D871">
            <v>137</v>
          </cell>
        </row>
        <row r="872">
          <cell r="A872" t="str">
            <v>2130302</v>
          </cell>
        </row>
        <row r="873">
          <cell r="A873" t="str">
            <v>2130303</v>
          </cell>
        </row>
        <row r="874">
          <cell r="A874" t="str">
            <v>2130304</v>
          </cell>
        </row>
        <row r="874">
          <cell r="C874">
            <v>1297</v>
          </cell>
          <cell r="D874">
            <v>1296</v>
          </cell>
        </row>
        <row r="875">
          <cell r="A875" t="str">
            <v>2130305</v>
          </cell>
        </row>
        <row r="875">
          <cell r="C875">
            <v>1220</v>
          </cell>
          <cell r="D875">
            <v>2825</v>
          </cell>
        </row>
        <row r="876">
          <cell r="A876" t="str">
            <v>2130306</v>
          </cell>
        </row>
        <row r="876">
          <cell r="D876">
            <v>5</v>
          </cell>
        </row>
        <row r="877">
          <cell r="A877" t="str">
            <v>2130307</v>
          </cell>
        </row>
        <row r="878">
          <cell r="A878" t="str">
            <v>2130308</v>
          </cell>
        </row>
        <row r="879">
          <cell r="A879" t="str">
            <v>2130309</v>
          </cell>
        </row>
        <row r="879">
          <cell r="C879">
            <v>7</v>
          </cell>
          <cell r="D879">
            <v>7</v>
          </cell>
        </row>
        <row r="880">
          <cell r="A880" t="str">
            <v>2130310</v>
          </cell>
        </row>
        <row r="880">
          <cell r="D880">
            <v>5</v>
          </cell>
        </row>
        <row r="881">
          <cell r="A881" t="str">
            <v>2130311</v>
          </cell>
        </row>
        <row r="881">
          <cell r="D881">
            <v>40</v>
          </cell>
        </row>
        <row r="882">
          <cell r="A882" t="str">
            <v>2130312</v>
          </cell>
        </row>
        <row r="883">
          <cell r="A883" t="str">
            <v>2130313</v>
          </cell>
        </row>
        <row r="884">
          <cell r="A884" t="str">
            <v>2130314</v>
          </cell>
        </row>
        <row r="884">
          <cell r="C884">
            <v>5</v>
          </cell>
          <cell r="D884">
            <v>5</v>
          </cell>
        </row>
        <row r="885">
          <cell r="A885" t="str">
            <v>2130315</v>
          </cell>
        </row>
        <row r="885">
          <cell r="C885">
            <v>75</v>
          </cell>
          <cell r="D885">
            <v>75</v>
          </cell>
        </row>
        <row r="886">
          <cell r="A886" t="str">
            <v>2130316</v>
          </cell>
        </row>
        <row r="886">
          <cell r="C886">
            <v>72</v>
          </cell>
          <cell r="D886">
            <v>254</v>
          </cell>
        </row>
        <row r="887">
          <cell r="A887" t="str">
            <v>2130317</v>
          </cell>
        </row>
        <row r="888">
          <cell r="A888" t="str">
            <v>2130318</v>
          </cell>
        </row>
        <row r="889">
          <cell r="A889" t="str">
            <v>2130319</v>
          </cell>
        </row>
        <row r="889">
          <cell r="C889">
            <v>938</v>
          </cell>
          <cell r="D889">
            <v>4694</v>
          </cell>
        </row>
        <row r="890">
          <cell r="A890" t="str">
            <v>2130321</v>
          </cell>
        </row>
        <row r="890">
          <cell r="C890">
            <v>124</v>
          </cell>
          <cell r="D890">
            <v>170</v>
          </cell>
        </row>
        <row r="891">
          <cell r="A891" t="str">
            <v>2130322</v>
          </cell>
        </row>
        <row r="892">
          <cell r="A892" t="str">
            <v>2130333</v>
          </cell>
        </row>
        <row r="892">
          <cell r="C892">
            <v>27</v>
          </cell>
          <cell r="D892">
            <v>27</v>
          </cell>
        </row>
        <row r="893">
          <cell r="A893" t="str">
            <v>2130334</v>
          </cell>
        </row>
        <row r="894">
          <cell r="A894" t="str">
            <v>2130335</v>
          </cell>
        </row>
        <row r="894">
          <cell r="C894">
            <v>80</v>
          </cell>
          <cell r="D894">
            <v>30</v>
          </cell>
        </row>
        <row r="895">
          <cell r="A895" t="str">
            <v>2130336</v>
          </cell>
        </row>
        <row r="896">
          <cell r="A896" t="str">
            <v>2130337</v>
          </cell>
        </row>
        <row r="897">
          <cell r="A897" t="str">
            <v>2130399</v>
          </cell>
        </row>
        <row r="897">
          <cell r="C897">
            <v>472</v>
          </cell>
          <cell r="D897">
            <v>195</v>
          </cell>
        </row>
        <row r="898">
          <cell r="A898" t="str">
            <v>21305</v>
          </cell>
        </row>
        <row r="898">
          <cell r="C898">
            <v>11401</v>
          </cell>
          <cell r="D898">
            <v>11140</v>
          </cell>
        </row>
        <row r="899">
          <cell r="A899" t="str">
            <v>2130501</v>
          </cell>
        </row>
        <row r="899">
          <cell r="C899">
            <v>144</v>
          </cell>
          <cell r="D899">
            <v>146</v>
          </cell>
        </row>
        <row r="900">
          <cell r="A900" t="str">
            <v>2130502</v>
          </cell>
        </row>
        <row r="901">
          <cell r="A901" t="str">
            <v>2130503</v>
          </cell>
        </row>
        <row r="902">
          <cell r="A902" t="str">
            <v>2130504</v>
          </cell>
        </row>
        <row r="902">
          <cell r="C902">
            <v>2355</v>
          </cell>
          <cell r="D902">
            <v>4189</v>
          </cell>
        </row>
        <row r="903">
          <cell r="A903" t="str">
            <v>2130505</v>
          </cell>
        </row>
        <row r="903">
          <cell r="C903">
            <v>3057</v>
          </cell>
          <cell r="D903">
            <v>3167</v>
          </cell>
        </row>
        <row r="904">
          <cell r="A904" t="str">
            <v>2130506</v>
          </cell>
        </row>
        <row r="904">
          <cell r="D904">
            <v>200</v>
          </cell>
        </row>
        <row r="905">
          <cell r="A905" t="str">
            <v>2130507</v>
          </cell>
        </row>
        <row r="906">
          <cell r="A906" t="str">
            <v>2130508</v>
          </cell>
        </row>
        <row r="907">
          <cell r="A907" t="str">
            <v>2130550</v>
          </cell>
        </row>
        <row r="907">
          <cell r="C907">
            <v>102</v>
          </cell>
          <cell r="D907">
            <v>101</v>
          </cell>
        </row>
        <row r="908">
          <cell r="A908" t="str">
            <v>2130599</v>
          </cell>
        </row>
        <row r="908">
          <cell r="C908">
            <v>5743</v>
          </cell>
          <cell r="D908">
            <v>3337</v>
          </cell>
        </row>
        <row r="909">
          <cell r="A909" t="str">
            <v>21307</v>
          </cell>
        </row>
        <row r="909">
          <cell r="C909">
            <v>0</v>
          </cell>
          <cell r="D909">
            <v>0</v>
          </cell>
        </row>
        <row r="910">
          <cell r="A910" t="str">
            <v>2130701</v>
          </cell>
        </row>
        <row r="911">
          <cell r="A911" t="str">
            <v>2130704</v>
          </cell>
        </row>
        <row r="912">
          <cell r="A912" t="str">
            <v>2130705</v>
          </cell>
        </row>
        <row r="913">
          <cell r="A913" t="str">
            <v>2130706</v>
          </cell>
        </row>
        <row r="914">
          <cell r="A914" t="str">
            <v>2130707</v>
          </cell>
        </row>
        <row r="915">
          <cell r="A915" t="str">
            <v>2130799</v>
          </cell>
        </row>
        <row r="916">
          <cell r="A916" t="str">
            <v>21308</v>
          </cell>
        </row>
        <row r="916">
          <cell r="C916">
            <v>2669</v>
          </cell>
          <cell r="D916">
            <v>2551</v>
          </cell>
        </row>
        <row r="917">
          <cell r="A917" t="str">
            <v>2130801</v>
          </cell>
        </row>
        <row r="918">
          <cell r="A918" t="str">
            <v>2130802</v>
          </cell>
        </row>
        <row r="919">
          <cell r="A919" t="str">
            <v>2130803</v>
          </cell>
        </row>
        <row r="919">
          <cell r="C919">
            <v>823</v>
          </cell>
          <cell r="D919">
            <v>902</v>
          </cell>
        </row>
        <row r="920">
          <cell r="A920" t="str">
            <v>2130804</v>
          </cell>
        </row>
        <row r="920">
          <cell r="C920">
            <v>1813</v>
          </cell>
          <cell r="D920">
            <v>1649</v>
          </cell>
        </row>
        <row r="921">
          <cell r="A921" t="str">
            <v>2130805</v>
          </cell>
        </row>
        <row r="922">
          <cell r="A922" t="str">
            <v>2130899</v>
          </cell>
        </row>
        <row r="922">
          <cell r="C922">
            <v>33</v>
          </cell>
        </row>
        <row r="923">
          <cell r="A923" t="str">
            <v>21309</v>
          </cell>
        </row>
        <row r="923">
          <cell r="C923">
            <v>0</v>
          </cell>
          <cell r="D923">
            <v>0</v>
          </cell>
        </row>
        <row r="924">
          <cell r="A924" t="str">
            <v>2130901</v>
          </cell>
        </row>
        <row r="925">
          <cell r="A925" t="str">
            <v>2130999</v>
          </cell>
        </row>
        <row r="926">
          <cell r="A926" t="str">
            <v>21399</v>
          </cell>
        </row>
        <row r="926">
          <cell r="C926">
            <v>0</v>
          </cell>
          <cell r="D926">
            <v>140</v>
          </cell>
        </row>
        <row r="927">
          <cell r="A927" t="str">
            <v>2139901</v>
          </cell>
        </row>
        <row r="928">
          <cell r="A928" t="str">
            <v>2139999</v>
          </cell>
        </row>
        <row r="928">
          <cell r="D928">
            <v>140</v>
          </cell>
        </row>
        <row r="929">
          <cell r="A929" t="str">
            <v>214</v>
          </cell>
        </row>
        <row r="929">
          <cell r="C929">
            <v>14514</v>
          </cell>
          <cell r="D929">
            <v>10742</v>
          </cell>
        </row>
        <row r="930">
          <cell r="A930" t="str">
            <v>21401</v>
          </cell>
        </row>
        <row r="930">
          <cell r="C930">
            <v>4938</v>
          </cell>
          <cell r="D930">
            <v>4814</v>
          </cell>
        </row>
        <row r="931">
          <cell r="A931" t="str">
            <v>2140101</v>
          </cell>
        </row>
        <row r="931">
          <cell r="C931">
            <v>495</v>
          </cell>
          <cell r="D931">
            <v>473</v>
          </cell>
        </row>
        <row r="932">
          <cell r="A932" t="str">
            <v>2140102</v>
          </cell>
        </row>
        <row r="933">
          <cell r="A933" t="str">
            <v>2140103</v>
          </cell>
        </row>
        <row r="934">
          <cell r="A934" t="str">
            <v>2140104</v>
          </cell>
        </row>
        <row r="934">
          <cell r="C934">
            <v>3022</v>
          </cell>
          <cell r="D934">
            <v>600</v>
          </cell>
        </row>
        <row r="935">
          <cell r="A935" t="str">
            <v>2140106</v>
          </cell>
        </row>
        <row r="935">
          <cell r="C935">
            <v>920</v>
          </cell>
          <cell r="D935">
            <v>3670</v>
          </cell>
        </row>
        <row r="936">
          <cell r="A936" t="str">
            <v>2140109</v>
          </cell>
        </row>
        <row r="937">
          <cell r="A937" t="str">
            <v>2140110</v>
          </cell>
        </row>
        <row r="937">
          <cell r="C937">
            <v>2</v>
          </cell>
          <cell r="D937">
            <v>7</v>
          </cell>
        </row>
        <row r="938">
          <cell r="A938" t="str">
            <v>2140111</v>
          </cell>
        </row>
        <row r="939">
          <cell r="A939" t="str">
            <v>2140112</v>
          </cell>
        </row>
        <row r="940">
          <cell r="A940" t="str">
            <v>2140114</v>
          </cell>
        </row>
        <row r="941">
          <cell r="A941" t="str">
            <v>2140122</v>
          </cell>
        </row>
        <row r="942">
          <cell r="A942" t="str">
            <v>2140123</v>
          </cell>
        </row>
        <row r="943">
          <cell r="A943" t="str">
            <v>2140127</v>
          </cell>
        </row>
        <row r="944">
          <cell r="A944" t="str">
            <v>2140128</v>
          </cell>
        </row>
        <row r="945">
          <cell r="A945" t="str">
            <v>2140129</v>
          </cell>
        </row>
        <row r="946">
          <cell r="A946" t="str">
            <v>2140130</v>
          </cell>
        </row>
        <row r="947">
          <cell r="A947" t="str">
            <v>2140131</v>
          </cell>
        </row>
        <row r="948">
          <cell r="A948" t="str">
            <v>2140133</v>
          </cell>
        </row>
        <row r="949">
          <cell r="A949" t="str">
            <v>2140136</v>
          </cell>
        </row>
        <row r="950">
          <cell r="A950" t="str">
            <v>2140138</v>
          </cell>
        </row>
        <row r="951">
          <cell r="A951" t="str">
            <v>2140139</v>
          </cell>
        </row>
        <row r="952">
          <cell r="A952" t="str">
            <v>2140199</v>
          </cell>
        </row>
        <row r="952">
          <cell r="C952">
            <v>499</v>
          </cell>
          <cell r="D952">
            <v>64</v>
          </cell>
        </row>
        <row r="953">
          <cell r="A953" t="str">
            <v>21402</v>
          </cell>
        </row>
        <row r="953">
          <cell r="C953">
            <v>5260</v>
          </cell>
          <cell r="D953">
            <v>20</v>
          </cell>
        </row>
        <row r="954">
          <cell r="A954" t="str">
            <v>2140201</v>
          </cell>
        </row>
        <row r="954">
          <cell r="D954">
            <v>20</v>
          </cell>
        </row>
        <row r="955">
          <cell r="A955" t="str">
            <v>2140202</v>
          </cell>
        </row>
        <row r="956">
          <cell r="A956" t="str">
            <v>2140203</v>
          </cell>
        </row>
        <row r="957">
          <cell r="A957" t="str">
            <v>2140204</v>
          </cell>
        </row>
        <row r="957">
          <cell r="C957">
            <v>5260</v>
          </cell>
        </row>
        <row r="958">
          <cell r="A958" t="str">
            <v>2140205</v>
          </cell>
        </row>
        <row r="959">
          <cell r="A959" t="str">
            <v>2140206</v>
          </cell>
        </row>
        <row r="960">
          <cell r="A960" t="str">
            <v>2140207</v>
          </cell>
        </row>
        <row r="961">
          <cell r="A961" t="str">
            <v>2140208</v>
          </cell>
        </row>
        <row r="962">
          <cell r="A962" t="str">
            <v>2140299</v>
          </cell>
        </row>
        <row r="963">
          <cell r="A963" t="str">
            <v>21403</v>
          </cell>
        </row>
        <row r="963">
          <cell r="C963">
            <v>0</v>
          </cell>
          <cell r="D963">
            <v>0</v>
          </cell>
        </row>
        <row r="964">
          <cell r="A964" t="str">
            <v>2140301</v>
          </cell>
        </row>
        <row r="965">
          <cell r="A965" t="str">
            <v>2140302</v>
          </cell>
        </row>
        <row r="966">
          <cell r="A966" t="str">
            <v>2140303</v>
          </cell>
        </row>
        <row r="967">
          <cell r="A967" t="str">
            <v>2140304</v>
          </cell>
        </row>
        <row r="968">
          <cell r="A968" t="str">
            <v>2140305</v>
          </cell>
        </row>
        <row r="969">
          <cell r="A969" t="str">
            <v>2140306</v>
          </cell>
        </row>
        <row r="970">
          <cell r="A970" t="str">
            <v>2140307</v>
          </cell>
        </row>
        <row r="971">
          <cell r="A971" t="str">
            <v>2140308</v>
          </cell>
        </row>
        <row r="972">
          <cell r="A972" t="str">
            <v>2140399</v>
          </cell>
        </row>
        <row r="973">
          <cell r="A973" t="str">
            <v>21404</v>
          </cell>
        </row>
        <row r="973">
          <cell r="C973">
            <v>0</v>
          </cell>
          <cell r="D973">
            <v>0</v>
          </cell>
        </row>
        <row r="974">
          <cell r="A974" t="str">
            <v>2140401</v>
          </cell>
        </row>
        <row r="975">
          <cell r="A975" t="str">
            <v>2140402</v>
          </cell>
        </row>
        <row r="976">
          <cell r="A976" t="str">
            <v>2140403</v>
          </cell>
        </row>
        <row r="977">
          <cell r="A977" t="str">
            <v>2140499</v>
          </cell>
        </row>
        <row r="978">
          <cell r="A978" t="str">
            <v>21405</v>
          </cell>
        </row>
        <row r="978">
          <cell r="C978">
            <v>0</v>
          </cell>
          <cell r="D978">
            <v>0</v>
          </cell>
        </row>
        <row r="979">
          <cell r="A979" t="str">
            <v>2140501</v>
          </cell>
        </row>
        <row r="980">
          <cell r="A980" t="str">
            <v>2140502</v>
          </cell>
        </row>
        <row r="981">
          <cell r="A981" t="str">
            <v>2140503</v>
          </cell>
        </row>
        <row r="982">
          <cell r="A982" t="str">
            <v>2140504</v>
          </cell>
        </row>
        <row r="983">
          <cell r="A983" t="str">
            <v>2140505</v>
          </cell>
        </row>
        <row r="984">
          <cell r="A984" t="str">
            <v>2140599</v>
          </cell>
        </row>
        <row r="985">
          <cell r="A985" t="str">
            <v>21406</v>
          </cell>
        </row>
        <row r="985">
          <cell r="C985">
            <v>3319</v>
          </cell>
          <cell r="D985">
            <v>5571</v>
          </cell>
        </row>
        <row r="986">
          <cell r="A986" t="str">
            <v>2140601</v>
          </cell>
        </row>
        <row r="987">
          <cell r="A987" t="str">
            <v>2140602</v>
          </cell>
        </row>
        <row r="987">
          <cell r="C987">
            <v>3319</v>
          </cell>
          <cell r="D987">
            <v>5571</v>
          </cell>
        </row>
        <row r="988">
          <cell r="A988" t="str">
            <v>2140603</v>
          </cell>
        </row>
        <row r="989">
          <cell r="A989" t="str">
            <v>2140699</v>
          </cell>
        </row>
        <row r="990">
          <cell r="A990" t="str">
            <v>21499</v>
          </cell>
        </row>
        <row r="990">
          <cell r="C990">
            <v>997</v>
          </cell>
          <cell r="D990">
            <v>337</v>
          </cell>
        </row>
        <row r="991">
          <cell r="A991" t="str">
            <v>2149901</v>
          </cell>
        </row>
        <row r="991">
          <cell r="C991">
            <v>575</v>
          </cell>
          <cell r="D991">
            <v>262</v>
          </cell>
        </row>
        <row r="992">
          <cell r="A992" t="str">
            <v>2149999</v>
          </cell>
        </row>
        <row r="992">
          <cell r="C992">
            <v>422</v>
          </cell>
          <cell r="D992">
            <v>75</v>
          </cell>
        </row>
        <row r="993">
          <cell r="A993" t="str">
            <v>215</v>
          </cell>
        </row>
        <row r="993">
          <cell r="C993">
            <v>448</v>
          </cell>
          <cell r="D993">
            <v>635</v>
          </cell>
        </row>
        <row r="994">
          <cell r="A994" t="str">
            <v>21501</v>
          </cell>
        </row>
        <row r="994">
          <cell r="C994">
            <v>0</v>
          </cell>
          <cell r="D994">
            <v>0</v>
          </cell>
        </row>
        <row r="995">
          <cell r="A995" t="str">
            <v>2150101</v>
          </cell>
        </row>
        <row r="996">
          <cell r="A996" t="str">
            <v>2150102</v>
          </cell>
        </row>
        <row r="997">
          <cell r="A997" t="str">
            <v>2150103</v>
          </cell>
        </row>
        <row r="998">
          <cell r="A998" t="str">
            <v>2150104</v>
          </cell>
        </row>
        <row r="999">
          <cell r="A999" t="str">
            <v>2150105</v>
          </cell>
        </row>
        <row r="1000">
          <cell r="A1000" t="str">
            <v>2150106</v>
          </cell>
        </row>
        <row r="1001">
          <cell r="A1001" t="str">
            <v>2150107</v>
          </cell>
        </row>
        <row r="1002">
          <cell r="A1002" t="str">
            <v>2150108</v>
          </cell>
        </row>
        <row r="1003">
          <cell r="A1003" t="str">
            <v>2150199</v>
          </cell>
        </row>
        <row r="1004">
          <cell r="A1004" t="str">
            <v>21502</v>
          </cell>
        </row>
        <row r="1004">
          <cell r="C1004">
            <v>0</v>
          </cell>
          <cell r="D1004">
            <v>0</v>
          </cell>
        </row>
        <row r="1005">
          <cell r="A1005" t="str">
            <v>2150201</v>
          </cell>
        </row>
        <row r="1006">
          <cell r="A1006" t="str">
            <v>2150202</v>
          </cell>
        </row>
        <row r="1007">
          <cell r="A1007" t="str">
            <v>2150203</v>
          </cell>
        </row>
        <row r="1008">
          <cell r="A1008" t="str">
            <v>2150204</v>
          </cell>
        </row>
        <row r="1009">
          <cell r="A1009" t="str">
            <v>2150205</v>
          </cell>
        </row>
        <row r="1010">
          <cell r="A1010" t="str">
            <v>2150206</v>
          </cell>
        </row>
        <row r="1011">
          <cell r="A1011" t="str">
            <v>2150207</v>
          </cell>
        </row>
        <row r="1012">
          <cell r="A1012" t="str">
            <v>2150208</v>
          </cell>
        </row>
        <row r="1013">
          <cell r="A1013" t="str">
            <v>2150209</v>
          </cell>
        </row>
        <row r="1014">
          <cell r="A1014" t="str">
            <v>2150210</v>
          </cell>
        </row>
        <row r="1015">
          <cell r="A1015" t="str">
            <v>2150212</v>
          </cell>
        </row>
        <row r="1016">
          <cell r="A1016" t="str">
            <v>2150213</v>
          </cell>
        </row>
        <row r="1017">
          <cell r="A1017" t="str">
            <v>2150214</v>
          </cell>
        </row>
        <row r="1018">
          <cell r="A1018" t="str">
            <v>2150215</v>
          </cell>
        </row>
        <row r="1019">
          <cell r="A1019" t="str">
            <v>2150299</v>
          </cell>
        </row>
        <row r="1020">
          <cell r="A1020" t="str">
            <v>21503</v>
          </cell>
        </row>
        <row r="1020">
          <cell r="C1020">
            <v>49</v>
          </cell>
          <cell r="D1020">
            <v>0</v>
          </cell>
        </row>
        <row r="1021">
          <cell r="A1021" t="str">
            <v>2150301</v>
          </cell>
        </row>
        <row r="1022">
          <cell r="A1022" t="str">
            <v>2150302</v>
          </cell>
        </row>
        <row r="1023">
          <cell r="A1023" t="str">
            <v>2150303</v>
          </cell>
        </row>
        <row r="1024">
          <cell r="A1024" t="str">
            <v>2150399</v>
          </cell>
        </row>
        <row r="1024">
          <cell r="C1024">
            <v>49</v>
          </cell>
        </row>
        <row r="1025">
          <cell r="A1025" t="str">
            <v>21505</v>
          </cell>
        </row>
        <row r="1025">
          <cell r="C1025">
            <v>44</v>
          </cell>
          <cell r="D1025">
            <v>0</v>
          </cell>
        </row>
        <row r="1026">
          <cell r="A1026" t="str">
            <v>2150501</v>
          </cell>
        </row>
        <row r="1027">
          <cell r="A1027" t="str">
            <v>2150502</v>
          </cell>
        </row>
        <row r="1028">
          <cell r="A1028" t="str">
            <v>2150503</v>
          </cell>
        </row>
        <row r="1029">
          <cell r="A1029" t="str">
            <v>2150505</v>
          </cell>
        </row>
        <row r="1030">
          <cell r="A1030" t="str">
            <v>2150507</v>
          </cell>
        </row>
        <row r="1031">
          <cell r="A1031" t="str">
            <v>2150508</v>
          </cell>
        </row>
        <row r="1031">
          <cell r="C1031">
            <v>4</v>
          </cell>
        </row>
        <row r="1032">
          <cell r="A1032">
            <v>2150516</v>
          </cell>
        </row>
        <row r="1033">
          <cell r="A1033">
            <v>2150517</v>
          </cell>
        </row>
        <row r="1033">
          <cell r="C1033">
            <v>40</v>
          </cell>
        </row>
        <row r="1034">
          <cell r="A1034">
            <v>2150550</v>
          </cell>
        </row>
        <row r="1035">
          <cell r="A1035" t="str">
            <v>2150599</v>
          </cell>
        </row>
        <row r="1036">
          <cell r="A1036" t="str">
            <v>21507</v>
          </cell>
        </row>
        <row r="1036">
          <cell r="C1036">
            <v>79</v>
          </cell>
          <cell r="D1036">
            <v>69</v>
          </cell>
        </row>
        <row r="1037">
          <cell r="A1037" t="str">
            <v>2150701</v>
          </cell>
        </row>
        <row r="1037">
          <cell r="C1037">
            <v>69</v>
          </cell>
          <cell r="D1037">
            <v>59</v>
          </cell>
        </row>
        <row r="1038">
          <cell r="A1038" t="str">
            <v>2150702</v>
          </cell>
        </row>
        <row r="1039">
          <cell r="A1039" t="str">
            <v>2150703</v>
          </cell>
        </row>
        <row r="1040">
          <cell r="A1040" t="str">
            <v>2150704</v>
          </cell>
        </row>
        <row r="1041">
          <cell r="A1041" t="str">
            <v>2150705</v>
          </cell>
        </row>
        <row r="1042">
          <cell r="A1042" t="str">
            <v>2150799</v>
          </cell>
        </row>
        <row r="1042">
          <cell r="C1042">
            <v>10</v>
          </cell>
          <cell r="D1042">
            <v>10</v>
          </cell>
        </row>
        <row r="1043">
          <cell r="A1043" t="str">
            <v>21508</v>
          </cell>
        </row>
        <row r="1043">
          <cell r="C1043">
            <v>276</v>
          </cell>
          <cell r="D1043">
            <v>566</v>
          </cell>
        </row>
        <row r="1044">
          <cell r="A1044" t="str">
            <v>2150801</v>
          </cell>
        </row>
        <row r="1045">
          <cell r="A1045" t="str">
            <v>2150802</v>
          </cell>
        </row>
        <row r="1046">
          <cell r="A1046" t="str">
            <v>2150803</v>
          </cell>
        </row>
        <row r="1047">
          <cell r="A1047" t="str">
            <v>2150804</v>
          </cell>
        </row>
        <row r="1048">
          <cell r="A1048" t="str">
            <v>2150805</v>
          </cell>
        </row>
        <row r="1048">
          <cell r="D1048">
            <v>306</v>
          </cell>
        </row>
        <row r="1049">
          <cell r="A1049">
            <v>2150806</v>
          </cell>
        </row>
        <row r="1050">
          <cell r="A1050" t="str">
            <v>2150899</v>
          </cell>
        </row>
        <row r="1050">
          <cell r="C1050">
            <v>276</v>
          </cell>
          <cell r="D1050">
            <v>260</v>
          </cell>
        </row>
        <row r="1051">
          <cell r="A1051" t="str">
            <v>21599</v>
          </cell>
        </row>
        <row r="1051">
          <cell r="C1051">
            <v>0</v>
          </cell>
          <cell r="D1051">
            <v>0</v>
          </cell>
        </row>
        <row r="1052">
          <cell r="A1052" t="str">
            <v>2159901</v>
          </cell>
        </row>
        <row r="1053">
          <cell r="A1053" t="str">
            <v>2159904</v>
          </cell>
        </row>
        <row r="1054">
          <cell r="A1054" t="str">
            <v>2159905</v>
          </cell>
        </row>
        <row r="1055">
          <cell r="A1055" t="str">
            <v>2159906</v>
          </cell>
        </row>
        <row r="1056">
          <cell r="A1056" t="str">
            <v>2159999</v>
          </cell>
        </row>
        <row r="1057">
          <cell r="A1057" t="str">
            <v>216</v>
          </cell>
        </row>
        <row r="1057">
          <cell r="C1057">
            <v>1269</v>
          </cell>
          <cell r="D1057">
            <v>2209</v>
          </cell>
        </row>
        <row r="1058">
          <cell r="A1058" t="str">
            <v>21602</v>
          </cell>
        </row>
        <row r="1058">
          <cell r="C1058">
            <v>1177</v>
          </cell>
          <cell r="D1058">
            <v>1959</v>
          </cell>
        </row>
        <row r="1059">
          <cell r="A1059" t="str">
            <v>2160201</v>
          </cell>
        </row>
        <row r="1059">
          <cell r="D1059">
            <v>145</v>
          </cell>
        </row>
        <row r="1060">
          <cell r="A1060" t="str">
            <v>2160202</v>
          </cell>
        </row>
        <row r="1060">
          <cell r="C1060">
            <v>174</v>
          </cell>
        </row>
        <row r="1061">
          <cell r="A1061" t="str">
            <v>2160203</v>
          </cell>
        </row>
        <row r="1062">
          <cell r="A1062" t="str">
            <v>2160216</v>
          </cell>
        </row>
        <row r="1063">
          <cell r="A1063" t="str">
            <v>2160217</v>
          </cell>
        </row>
        <row r="1064">
          <cell r="A1064" t="str">
            <v>2160218</v>
          </cell>
        </row>
        <row r="1065">
          <cell r="A1065" t="str">
            <v>2160219</v>
          </cell>
        </row>
        <row r="1066">
          <cell r="A1066" t="str">
            <v>2160250</v>
          </cell>
        </row>
        <row r="1067">
          <cell r="A1067" t="str">
            <v>2160299</v>
          </cell>
        </row>
        <row r="1067">
          <cell r="C1067">
            <v>1003</v>
          </cell>
          <cell r="D1067">
            <v>1814</v>
          </cell>
        </row>
        <row r="1068">
          <cell r="A1068" t="str">
            <v>21606</v>
          </cell>
        </row>
        <row r="1068">
          <cell r="C1068">
            <v>73</v>
          </cell>
          <cell r="D1068">
            <v>100</v>
          </cell>
        </row>
        <row r="1069">
          <cell r="A1069" t="str">
            <v>2160601</v>
          </cell>
        </row>
        <row r="1070">
          <cell r="A1070" t="str">
            <v>2160602</v>
          </cell>
        </row>
        <row r="1071">
          <cell r="A1071" t="str">
            <v>2160603</v>
          </cell>
        </row>
        <row r="1072">
          <cell r="A1072" t="str">
            <v>2160607</v>
          </cell>
        </row>
        <row r="1073">
          <cell r="A1073" t="str">
            <v>2160699</v>
          </cell>
        </row>
        <row r="1073">
          <cell r="C1073">
            <v>73</v>
          </cell>
          <cell r="D1073">
            <v>100</v>
          </cell>
        </row>
        <row r="1074">
          <cell r="A1074" t="str">
            <v>21699</v>
          </cell>
        </row>
        <row r="1074">
          <cell r="C1074">
            <v>19</v>
          </cell>
          <cell r="D1074">
            <v>150</v>
          </cell>
        </row>
        <row r="1075">
          <cell r="A1075" t="str">
            <v>2169901</v>
          </cell>
        </row>
        <row r="1076">
          <cell r="A1076" t="str">
            <v>2169999</v>
          </cell>
        </row>
        <row r="1076">
          <cell r="C1076">
            <v>19</v>
          </cell>
          <cell r="D1076">
            <v>150</v>
          </cell>
        </row>
        <row r="1077">
          <cell r="A1077" t="str">
            <v>217</v>
          </cell>
        </row>
        <row r="1077">
          <cell r="C1077">
            <v>1</v>
          </cell>
          <cell r="D1077">
            <v>0</v>
          </cell>
        </row>
        <row r="1078">
          <cell r="A1078" t="str">
            <v>21701</v>
          </cell>
        </row>
        <row r="1078">
          <cell r="C1078">
            <v>0</v>
          </cell>
          <cell r="D1078">
            <v>0</v>
          </cell>
        </row>
        <row r="1079">
          <cell r="A1079" t="str">
            <v>2170101</v>
          </cell>
        </row>
        <row r="1080">
          <cell r="A1080" t="str">
            <v>2170102</v>
          </cell>
        </row>
        <row r="1081">
          <cell r="A1081" t="str">
            <v>2170103</v>
          </cell>
        </row>
        <row r="1082">
          <cell r="A1082" t="str">
            <v>2170104</v>
          </cell>
        </row>
        <row r="1083">
          <cell r="A1083" t="str">
            <v>2170150</v>
          </cell>
        </row>
        <row r="1084">
          <cell r="A1084" t="str">
            <v>2170199</v>
          </cell>
        </row>
        <row r="1085">
          <cell r="A1085">
            <v>21702</v>
          </cell>
        </row>
        <row r="1085">
          <cell r="C1085">
            <v>0</v>
          </cell>
          <cell r="D1085">
            <v>0</v>
          </cell>
        </row>
        <row r="1086">
          <cell r="A1086">
            <v>2170201</v>
          </cell>
        </row>
        <row r="1087">
          <cell r="A1087">
            <v>2170202</v>
          </cell>
        </row>
        <row r="1088">
          <cell r="A1088">
            <v>2170203</v>
          </cell>
        </row>
        <row r="1089">
          <cell r="A1089">
            <v>2170204</v>
          </cell>
        </row>
        <row r="1090">
          <cell r="A1090">
            <v>2170205</v>
          </cell>
        </row>
        <row r="1091">
          <cell r="A1091">
            <v>2170206</v>
          </cell>
        </row>
        <row r="1092">
          <cell r="A1092">
            <v>2170207</v>
          </cell>
        </row>
        <row r="1093">
          <cell r="A1093">
            <v>2170208</v>
          </cell>
        </row>
        <row r="1094">
          <cell r="A1094">
            <v>2170299</v>
          </cell>
        </row>
        <row r="1095">
          <cell r="A1095" t="str">
            <v>21703</v>
          </cell>
        </row>
        <row r="1095">
          <cell r="C1095">
            <v>0</v>
          </cell>
          <cell r="D1095">
            <v>0</v>
          </cell>
        </row>
        <row r="1096">
          <cell r="A1096" t="str">
            <v>2170301</v>
          </cell>
        </row>
        <row r="1097">
          <cell r="A1097" t="str">
            <v>2170302</v>
          </cell>
        </row>
        <row r="1098">
          <cell r="A1098" t="str">
            <v>2170303</v>
          </cell>
        </row>
        <row r="1099">
          <cell r="A1099" t="str">
            <v>2170304</v>
          </cell>
        </row>
        <row r="1100">
          <cell r="A1100" t="str">
            <v>2170399</v>
          </cell>
        </row>
        <row r="1101">
          <cell r="A1101" t="str">
            <v>21799</v>
          </cell>
        </row>
        <row r="1101">
          <cell r="C1101">
            <v>1</v>
          </cell>
          <cell r="D1101">
            <v>0</v>
          </cell>
        </row>
        <row r="1102">
          <cell r="A1102">
            <v>2179902</v>
          </cell>
        </row>
        <row r="1103">
          <cell r="A1103" t="str">
            <v>2179999</v>
          </cell>
        </row>
        <row r="1103">
          <cell r="C1103">
            <v>1</v>
          </cell>
        </row>
        <row r="1104">
          <cell r="A1104" t="str">
            <v>219</v>
          </cell>
        </row>
        <row r="1104">
          <cell r="C1104">
            <v>0</v>
          </cell>
          <cell r="D1104">
            <v>0</v>
          </cell>
        </row>
        <row r="1105">
          <cell r="A1105" t="str">
            <v>21901</v>
          </cell>
        </row>
        <row r="1106">
          <cell r="A1106" t="str">
            <v>21902</v>
          </cell>
        </row>
        <row r="1107">
          <cell r="A1107" t="str">
            <v>21903</v>
          </cell>
        </row>
        <row r="1108">
          <cell r="A1108" t="str">
            <v>21904</v>
          </cell>
        </row>
        <row r="1109">
          <cell r="A1109" t="str">
            <v>21905</v>
          </cell>
        </row>
        <row r="1110">
          <cell r="A1110" t="str">
            <v>21906</v>
          </cell>
        </row>
        <row r="1111">
          <cell r="A1111" t="str">
            <v>21907</v>
          </cell>
        </row>
        <row r="1112">
          <cell r="A1112" t="str">
            <v>21908</v>
          </cell>
        </row>
        <row r="1113">
          <cell r="A1113" t="str">
            <v>21999</v>
          </cell>
        </row>
        <row r="1114">
          <cell r="A1114" t="str">
            <v>220</v>
          </cell>
        </row>
        <row r="1114">
          <cell r="C1114">
            <v>1727</v>
          </cell>
          <cell r="D1114">
            <v>1690</v>
          </cell>
        </row>
        <row r="1115">
          <cell r="A1115" t="str">
            <v>22001</v>
          </cell>
        </row>
        <row r="1115">
          <cell r="C1115">
            <v>1666</v>
          </cell>
          <cell r="D1115">
            <v>1615</v>
          </cell>
        </row>
        <row r="1116">
          <cell r="A1116" t="str">
            <v>2200101</v>
          </cell>
        </row>
        <row r="1116">
          <cell r="C1116">
            <v>844</v>
          </cell>
          <cell r="D1116">
            <v>821</v>
          </cell>
        </row>
        <row r="1117">
          <cell r="A1117" t="str">
            <v>2200102</v>
          </cell>
        </row>
        <row r="1117">
          <cell r="C1117">
            <v>98</v>
          </cell>
        </row>
        <row r="1118">
          <cell r="A1118" t="str">
            <v>2200103</v>
          </cell>
        </row>
        <row r="1119">
          <cell r="A1119" t="str">
            <v>2200104</v>
          </cell>
        </row>
        <row r="1119">
          <cell r="C1119">
            <v>124</v>
          </cell>
          <cell r="D1119">
            <v>135</v>
          </cell>
        </row>
        <row r="1120">
          <cell r="A1120" t="str">
            <v>2200106</v>
          </cell>
        </row>
        <row r="1120">
          <cell r="D1120">
            <v>32</v>
          </cell>
        </row>
        <row r="1121">
          <cell r="A1121" t="str">
            <v>2200107</v>
          </cell>
        </row>
        <row r="1122">
          <cell r="A1122" t="str">
            <v>2200108</v>
          </cell>
        </row>
        <row r="1123">
          <cell r="A1123" t="str">
            <v>2200109</v>
          </cell>
        </row>
        <row r="1123">
          <cell r="C1123">
            <v>25</v>
          </cell>
          <cell r="D1123">
            <v>5</v>
          </cell>
        </row>
        <row r="1124">
          <cell r="A1124" t="str">
            <v>2200112</v>
          </cell>
        </row>
        <row r="1125">
          <cell r="A1125" t="str">
            <v>2200113</v>
          </cell>
        </row>
        <row r="1126">
          <cell r="A1126" t="str">
            <v>2200114</v>
          </cell>
        </row>
        <row r="1126">
          <cell r="C1126">
            <v>39</v>
          </cell>
        </row>
        <row r="1127">
          <cell r="A1127" t="str">
            <v>2200115</v>
          </cell>
        </row>
        <row r="1128">
          <cell r="A1128" t="str">
            <v>2200116</v>
          </cell>
        </row>
        <row r="1129">
          <cell r="A1129" t="str">
            <v>2200119</v>
          </cell>
        </row>
        <row r="1130">
          <cell r="A1130" t="str">
            <v>2200120</v>
          </cell>
        </row>
        <row r="1131">
          <cell r="A1131" t="str">
            <v>2200121</v>
          </cell>
        </row>
        <row r="1132">
          <cell r="A1132" t="str">
            <v>2200122</v>
          </cell>
        </row>
        <row r="1133">
          <cell r="A1133" t="str">
            <v>2200123</v>
          </cell>
        </row>
        <row r="1134">
          <cell r="A1134" t="str">
            <v>2200124</v>
          </cell>
        </row>
        <row r="1135">
          <cell r="A1135" t="str">
            <v>2200125</v>
          </cell>
        </row>
        <row r="1136">
          <cell r="A1136" t="str">
            <v>2200126</v>
          </cell>
        </row>
        <row r="1137">
          <cell r="A1137" t="str">
            <v>2200127</v>
          </cell>
        </row>
        <row r="1138">
          <cell r="A1138" t="str">
            <v>2200128</v>
          </cell>
        </row>
        <row r="1139">
          <cell r="A1139" t="str">
            <v>2200129</v>
          </cell>
        </row>
        <row r="1140">
          <cell r="A1140" t="str">
            <v>2200150</v>
          </cell>
        </row>
        <row r="1140">
          <cell r="C1140">
            <v>517</v>
          </cell>
          <cell r="D1140">
            <v>522</v>
          </cell>
        </row>
        <row r="1141">
          <cell r="A1141" t="str">
            <v>2200199</v>
          </cell>
        </row>
        <row r="1141">
          <cell r="C1141">
            <v>19</v>
          </cell>
          <cell r="D1141">
            <v>100</v>
          </cell>
        </row>
        <row r="1142">
          <cell r="A1142" t="str">
            <v>22005</v>
          </cell>
        </row>
        <row r="1142">
          <cell r="C1142">
            <v>61</v>
          </cell>
          <cell r="D1142">
            <v>75</v>
          </cell>
        </row>
        <row r="1143">
          <cell r="A1143" t="str">
            <v>2200501</v>
          </cell>
        </row>
        <row r="1143">
          <cell r="C1143">
            <v>30</v>
          </cell>
          <cell r="D1143">
            <v>33</v>
          </cell>
        </row>
        <row r="1144">
          <cell r="A1144" t="str">
            <v>2200502</v>
          </cell>
        </row>
        <row r="1145">
          <cell r="A1145" t="str">
            <v>2200503</v>
          </cell>
        </row>
        <row r="1146">
          <cell r="A1146" t="str">
            <v>2200504</v>
          </cell>
        </row>
        <row r="1146">
          <cell r="C1146">
            <v>24</v>
          </cell>
          <cell r="D1146">
            <v>24</v>
          </cell>
        </row>
        <row r="1147">
          <cell r="A1147" t="str">
            <v>2200506</v>
          </cell>
        </row>
        <row r="1148">
          <cell r="A1148" t="str">
            <v>2200507</v>
          </cell>
        </row>
        <row r="1149">
          <cell r="A1149" t="str">
            <v>2200508</v>
          </cell>
        </row>
        <row r="1150">
          <cell r="A1150" t="str">
            <v>2200509</v>
          </cell>
        </row>
        <row r="1151">
          <cell r="A1151" t="str">
            <v>2200510</v>
          </cell>
        </row>
        <row r="1152">
          <cell r="A1152" t="str">
            <v>2200511</v>
          </cell>
        </row>
        <row r="1153">
          <cell r="A1153" t="str">
            <v>2200512</v>
          </cell>
        </row>
        <row r="1154">
          <cell r="A1154" t="str">
            <v>2200513</v>
          </cell>
        </row>
        <row r="1155">
          <cell r="A1155" t="str">
            <v>2200514</v>
          </cell>
        </row>
        <row r="1156">
          <cell r="A1156" t="str">
            <v>2200599</v>
          </cell>
        </row>
        <row r="1156">
          <cell r="C1156">
            <v>7</v>
          </cell>
          <cell r="D1156">
            <v>18</v>
          </cell>
        </row>
        <row r="1157">
          <cell r="A1157" t="str">
            <v>22099</v>
          </cell>
        </row>
        <row r="1157">
          <cell r="C1157">
            <v>0</v>
          </cell>
          <cell r="D1157">
            <v>0</v>
          </cell>
        </row>
        <row r="1158">
          <cell r="A1158" t="str">
            <v>2209999</v>
          </cell>
        </row>
        <row r="1159">
          <cell r="A1159" t="str">
            <v>221</v>
          </cell>
        </row>
        <row r="1159">
          <cell r="C1159">
            <v>37164</v>
          </cell>
          <cell r="D1159">
            <v>37328</v>
          </cell>
        </row>
        <row r="1160">
          <cell r="A1160" t="str">
            <v>22101</v>
          </cell>
        </row>
        <row r="1160">
          <cell r="C1160">
            <v>29427</v>
          </cell>
          <cell r="D1160">
            <v>29679</v>
          </cell>
        </row>
        <row r="1161">
          <cell r="A1161" t="str">
            <v>2210101</v>
          </cell>
        </row>
        <row r="1162">
          <cell r="A1162" t="str">
            <v>2210102</v>
          </cell>
        </row>
        <row r="1163">
          <cell r="A1163" t="str">
            <v>2210103</v>
          </cell>
        </row>
        <row r="1163">
          <cell r="C1163">
            <v>21369</v>
          </cell>
          <cell r="D1163">
            <v>17442</v>
          </cell>
        </row>
        <row r="1164">
          <cell r="A1164" t="str">
            <v>2210104</v>
          </cell>
        </row>
        <row r="1165">
          <cell r="A1165" t="str">
            <v>2210105</v>
          </cell>
        </row>
        <row r="1165">
          <cell r="C1165">
            <v>2943</v>
          </cell>
          <cell r="D1165">
            <v>4305</v>
          </cell>
        </row>
        <row r="1166">
          <cell r="A1166" t="str">
            <v>2210106</v>
          </cell>
        </row>
        <row r="1166">
          <cell r="C1166">
            <v>3411</v>
          </cell>
          <cell r="D1166">
            <v>3576</v>
          </cell>
        </row>
        <row r="1167">
          <cell r="A1167" t="str">
            <v>2210107</v>
          </cell>
        </row>
        <row r="1167">
          <cell r="C1167">
            <v>573</v>
          </cell>
          <cell r="D1167">
            <v>500</v>
          </cell>
        </row>
        <row r="1168">
          <cell r="A1168" t="str">
            <v>2210108</v>
          </cell>
        </row>
        <row r="1168">
          <cell r="C1168">
            <v>1131</v>
          </cell>
          <cell r="D1168">
            <v>3856</v>
          </cell>
        </row>
        <row r="1169">
          <cell r="A1169" t="str">
            <v>2210109</v>
          </cell>
        </row>
        <row r="1170">
          <cell r="A1170" t="str">
            <v>2210110</v>
          </cell>
        </row>
        <row r="1171">
          <cell r="A1171" t="str">
            <v>2210199</v>
          </cell>
        </row>
        <row r="1172">
          <cell r="A1172" t="str">
            <v>22102</v>
          </cell>
        </row>
        <row r="1172">
          <cell r="C1172">
            <v>7737</v>
          </cell>
          <cell r="D1172">
            <v>7649</v>
          </cell>
        </row>
        <row r="1173">
          <cell r="A1173" t="str">
            <v>2210201</v>
          </cell>
        </row>
        <row r="1173">
          <cell r="C1173">
            <v>7737</v>
          </cell>
          <cell r="D1173">
            <v>7649</v>
          </cell>
        </row>
        <row r="1174">
          <cell r="A1174" t="str">
            <v>2210202</v>
          </cell>
        </row>
        <row r="1175">
          <cell r="A1175" t="str">
            <v>2210203</v>
          </cell>
        </row>
        <row r="1176">
          <cell r="A1176" t="str">
            <v>22103</v>
          </cell>
        </row>
        <row r="1176">
          <cell r="C1176">
            <v>0</v>
          </cell>
          <cell r="D1176">
            <v>0</v>
          </cell>
        </row>
        <row r="1177">
          <cell r="A1177" t="str">
            <v>2210301</v>
          </cell>
        </row>
        <row r="1178">
          <cell r="A1178" t="str">
            <v>2210302</v>
          </cell>
        </row>
        <row r="1179">
          <cell r="A1179" t="str">
            <v>2210399</v>
          </cell>
        </row>
        <row r="1180">
          <cell r="A1180" t="str">
            <v>222</v>
          </cell>
        </row>
        <row r="1180">
          <cell r="C1180">
            <v>444</v>
          </cell>
          <cell r="D1180">
            <v>255</v>
          </cell>
        </row>
        <row r="1181">
          <cell r="A1181" t="str">
            <v>22201</v>
          </cell>
        </row>
        <row r="1181">
          <cell r="C1181">
            <v>444</v>
          </cell>
          <cell r="D1181">
            <v>250</v>
          </cell>
        </row>
        <row r="1182">
          <cell r="A1182" t="str">
            <v>2220101</v>
          </cell>
        </row>
        <row r="1183">
          <cell r="A1183" t="str">
            <v>2220102</v>
          </cell>
        </row>
        <row r="1184">
          <cell r="A1184" t="str">
            <v>2220103</v>
          </cell>
        </row>
        <row r="1185">
          <cell r="A1185" t="str">
            <v>2220104</v>
          </cell>
        </row>
        <row r="1186">
          <cell r="A1186" t="str">
            <v>2220105</v>
          </cell>
        </row>
        <row r="1186">
          <cell r="C1186">
            <v>80</v>
          </cell>
          <cell r="D1186">
            <v>120</v>
          </cell>
        </row>
        <row r="1187">
          <cell r="A1187" t="str">
            <v>2220106</v>
          </cell>
        </row>
        <row r="1188">
          <cell r="A1188" t="str">
            <v>2220107</v>
          </cell>
        </row>
        <row r="1189">
          <cell r="A1189" t="str">
            <v>2220112</v>
          </cell>
        </row>
        <row r="1190">
          <cell r="A1190" t="str">
            <v>2220113</v>
          </cell>
        </row>
        <row r="1191">
          <cell r="A1191" t="str">
            <v>2220114</v>
          </cell>
        </row>
        <row r="1192">
          <cell r="A1192" t="str">
            <v>2220115</v>
          </cell>
        </row>
        <row r="1192">
          <cell r="C1192">
            <v>364</v>
          </cell>
          <cell r="D1192">
            <v>130</v>
          </cell>
        </row>
        <row r="1193">
          <cell r="A1193" t="str">
            <v>2220118</v>
          </cell>
        </row>
        <row r="1194">
          <cell r="A1194">
            <v>2220119</v>
          </cell>
        </row>
        <row r="1195">
          <cell r="A1195">
            <v>2220120</v>
          </cell>
        </row>
        <row r="1196">
          <cell r="A1196">
            <v>2220121</v>
          </cell>
        </row>
        <row r="1197">
          <cell r="A1197" t="str">
            <v>2220150</v>
          </cell>
        </row>
        <row r="1198">
          <cell r="A1198" t="str">
            <v>2220199</v>
          </cell>
        </row>
        <row r="1199">
          <cell r="A1199" t="str">
            <v>22203</v>
          </cell>
        </row>
        <row r="1199">
          <cell r="C1199">
            <v>0</v>
          </cell>
          <cell r="D1199">
            <v>0</v>
          </cell>
        </row>
        <row r="1200">
          <cell r="A1200" t="str">
            <v>2220301</v>
          </cell>
        </row>
        <row r="1201">
          <cell r="A1201" t="str">
            <v>2220303</v>
          </cell>
        </row>
        <row r="1202">
          <cell r="A1202" t="str">
            <v>2220304</v>
          </cell>
        </row>
        <row r="1203">
          <cell r="A1203">
            <v>2220305</v>
          </cell>
        </row>
        <row r="1204">
          <cell r="A1204" t="str">
            <v>2220399</v>
          </cell>
        </row>
        <row r="1205">
          <cell r="A1205" t="str">
            <v>22204</v>
          </cell>
        </row>
        <row r="1205">
          <cell r="C1205">
            <v>0</v>
          </cell>
          <cell r="D1205">
            <v>5</v>
          </cell>
        </row>
        <row r="1206">
          <cell r="A1206" t="str">
            <v>2220401</v>
          </cell>
        </row>
        <row r="1207">
          <cell r="A1207" t="str">
            <v>2220402</v>
          </cell>
        </row>
        <row r="1208">
          <cell r="A1208" t="str">
            <v>2220403</v>
          </cell>
        </row>
        <row r="1209">
          <cell r="A1209" t="str">
            <v>2220404</v>
          </cell>
        </row>
        <row r="1210">
          <cell r="A1210" t="str">
            <v>2220499</v>
          </cell>
        </row>
        <row r="1210">
          <cell r="D1210">
            <v>5</v>
          </cell>
        </row>
        <row r="1211">
          <cell r="A1211" t="str">
            <v>22205</v>
          </cell>
        </row>
        <row r="1211">
          <cell r="C1211">
            <v>0</v>
          </cell>
          <cell r="D1211">
            <v>0</v>
          </cell>
        </row>
        <row r="1212">
          <cell r="A1212" t="str">
            <v>2220501</v>
          </cell>
        </row>
        <row r="1213">
          <cell r="A1213" t="str">
            <v>2220502</v>
          </cell>
        </row>
        <row r="1214">
          <cell r="A1214" t="str">
            <v>2220503</v>
          </cell>
        </row>
        <row r="1215">
          <cell r="A1215" t="str">
            <v>2220504</v>
          </cell>
        </row>
        <row r="1216">
          <cell r="A1216" t="str">
            <v>2220505</v>
          </cell>
        </row>
        <row r="1217">
          <cell r="A1217" t="str">
            <v>2220506</v>
          </cell>
        </row>
        <row r="1218">
          <cell r="A1218" t="str">
            <v>2220507</v>
          </cell>
        </row>
        <row r="1219">
          <cell r="A1219" t="str">
            <v>2220508</v>
          </cell>
        </row>
        <row r="1220">
          <cell r="A1220" t="str">
            <v>2220509</v>
          </cell>
        </row>
        <row r="1221">
          <cell r="A1221" t="str">
            <v>2220510</v>
          </cell>
        </row>
        <row r="1222">
          <cell r="A1222">
            <v>2220511</v>
          </cell>
        </row>
        <row r="1223">
          <cell r="A1223" t="str">
            <v>2220599</v>
          </cell>
        </row>
        <row r="1224">
          <cell r="A1224" t="str">
            <v>224</v>
          </cell>
        </row>
        <row r="1224">
          <cell r="C1224">
            <v>2719</v>
          </cell>
          <cell r="D1224">
            <v>2589</v>
          </cell>
        </row>
        <row r="1225">
          <cell r="A1225" t="str">
            <v>22401</v>
          </cell>
        </row>
        <row r="1225">
          <cell r="C1225">
            <v>356</v>
          </cell>
          <cell r="D1225">
            <v>390</v>
          </cell>
        </row>
        <row r="1226">
          <cell r="A1226" t="str">
            <v>2240101</v>
          </cell>
        </row>
        <row r="1226">
          <cell r="C1226">
            <v>331</v>
          </cell>
          <cell r="D1226">
            <v>363</v>
          </cell>
        </row>
        <row r="1227">
          <cell r="A1227" t="str">
            <v>2240102</v>
          </cell>
        </row>
        <row r="1228">
          <cell r="A1228" t="str">
            <v>2240103</v>
          </cell>
        </row>
        <row r="1229">
          <cell r="A1229" t="str">
            <v>2240104</v>
          </cell>
        </row>
        <row r="1230">
          <cell r="A1230" t="str">
            <v>2240105</v>
          </cell>
        </row>
        <row r="1231">
          <cell r="A1231" t="str">
            <v>2240106</v>
          </cell>
        </row>
        <row r="1231">
          <cell r="C1231">
            <v>16</v>
          </cell>
          <cell r="D1231">
            <v>27</v>
          </cell>
        </row>
        <row r="1232">
          <cell r="A1232" t="str">
            <v>2240107</v>
          </cell>
        </row>
        <row r="1233">
          <cell r="A1233" t="str">
            <v>2240108</v>
          </cell>
        </row>
        <row r="1234">
          <cell r="A1234" t="str">
            <v>2240109</v>
          </cell>
        </row>
        <row r="1234">
          <cell r="C1234">
            <v>9</v>
          </cell>
        </row>
        <row r="1235">
          <cell r="A1235" t="str">
            <v>2240150</v>
          </cell>
        </row>
        <row r="1236">
          <cell r="A1236" t="str">
            <v>2240199</v>
          </cell>
        </row>
        <row r="1237">
          <cell r="A1237" t="str">
            <v>22402</v>
          </cell>
        </row>
        <row r="1237">
          <cell r="C1237">
            <v>1179</v>
          </cell>
          <cell r="D1237">
            <v>998</v>
          </cell>
        </row>
        <row r="1238">
          <cell r="A1238" t="str">
            <v>2240201</v>
          </cell>
        </row>
        <row r="1239">
          <cell r="A1239" t="str">
            <v>2240202</v>
          </cell>
        </row>
        <row r="1240">
          <cell r="A1240" t="str">
            <v>2240203</v>
          </cell>
        </row>
        <row r="1241">
          <cell r="A1241" t="str">
            <v>2240204</v>
          </cell>
        </row>
        <row r="1241">
          <cell r="C1241">
            <v>1179</v>
          </cell>
          <cell r="D1241">
            <v>998</v>
          </cell>
        </row>
        <row r="1242">
          <cell r="A1242">
            <v>2240250</v>
          </cell>
        </row>
        <row r="1243">
          <cell r="A1243" t="str">
            <v>2240299</v>
          </cell>
        </row>
        <row r="1244">
          <cell r="A1244" t="str">
            <v>22403</v>
          </cell>
        </row>
        <row r="1244">
          <cell r="C1244">
            <v>0</v>
          </cell>
          <cell r="D1244">
            <v>0</v>
          </cell>
        </row>
        <row r="1245">
          <cell r="A1245" t="str">
            <v>2240301</v>
          </cell>
        </row>
        <row r="1246">
          <cell r="A1246" t="str">
            <v>2240302</v>
          </cell>
        </row>
        <row r="1247">
          <cell r="A1247" t="str">
            <v>2240303</v>
          </cell>
        </row>
        <row r="1248">
          <cell r="A1248" t="str">
            <v>2240304</v>
          </cell>
        </row>
        <row r="1249">
          <cell r="A1249" t="str">
            <v>2240399</v>
          </cell>
        </row>
        <row r="1250">
          <cell r="A1250" t="str">
            <v>22404</v>
          </cell>
        </row>
        <row r="1250">
          <cell r="C1250">
            <v>0</v>
          </cell>
          <cell r="D1250">
            <v>0</v>
          </cell>
        </row>
        <row r="1251">
          <cell r="A1251" t="str">
            <v>2240401</v>
          </cell>
        </row>
        <row r="1252">
          <cell r="A1252" t="str">
            <v>2240402</v>
          </cell>
        </row>
        <row r="1253">
          <cell r="A1253" t="str">
            <v>2240403</v>
          </cell>
        </row>
        <row r="1254">
          <cell r="A1254" t="str">
            <v>2240404</v>
          </cell>
        </row>
        <row r="1255">
          <cell r="A1255" t="str">
            <v>2240405</v>
          </cell>
        </row>
        <row r="1256">
          <cell r="A1256" t="str">
            <v>2240450</v>
          </cell>
        </row>
        <row r="1257">
          <cell r="A1257" t="str">
            <v>2240499</v>
          </cell>
        </row>
        <row r="1258">
          <cell r="A1258" t="str">
            <v>22405</v>
          </cell>
        </row>
        <row r="1258">
          <cell r="C1258">
            <v>53</v>
          </cell>
          <cell r="D1258">
            <v>53</v>
          </cell>
        </row>
        <row r="1259">
          <cell r="A1259" t="str">
            <v>2240501</v>
          </cell>
        </row>
        <row r="1260">
          <cell r="A1260" t="str">
            <v>2240502</v>
          </cell>
        </row>
        <row r="1261">
          <cell r="A1261" t="str">
            <v>2240503</v>
          </cell>
        </row>
        <row r="1262">
          <cell r="A1262" t="str">
            <v>2240504</v>
          </cell>
        </row>
        <row r="1263">
          <cell r="A1263" t="str">
            <v>2240505</v>
          </cell>
        </row>
        <row r="1263">
          <cell r="C1263">
            <v>4</v>
          </cell>
          <cell r="D1263">
            <v>4</v>
          </cell>
        </row>
        <row r="1264">
          <cell r="A1264" t="str">
            <v>2240506</v>
          </cell>
        </row>
        <row r="1265">
          <cell r="A1265" t="str">
            <v>2240507</v>
          </cell>
        </row>
        <row r="1266">
          <cell r="A1266" t="str">
            <v>2240508</v>
          </cell>
        </row>
        <row r="1267">
          <cell r="A1267" t="str">
            <v>2240509</v>
          </cell>
        </row>
        <row r="1268">
          <cell r="A1268" t="str">
            <v>2240510</v>
          </cell>
        </row>
        <row r="1269">
          <cell r="A1269" t="str">
            <v>2240550</v>
          </cell>
        </row>
        <row r="1269">
          <cell r="C1269">
            <v>49</v>
          </cell>
          <cell r="D1269">
            <v>49</v>
          </cell>
        </row>
        <row r="1270">
          <cell r="A1270" t="str">
            <v>2240599</v>
          </cell>
        </row>
        <row r="1271">
          <cell r="A1271" t="str">
            <v>22406</v>
          </cell>
        </row>
        <row r="1271">
          <cell r="C1271">
            <v>872</v>
          </cell>
          <cell r="D1271">
            <v>993</v>
          </cell>
        </row>
        <row r="1272">
          <cell r="A1272" t="str">
            <v>2240601</v>
          </cell>
        </row>
        <row r="1272">
          <cell r="C1272">
            <v>830</v>
          </cell>
          <cell r="D1272">
            <v>872</v>
          </cell>
        </row>
        <row r="1273">
          <cell r="A1273" t="str">
            <v>2240602</v>
          </cell>
        </row>
        <row r="1273">
          <cell r="D1273">
            <v>70</v>
          </cell>
        </row>
        <row r="1274">
          <cell r="A1274" t="str">
            <v>2240699</v>
          </cell>
        </row>
        <row r="1274">
          <cell r="C1274">
            <v>42</v>
          </cell>
          <cell r="D1274">
            <v>51</v>
          </cell>
        </row>
        <row r="1275">
          <cell r="A1275" t="str">
            <v>22407</v>
          </cell>
        </row>
        <row r="1275">
          <cell r="C1275">
            <v>252</v>
          </cell>
          <cell r="D1275">
            <v>155</v>
          </cell>
        </row>
        <row r="1276">
          <cell r="A1276" t="str">
            <v>2240703</v>
          </cell>
        </row>
        <row r="1276">
          <cell r="C1276">
            <v>120</v>
          </cell>
          <cell r="D1276">
            <v>7</v>
          </cell>
        </row>
        <row r="1277">
          <cell r="A1277" t="str">
            <v>2240704</v>
          </cell>
        </row>
        <row r="1278">
          <cell r="A1278" t="str">
            <v>2240799</v>
          </cell>
        </row>
        <row r="1278">
          <cell r="C1278">
            <v>132</v>
          </cell>
          <cell r="D1278">
            <v>148</v>
          </cell>
        </row>
        <row r="1279">
          <cell r="A1279" t="str">
            <v>22499</v>
          </cell>
        </row>
        <row r="1279">
          <cell r="C1279">
            <v>7</v>
          </cell>
          <cell r="D1279">
            <v>0</v>
          </cell>
        </row>
        <row r="1280">
          <cell r="A1280" t="str">
            <v>2249999</v>
          </cell>
        </row>
        <row r="1280">
          <cell r="C1280">
            <v>7</v>
          </cell>
        </row>
        <row r="1281">
          <cell r="A1281" t="str">
            <v>227</v>
          </cell>
        </row>
        <row r="1281">
          <cell r="D1281">
            <v>3300</v>
          </cell>
        </row>
        <row r="1282">
          <cell r="A1282" t="str">
            <v>232</v>
          </cell>
        </row>
        <row r="1282">
          <cell r="C1282">
            <v>6474</v>
          </cell>
          <cell r="D1282">
            <v>4383</v>
          </cell>
        </row>
        <row r="1283">
          <cell r="A1283" t="str">
            <v>23203</v>
          </cell>
        </row>
        <row r="1283">
          <cell r="C1283">
            <v>6474</v>
          </cell>
          <cell r="D1283">
            <v>4383</v>
          </cell>
        </row>
        <row r="1284">
          <cell r="A1284" t="str">
            <v>2320301</v>
          </cell>
        </row>
        <row r="1284">
          <cell r="C1284">
            <v>6474</v>
          </cell>
          <cell r="D1284">
            <v>4383</v>
          </cell>
        </row>
        <row r="1285">
          <cell r="A1285" t="str">
            <v>2320302</v>
          </cell>
        </row>
        <row r="1286">
          <cell r="A1286" t="str">
            <v>2320303</v>
          </cell>
        </row>
        <row r="1287">
          <cell r="A1287">
            <v>2320399</v>
          </cell>
        </row>
        <row r="1288">
          <cell r="A1288" t="str">
            <v>233</v>
          </cell>
        </row>
        <row r="1288">
          <cell r="C1288">
            <v>29</v>
          </cell>
          <cell r="D1288">
            <v>30</v>
          </cell>
        </row>
        <row r="1289">
          <cell r="A1289" t="str">
            <v>23303</v>
          </cell>
        </row>
        <row r="1289">
          <cell r="C1289">
            <v>29</v>
          </cell>
          <cell r="D1289">
            <v>30</v>
          </cell>
        </row>
        <row r="1290">
          <cell r="A1290" t="str">
            <v>229</v>
          </cell>
        </row>
        <row r="1290">
          <cell r="C1290">
            <v>1203</v>
          </cell>
          <cell r="D1290">
            <v>860</v>
          </cell>
        </row>
        <row r="1291">
          <cell r="A1291" t="str">
            <v>22902</v>
          </cell>
        </row>
        <row r="1291">
          <cell r="D1291">
            <v>0</v>
          </cell>
        </row>
        <row r="1292">
          <cell r="A1292" t="str">
            <v>22999</v>
          </cell>
        </row>
        <row r="1292">
          <cell r="C1292">
            <v>1203</v>
          </cell>
          <cell r="D1292">
            <v>860</v>
          </cell>
        </row>
      </sheetData>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workbookViewId="0">
      <selection activeCell="B4" sqref="B4"/>
    </sheetView>
  </sheetViews>
  <sheetFormatPr defaultColWidth="9" defaultRowHeight="13.5" outlineLevelCol="1"/>
  <cols>
    <col min="1" max="1" width="56.375" customWidth="1"/>
    <col min="2" max="2" width="65.875" customWidth="1"/>
  </cols>
  <sheetData>
    <row r="1" spans="1:2">
      <c r="A1" t="s">
        <v>0</v>
      </c>
      <c r="B1" t="s">
        <v>0</v>
      </c>
    </row>
    <row r="3" spans="1:2">
      <c r="A3" t="s">
        <v>1</v>
      </c>
      <c r="B3" s="552" t="s">
        <v>2</v>
      </c>
    </row>
    <row r="4" spans="1:2">
      <c r="A4" t="s">
        <v>3</v>
      </c>
      <c r="B4" s="553" t="s">
        <v>4</v>
      </c>
    </row>
    <row r="5" spans="1:2">
      <c r="A5" t="s">
        <v>5</v>
      </c>
      <c r="B5" s="552" t="s">
        <v>6</v>
      </c>
    </row>
    <row r="6" spans="1:2">
      <c r="A6" t="s">
        <v>7</v>
      </c>
      <c r="B6" s="552" t="s">
        <v>8</v>
      </c>
    </row>
    <row r="7" spans="1:2">
      <c r="A7" t="s">
        <v>9</v>
      </c>
      <c r="B7" s="552" t="s">
        <v>10</v>
      </c>
    </row>
    <row r="8" spans="1:2">
      <c r="A8" t="s">
        <v>11</v>
      </c>
      <c r="B8" s="552" t="s">
        <v>12</v>
      </c>
    </row>
    <row r="9" spans="1:2">
      <c r="A9" t="s">
        <v>13</v>
      </c>
      <c r="B9" s="552" t="s">
        <v>14</v>
      </c>
    </row>
    <row r="10" spans="1:2">
      <c r="A10" t="s">
        <v>15</v>
      </c>
      <c r="B10" s="552" t="s">
        <v>16</v>
      </c>
    </row>
    <row r="11" spans="1:2">
      <c r="A11" t="s">
        <v>17</v>
      </c>
      <c r="B11" s="552" t="s">
        <v>18</v>
      </c>
    </row>
    <row r="12" spans="1:2">
      <c r="A12" t="s">
        <v>19</v>
      </c>
      <c r="B12" s="553" t="s">
        <v>20</v>
      </c>
    </row>
    <row r="13" spans="1:2">
      <c r="A13" t="s">
        <v>21</v>
      </c>
      <c r="B13" s="552" t="s">
        <v>22</v>
      </c>
    </row>
    <row r="14" spans="1:2">
      <c r="A14" t="s">
        <v>23</v>
      </c>
      <c r="B14" s="552" t="s">
        <v>24</v>
      </c>
    </row>
    <row r="15" spans="1:2">
      <c r="A15" t="s">
        <v>25</v>
      </c>
      <c r="B15" s="552" t="s">
        <v>26</v>
      </c>
    </row>
    <row r="16" spans="1:2">
      <c r="A16" t="s">
        <v>27</v>
      </c>
      <c r="B16" s="552" t="s">
        <v>28</v>
      </c>
    </row>
    <row r="17" spans="1:2">
      <c r="A17" t="s">
        <v>29</v>
      </c>
      <c r="B17" s="552" t="s">
        <v>30</v>
      </c>
    </row>
    <row r="18" spans="1:2">
      <c r="A18" t="s">
        <v>31</v>
      </c>
      <c r="B18" s="552" t="s">
        <v>32</v>
      </c>
    </row>
    <row r="19" spans="1:2">
      <c r="A19" t="s">
        <v>33</v>
      </c>
      <c r="B19" s="552" t="s">
        <v>34</v>
      </c>
    </row>
    <row r="20" spans="1:2">
      <c r="A20" t="s">
        <v>35</v>
      </c>
      <c r="B20" s="552" t="s">
        <v>36</v>
      </c>
    </row>
    <row r="21" spans="1:2">
      <c r="A21" t="s">
        <v>37</v>
      </c>
      <c r="B21" s="552" t="s">
        <v>38</v>
      </c>
    </row>
    <row r="22" spans="1:2">
      <c r="A22" t="s">
        <v>39</v>
      </c>
      <c r="B22" s="552" t="s">
        <v>40</v>
      </c>
    </row>
    <row r="23" spans="1:2">
      <c r="A23" t="s">
        <v>41</v>
      </c>
      <c r="B23" s="552" t="s">
        <v>42</v>
      </c>
    </row>
    <row r="24" spans="1:2">
      <c r="A24" t="s">
        <v>43</v>
      </c>
      <c r="B24" s="552" t="s">
        <v>44</v>
      </c>
    </row>
    <row r="25" spans="1:2">
      <c r="A25" t="s">
        <v>45</v>
      </c>
      <c r="B25" s="552" t="s">
        <v>46</v>
      </c>
    </row>
    <row r="26" spans="1:2">
      <c r="A26" t="s">
        <v>47</v>
      </c>
      <c r="B26" s="552" t="s">
        <v>48</v>
      </c>
    </row>
    <row r="27" spans="1:2">
      <c r="A27" t="s">
        <v>49</v>
      </c>
      <c r="B27" s="552" t="s">
        <v>50</v>
      </c>
    </row>
    <row r="28" spans="1:2">
      <c r="A28" t="s">
        <v>51</v>
      </c>
      <c r="B28" s="552" t="s">
        <v>52</v>
      </c>
    </row>
    <row r="29" spans="1:2">
      <c r="A29" t="s">
        <v>53</v>
      </c>
      <c r="B29" s="552" t="s">
        <v>54</v>
      </c>
    </row>
    <row r="30" spans="1:2">
      <c r="A30" t="s">
        <v>55</v>
      </c>
      <c r="B30" s="552" t="s">
        <v>56</v>
      </c>
    </row>
    <row r="31" spans="1:2">
      <c r="A31" t="s">
        <v>57</v>
      </c>
      <c r="B31" s="552" t="s">
        <v>58</v>
      </c>
    </row>
    <row r="32" spans="1:2">
      <c r="A32" t="s">
        <v>59</v>
      </c>
      <c r="B32" s="552" t="s">
        <v>60</v>
      </c>
    </row>
    <row r="33" spans="1:2">
      <c r="A33" t="s">
        <v>61</v>
      </c>
      <c r="B33" s="552" t="s">
        <v>62</v>
      </c>
    </row>
    <row r="34" spans="1:2">
      <c r="A34" t="s">
        <v>63</v>
      </c>
      <c r="B34" s="552" t="s">
        <v>64</v>
      </c>
    </row>
    <row r="35" spans="1:2">
      <c r="A35" t="s">
        <v>65</v>
      </c>
      <c r="B35" s="552" t="s">
        <v>66</v>
      </c>
    </row>
    <row r="36" spans="1:2">
      <c r="A36" t="s">
        <v>67</v>
      </c>
      <c r="B36" s="552" t="s">
        <v>68</v>
      </c>
    </row>
  </sheetData>
  <hyperlinks>
    <hyperlink ref="B3" location="'1-1临翔区一般公共预算收入情况表'!A1" display="1-1临翔区一般公共预算收入情况表'!A1"/>
    <hyperlink ref="B4" location="'1-2临翔区一般公共预算支出情况表'!A1" display="1-2临翔区一般公共预算支出情况表'!A1"/>
    <hyperlink ref="B5" location="'1-3临翔区本级一般公共预算收入情况表'!A1" display="1-3临翔区本级一般公共预算收入情况表'!A1"/>
    <hyperlink ref="B6" location="'1-4临翔区本级一般公共预算支出情况表（公开到项级）'!A1" display="1-4临翔区本级一般公共预算支出情况表（公开到项级）'!A1"/>
    <hyperlink ref="B7" location="'1-5临翔区本级一般公共预算基本支出情况表（公开到款级）'!A1" display="1-5临翔区本级一般公共预算基本支出情况表（公开到款级）'!A1"/>
    <hyperlink ref="B8" location="'1-6临翔区本级一般公共预算支出表(区对下转移支付项目)'!A1" display="1-6临翔区本级一般公共预算支出表(区对下转移支付项目)'!A1"/>
    <hyperlink ref="B9" location="'1-7临翔区分地区税收返还和转移支付预算表'!A1" display="1-7临翔区分地区税收返还和转移支付预算表'!A1"/>
    <hyperlink ref="B10" location="'1-8临翔区本级“三公”经费预算财政拨款情况统计表'!A1" display="1-8临翔区本级“三公”经费预算财政拨款情况统计表'!A1"/>
    <hyperlink ref="B11" location="'2-1临翔区政府性基金预算收入情况表'!A1" display="2-1临翔区政府性基金预算收入情况表'!A1"/>
    <hyperlink ref="B12" location="'2-2临翔区政府性基金预算支出情况表'!A1" display="2-2临翔区政府性基金预算支出情况表'!A1"/>
    <hyperlink ref="B13" location="'2-3临翔区本级政府性基金预算收入情况表'!A1" display="2-3临翔区本级政府性基金预算收入情况表'!A1"/>
    <hyperlink ref="B14" location="'2-4临翔区本级政府性基金预算支出情况表（公开到项级）'!A1" display="2-4临翔区本级政府性基金预算支出情况表（公开到项级）'!A1"/>
    <hyperlink ref="B15" location="'2-5临翔区本级政府性基金支出表(区对下转移支付)'!A1" display="2-5临翔区本级政府性基金支出表(区对下转移支付)'!A1"/>
    <hyperlink ref="B16" location="'3-1临翔区国有资本经营收入预算情况表'!A1" display="3-1临翔区国有资本经营收入预算情况表'!A1"/>
    <hyperlink ref="B17" location="'3-2临翔区国有资本经营支出预算情况表'!A1" display="3-2临翔区国有资本经营支出预算情况表'!A1"/>
    <hyperlink ref="B18" location="'3-3临翔区本级国有资本经营收入预算情况表'!A1" display="3-3临翔区本级国有资本经营收入预算情况表'!A1"/>
    <hyperlink ref="B19" location="'3-4临翔区本级国有资本经营支出预算情况表（公开到项级）'!A1" display="3-4临翔区本级国有资本经营支出预算情况表（公开到项级）'!A1"/>
    <hyperlink ref="B20" location="'3-5 临翔区国有资本经营预算转移支付表 （分地区）'!A1" display="3-5 临翔区国有资本经营预算转移支付表 （分地区）'!A1"/>
    <hyperlink ref="B21" location="'3-6 临翔区国有资本经营预算转移支付表（分项目）'!A1" display="3-6 临翔区国有资本经营预算转移支付表（分项目）'!A1"/>
    <hyperlink ref="B22" location="'4-1临翔区社会保险基金收入预算情况表'!A1" display="4-1临翔区社会保险基金收入预算情况表'!A1"/>
    <hyperlink ref="B23" location="'4-2临翔区社会保险基金支出预算情况表'!A1" display="4-2临翔区社会保险基金支出预算情况表'!A1"/>
    <hyperlink ref="B24" location="'4-3临翔区本级社会保险基金收入预算情况表'!A1" display="4-3临翔区本级社会保险基金收入预算情况表'!A1"/>
    <hyperlink ref="B25" location="'4-4临翔区本级社会保险基金支出预算情况表'!A1" display="4-4临翔区本级社会保险基金支出预算情况表'!A1"/>
    <hyperlink ref="B26" location="'5-1   2022年地方政府债务限额及余额预算情况表'!A1" display="5-1   2022年地方政府债务限额及余额预算情况表'!A1"/>
    <hyperlink ref="B27" location="'5-2  2022年地方政府一般债务余额情况表'!A1" display="5-2  2022年地方政府一般债务余额情况表'!A1"/>
    <hyperlink ref="B28" location="'5-3  本级2022年地方政府一般债务余额情况表'!A1" display="5-3  本级2022年地方政府一般债务余额情况表'!A1"/>
    <hyperlink ref="B29" location="'5-4 2022年地方政府专项债务余额情况表'!A1" display="5-4 2022年地方政府专项债务余额情况表'!A1"/>
    <hyperlink ref="B30" location="'5-5 本级2022年地方政府专项债务余额情况表（本级）'!A1" display="5-5 本级2022年地方政府专项债务余额情况表（本级）'!A1"/>
    <hyperlink ref="B31" location="'5-6 地方政府债券发行及还本付息情况表'!A1" display="5-6 地方政府债券发行及还本付息情况表'!A1"/>
    <hyperlink ref="B32" location="'5-7 2023年地方政府债务限额提前下达情况表'!A1" display="5-7 2023年地方政府债务限额提前下达情况表'!A1"/>
    <hyperlink ref="B33" location="'5-8 2023年年初新增地方政府债券资金安排表'!A1" display="5-8 2023年年初新增地方政府债券资金安排表'!A1"/>
    <hyperlink ref="B34" location="'6-1重大政策和重点项目绩效目标表'!A1" display="6-1重大政策和重点项目绩效目标表'!A1"/>
    <hyperlink ref="B35" location="'6-2重点工作情况解释说明汇总表'!A1" display="6-2重点工作情况解释说明汇总表'!A1"/>
    <hyperlink ref="B36" location="'7-1  空表说明'!A1" display="7-1  空表说明'!A1"/>
  </hyperlink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0"/>
  <sheetViews>
    <sheetView showGridLines="0" showZeros="0" zoomScale="80" zoomScaleNormal="80" workbookViewId="0">
      <selection activeCell="I12" sqref="I12"/>
    </sheetView>
  </sheetViews>
  <sheetFormatPr defaultColWidth="9" defaultRowHeight="14.25" outlineLevelCol="5"/>
  <cols>
    <col min="1" max="1" width="20.6333333333333" style="174" customWidth="1"/>
    <col min="2" max="2" width="50.75" style="174" customWidth="1"/>
    <col min="3" max="4" width="20.6333333333333" style="174" customWidth="1"/>
    <col min="5" max="5" width="20.6333333333333" style="363" customWidth="1"/>
    <col min="6" max="6" width="3.75" style="174" customWidth="1"/>
    <col min="7" max="16357" width="9" style="174"/>
    <col min="16358" max="16358" width="45.6333333333333" style="174"/>
    <col min="16359" max="16384" width="9" style="174"/>
  </cols>
  <sheetData>
    <row r="1" ht="45" customHeight="1" spans="1:6">
      <c r="A1" s="176"/>
      <c r="B1" s="364" t="s">
        <v>2566</v>
      </c>
      <c r="C1" s="364"/>
      <c r="D1" s="364"/>
      <c r="E1" s="364"/>
      <c r="F1" s="176"/>
    </row>
    <row r="2" s="361" customFormat="1" ht="20.1" customHeight="1" spans="1:6">
      <c r="A2" s="365"/>
      <c r="B2" s="366"/>
      <c r="C2" s="367"/>
      <c r="D2" s="366"/>
      <c r="E2" s="368" t="s">
        <v>71</v>
      </c>
      <c r="F2" s="365"/>
    </row>
    <row r="3" s="362" customFormat="1" ht="45" customHeight="1" spans="1:6">
      <c r="A3" s="369" t="s">
        <v>72</v>
      </c>
      <c r="B3" s="370" t="s">
        <v>73</v>
      </c>
      <c r="C3" s="194" t="s">
        <v>74</v>
      </c>
      <c r="D3" s="194" t="s">
        <v>75</v>
      </c>
      <c r="E3" s="194" t="s">
        <v>76</v>
      </c>
      <c r="F3" s="371" t="s">
        <v>77</v>
      </c>
    </row>
    <row r="4" s="362" customFormat="1" ht="36" customHeight="1" spans="1:6">
      <c r="A4" s="328" t="s">
        <v>2567</v>
      </c>
      <c r="B4" s="322" t="s">
        <v>2568</v>
      </c>
      <c r="C4" s="323"/>
      <c r="D4" s="323"/>
      <c r="E4" s="332"/>
      <c r="F4" s="372" t="str">
        <f t="shared" ref="F4:F37" si="0">IF(LEN(A4)=7,"是",IF(B4&lt;&gt;"",IF(SUM(C4:D4)&lt;&gt;0,"是","否"),"是"))</f>
        <v>是</v>
      </c>
    </row>
    <row r="5" ht="36" customHeight="1" spans="1:6">
      <c r="A5" s="328" t="s">
        <v>2569</v>
      </c>
      <c r="B5" s="322" t="s">
        <v>2570</v>
      </c>
      <c r="C5" s="323"/>
      <c r="D5" s="323"/>
      <c r="E5" s="341"/>
      <c r="F5" s="372" t="str">
        <f t="shared" si="0"/>
        <v>是</v>
      </c>
    </row>
    <row r="6" ht="36" customHeight="1" spans="1:6">
      <c r="A6" s="328" t="s">
        <v>2571</v>
      </c>
      <c r="B6" s="322" t="s">
        <v>2572</v>
      </c>
      <c r="C6" s="323"/>
      <c r="D6" s="323"/>
      <c r="E6" s="341"/>
      <c r="F6" s="372" t="str">
        <f t="shared" si="0"/>
        <v>是</v>
      </c>
    </row>
    <row r="7" ht="36" customHeight="1" spans="1:6">
      <c r="A7" s="328" t="s">
        <v>2573</v>
      </c>
      <c r="B7" s="322" t="s">
        <v>2574</v>
      </c>
      <c r="C7" s="323"/>
      <c r="D7" s="323"/>
      <c r="E7" s="341"/>
      <c r="F7" s="372" t="str">
        <f t="shared" si="0"/>
        <v>是</v>
      </c>
    </row>
    <row r="8" ht="36" customHeight="1" spans="1:6">
      <c r="A8" s="328" t="s">
        <v>2575</v>
      </c>
      <c r="B8" s="322" t="s">
        <v>2576</v>
      </c>
      <c r="C8" s="323"/>
      <c r="D8" s="323"/>
      <c r="E8" s="341"/>
      <c r="F8" s="372" t="str">
        <f t="shared" si="0"/>
        <v>是</v>
      </c>
    </row>
    <row r="9" ht="36" customHeight="1" spans="1:6">
      <c r="A9" s="328" t="s">
        <v>2577</v>
      </c>
      <c r="B9" s="322" t="s">
        <v>2578</v>
      </c>
      <c r="C9" s="323"/>
      <c r="D9" s="323"/>
      <c r="E9" s="341"/>
      <c r="F9" s="372" t="str">
        <f t="shared" si="0"/>
        <v>是</v>
      </c>
    </row>
    <row r="10" ht="36" customHeight="1" spans="1:6">
      <c r="A10" s="328" t="s">
        <v>2579</v>
      </c>
      <c r="B10" s="322" t="s">
        <v>2580</v>
      </c>
      <c r="C10" s="323">
        <f>SUM(C11:C15)</f>
        <v>46073</v>
      </c>
      <c r="D10" s="323">
        <f>SUM(D11:D15)</f>
        <v>35000</v>
      </c>
      <c r="E10" s="341">
        <f>(D10-C10)/C10</f>
        <v>-0.24</v>
      </c>
      <c r="F10" s="372" t="str">
        <f t="shared" si="0"/>
        <v>是</v>
      </c>
    </row>
    <row r="11" ht="36" customHeight="1" spans="1:6">
      <c r="A11" s="328" t="s">
        <v>2581</v>
      </c>
      <c r="B11" s="326" t="s">
        <v>2582</v>
      </c>
      <c r="C11" s="327">
        <v>22795</v>
      </c>
      <c r="D11" s="327">
        <v>30500</v>
      </c>
      <c r="E11" s="341">
        <f>(D11-C11)/C11</f>
        <v>0.338</v>
      </c>
      <c r="F11" s="372" t="str">
        <f t="shared" si="0"/>
        <v>是</v>
      </c>
    </row>
    <row r="12" ht="36" customHeight="1" spans="1:6">
      <c r="A12" s="328" t="s">
        <v>2583</v>
      </c>
      <c r="B12" s="326" t="s">
        <v>2584</v>
      </c>
      <c r="C12" s="327">
        <v>151</v>
      </c>
      <c r="D12" s="327">
        <v>1000</v>
      </c>
      <c r="E12" s="341">
        <f>(D12-C12)/C12</f>
        <v>5.623</v>
      </c>
      <c r="F12" s="372" t="str">
        <f t="shared" si="0"/>
        <v>是</v>
      </c>
    </row>
    <row r="13" ht="36" customHeight="1" spans="1:6">
      <c r="A13" s="328" t="s">
        <v>2585</v>
      </c>
      <c r="B13" s="326" t="s">
        <v>2586</v>
      </c>
      <c r="C13" s="327">
        <v>23858</v>
      </c>
      <c r="D13" s="327">
        <v>5000</v>
      </c>
      <c r="E13" s="341">
        <f>(D13-C13)/C13</f>
        <v>-0.79</v>
      </c>
      <c r="F13" s="372" t="str">
        <f t="shared" si="0"/>
        <v>是</v>
      </c>
    </row>
    <row r="14" ht="36" customHeight="1" spans="1:6">
      <c r="A14" s="328" t="s">
        <v>2587</v>
      </c>
      <c r="B14" s="326" t="s">
        <v>2588</v>
      </c>
      <c r="C14" s="327">
        <v>-731</v>
      </c>
      <c r="D14" s="327">
        <v>-1500</v>
      </c>
      <c r="E14" s="341">
        <f>(D14-C14)/C14</f>
        <v>1.052</v>
      </c>
      <c r="F14" s="372" t="str">
        <f t="shared" si="0"/>
        <v>是</v>
      </c>
    </row>
    <row r="15" ht="36" customHeight="1" spans="1:6">
      <c r="A15" s="328" t="s">
        <v>2589</v>
      </c>
      <c r="B15" s="326" t="s">
        <v>2590</v>
      </c>
      <c r="C15" s="327"/>
      <c r="D15" s="327"/>
      <c r="E15" s="373"/>
      <c r="F15" s="372" t="str">
        <f t="shared" si="0"/>
        <v>否</v>
      </c>
    </row>
    <row r="16" ht="36" customHeight="1" spans="1:6">
      <c r="A16" s="374" t="s">
        <v>2591</v>
      </c>
      <c r="B16" s="183" t="s">
        <v>2592</v>
      </c>
      <c r="C16" s="323"/>
      <c r="D16" s="323"/>
      <c r="E16" s="341"/>
      <c r="F16" s="372" t="str">
        <f t="shared" si="0"/>
        <v>是</v>
      </c>
    </row>
    <row r="17" ht="36" customHeight="1" spans="1:6">
      <c r="A17" s="374" t="s">
        <v>2593</v>
      </c>
      <c r="B17" s="183" t="s">
        <v>2594</v>
      </c>
      <c r="C17" s="323">
        <f>C18+C19</f>
        <v>0</v>
      </c>
      <c r="D17" s="323">
        <f>D18+D19</f>
        <v>0</v>
      </c>
      <c r="E17" s="341"/>
      <c r="F17" s="372" t="str">
        <f t="shared" si="0"/>
        <v>是</v>
      </c>
    </row>
    <row r="18" ht="36" customHeight="1" spans="1:6">
      <c r="A18" s="374" t="s">
        <v>2595</v>
      </c>
      <c r="B18" s="202" t="s">
        <v>2596</v>
      </c>
      <c r="C18" s="327"/>
      <c r="D18" s="327"/>
      <c r="E18" s="373"/>
      <c r="F18" s="372" t="str">
        <f t="shared" si="0"/>
        <v>否</v>
      </c>
    </row>
    <row r="19" ht="36" customHeight="1" spans="1:6">
      <c r="A19" s="374" t="s">
        <v>2597</v>
      </c>
      <c r="B19" s="202" t="s">
        <v>2598</v>
      </c>
      <c r="C19" s="327"/>
      <c r="D19" s="327"/>
      <c r="E19" s="373"/>
      <c r="F19" s="372" t="str">
        <f t="shared" si="0"/>
        <v>否</v>
      </c>
    </row>
    <row r="20" ht="36" customHeight="1" spans="1:6">
      <c r="A20" s="374" t="s">
        <v>2599</v>
      </c>
      <c r="B20" s="183" t="s">
        <v>2600</v>
      </c>
      <c r="C20" s="323">
        <v>154</v>
      </c>
      <c r="D20" s="323">
        <v>200</v>
      </c>
      <c r="E20" s="341">
        <f>(D20-C20)/C20</f>
        <v>0.299</v>
      </c>
      <c r="F20" s="372" t="str">
        <f t="shared" si="0"/>
        <v>是</v>
      </c>
    </row>
    <row r="21" ht="36" customHeight="1" spans="1:6">
      <c r="A21" s="374" t="s">
        <v>2601</v>
      </c>
      <c r="B21" s="183" t="s">
        <v>2602</v>
      </c>
      <c r="C21" s="323"/>
      <c r="D21" s="323"/>
      <c r="E21" s="341"/>
      <c r="F21" s="372" t="str">
        <f t="shared" si="0"/>
        <v>是</v>
      </c>
    </row>
    <row r="22" ht="36" customHeight="1" spans="1:6">
      <c r="A22" s="374" t="s">
        <v>2603</v>
      </c>
      <c r="B22" s="183" t="s">
        <v>2604</v>
      </c>
      <c r="C22" s="323"/>
      <c r="D22" s="323"/>
      <c r="E22" s="341"/>
      <c r="F22" s="372" t="str">
        <f t="shared" si="0"/>
        <v>是</v>
      </c>
    </row>
    <row r="23" ht="36" customHeight="1" spans="1:6">
      <c r="A23" s="328" t="s">
        <v>2605</v>
      </c>
      <c r="B23" s="322" t="s">
        <v>2606</v>
      </c>
      <c r="C23" s="323"/>
      <c r="D23" s="323"/>
      <c r="E23" s="341"/>
      <c r="F23" s="372" t="str">
        <f t="shared" si="0"/>
        <v>是</v>
      </c>
    </row>
    <row r="24" ht="36" customHeight="1" spans="1:6">
      <c r="A24" s="328" t="s">
        <v>2607</v>
      </c>
      <c r="B24" s="322" t="s">
        <v>2608</v>
      </c>
      <c r="C24" s="323">
        <v>1127</v>
      </c>
      <c r="D24" s="323">
        <v>1000</v>
      </c>
      <c r="E24" s="341">
        <f>(D24-C24)/C24</f>
        <v>-0.113</v>
      </c>
      <c r="F24" s="372" t="str">
        <f t="shared" si="0"/>
        <v>是</v>
      </c>
    </row>
    <row r="25" ht="36" customHeight="1" spans="1:6">
      <c r="A25" s="328" t="s">
        <v>2609</v>
      </c>
      <c r="B25" s="322" t="s">
        <v>2610</v>
      </c>
      <c r="C25" s="323"/>
      <c r="D25" s="323"/>
      <c r="E25" s="341"/>
      <c r="F25" s="372" t="str">
        <f t="shared" si="0"/>
        <v>是</v>
      </c>
    </row>
    <row r="26" ht="36" customHeight="1" spans="1:6">
      <c r="A26" s="328" t="s">
        <v>2611</v>
      </c>
      <c r="B26" s="322" t="s">
        <v>2612</v>
      </c>
      <c r="C26" s="323"/>
      <c r="D26" s="323"/>
      <c r="E26" s="341"/>
      <c r="F26" s="372" t="str">
        <f t="shared" si="0"/>
        <v>是</v>
      </c>
    </row>
    <row r="27" ht="36" customHeight="1" spans="1:6">
      <c r="A27" s="328" t="s">
        <v>2613</v>
      </c>
      <c r="B27" s="322" t="s">
        <v>2614</v>
      </c>
      <c r="C27" s="323">
        <v>5932</v>
      </c>
      <c r="D27" s="323">
        <v>9317</v>
      </c>
      <c r="E27" s="341">
        <f t="shared" ref="E27:E32" si="1">(D27-C27)/C27</f>
        <v>0.571</v>
      </c>
      <c r="F27" s="372" t="str">
        <f t="shared" si="0"/>
        <v>是</v>
      </c>
    </row>
    <row r="28" ht="36" customHeight="1" spans="1:6">
      <c r="A28" s="328"/>
      <c r="B28" s="326"/>
      <c r="C28" s="327"/>
      <c r="D28" s="327"/>
      <c r="E28" s="373"/>
      <c r="F28" s="372" t="str">
        <f t="shared" si="0"/>
        <v>是</v>
      </c>
    </row>
    <row r="29" ht="36" customHeight="1" spans="1:6">
      <c r="A29" s="342"/>
      <c r="B29" s="343" t="s">
        <v>2615</v>
      </c>
      <c r="C29" s="323">
        <f>C4+C5+C6+C7+C8+C9+C10+C16+C17+C20+C21+C22+C23+C24+C25+C26+C27</f>
        <v>53286</v>
      </c>
      <c r="D29" s="323">
        <f>D4+D5+D6+D7+D8+D9+D10+D16+D17+D20+D21+D22+D23+D24+D25+D26+D27</f>
        <v>45517</v>
      </c>
      <c r="E29" s="341">
        <f t="shared" si="1"/>
        <v>-0.146</v>
      </c>
      <c r="F29" s="372" t="str">
        <f t="shared" si="0"/>
        <v>是</v>
      </c>
    </row>
    <row r="30" ht="36" customHeight="1" spans="1:6">
      <c r="A30" s="375">
        <v>105</v>
      </c>
      <c r="B30" s="376" t="s">
        <v>2616</v>
      </c>
      <c r="C30" s="346">
        <v>15000</v>
      </c>
      <c r="D30" s="356"/>
      <c r="E30" s="341">
        <f t="shared" si="1"/>
        <v>-1</v>
      </c>
      <c r="F30" s="372" t="str">
        <f t="shared" si="0"/>
        <v>是</v>
      </c>
    </row>
    <row r="31" ht="36" customHeight="1" spans="1:6">
      <c r="A31" s="391">
        <v>110</v>
      </c>
      <c r="B31" s="392" t="s">
        <v>130</v>
      </c>
      <c r="C31" s="346">
        <f>C32+C35+C36</f>
        <v>24858</v>
      </c>
      <c r="D31" s="346">
        <f>D32+D35+D36</f>
        <v>7176</v>
      </c>
      <c r="E31" s="341">
        <f t="shared" si="1"/>
        <v>-0.711</v>
      </c>
      <c r="F31" s="372" t="str">
        <f t="shared" si="0"/>
        <v>是</v>
      </c>
    </row>
    <row r="32" ht="36" customHeight="1" spans="1:6">
      <c r="A32" s="391">
        <v>11004</v>
      </c>
      <c r="B32" s="392" t="s">
        <v>2617</v>
      </c>
      <c r="C32" s="346">
        <v>3832</v>
      </c>
      <c r="D32" s="346">
        <v>2000</v>
      </c>
      <c r="E32" s="341">
        <f t="shared" si="1"/>
        <v>-0.478</v>
      </c>
      <c r="F32" s="372" t="str">
        <f t="shared" si="0"/>
        <v>是</v>
      </c>
    </row>
    <row r="33" ht="36" customHeight="1" spans="1:6">
      <c r="A33" s="393">
        <v>1100402</v>
      </c>
      <c r="B33" s="394" t="s">
        <v>2618</v>
      </c>
      <c r="C33" s="353"/>
      <c r="D33" s="354"/>
      <c r="E33" s="341"/>
      <c r="F33" s="372" t="str">
        <f t="shared" si="0"/>
        <v>是</v>
      </c>
    </row>
    <row r="34" ht="36" customHeight="1" spans="1:6">
      <c r="A34" s="393">
        <v>1100403</v>
      </c>
      <c r="B34" s="394" t="s">
        <v>2619</v>
      </c>
      <c r="C34" s="353"/>
      <c r="D34" s="354"/>
      <c r="E34" s="341"/>
      <c r="F34" s="372" t="str">
        <f t="shared" si="0"/>
        <v>是</v>
      </c>
    </row>
    <row r="35" ht="36" customHeight="1" spans="1:6">
      <c r="A35" s="393">
        <v>11008</v>
      </c>
      <c r="B35" s="394" t="s">
        <v>133</v>
      </c>
      <c r="C35" s="353">
        <v>21026</v>
      </c>
      <c r="D35" s="354">
        <v>5176</v>
      </c>
      <c r="E35" s="341">
        <f>(D35-C35)/C35</f>
        <v>-0.754</v>
      </c>
      <c r="F35" s="372" t="str">
        <f t="shared" si="0"/>
        <v>是</v>
      </c>
    </row>
    <row r="36" ht="36" customHeight="1" spans="1:6">
      <c r="A36" s="393">
        <v>11009</v>
      </c>
      <c r="B36" s="394" t="s">
        <v>134</v>
      </c>
      <c r="C36" s="353">
        <v>0</v>
      </c>
      <c r="D36" s="354"/>
      <c r="E36" s="341"/>
      <c r="F36" s="372" t="str">
        <f t="shared" si="0"/>
        <v>否</v>
      </c>
    </row>
    <row r="37" ht="36" customHeight="1" spans="1:6">
      <c r="A37" s="381"/>
      <c r="B37" s="382" t="s">
        <v>137</v>
      </c>
      <c r="C37" s="346">
        <f>C29+C30+C31</f>
        <v>93144</v>
      </c>
      <c r="D37" s="346">
        <f>D29+D30+D31</f>
        <v>52693</v>
      </c>
      <c r="E37" s="341">
        <f>(D37-C37)/C37</f>
        <v>-0.434</v>
      </c>
      <c r="F37" s="372" t="str">
        <f t="shared" si="0"/>
        <v>是</v>
      </c>
    </row>
    <row r="38" spans="3:4">
      <c r="C38" s="395"/>
      <c r="D38" s="395"/>
    </row>
    <row r="40" spans="3:4">
      <c r="C40" s="395"/>
      <c r="D40" s="395"/>
    </row>
    <row r="42" spans="3:4">
      <c r="C42" s="395"/>
      <c r="D42" s="395"/>
    </row>
    <row r="43" spans="3:4">
      <c r="C43" s="395"/>
      <c r="D43" s="395"/>
    </row>
    <row r="45" spans="3:4">
      <c r="C45" s="395"/>
      <c r="D45" s="395"/>
    </row>
    <row r="46" spans="3:4">
      <c r="C46" s="395"/>
      <c r="D46" s="395"/>
    </row>
    <row r="47" spans="3:4">
      <c r="C47" s="395"/>
      <c r="D47" s="395"/>
    </row>
    <row r="48" spans="3:4">
      <c r="C48" s="395"/>
      <c r="D48" s="395"/>
    </row>
    <row r="50" spans="3:4">
      <c r="C50" s="395"/>
      <c r="D50" s="395"/>
    </row>
  </sheetData>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84"/>
  <sheetViews>
    <sheetView showGridLines="0" showZeros="0" zoomScale="80" zoomScaleNormal="80" workbookViewId="0">
      <pane ySplit="3" topLeftCell="A190" activePane="bottomLeft" state="frozen"/>
      <selection/>
      <selection pane="bottomLeft" activeCell="B204" sqref="B204"/>
    </sheetView>
  </sheetViews>
  <sheetFormatPr defaultColWidth="9" defaultRowHeight="14.25" outlineLevelCol="6"/>
  <cols>
    <col min="1" max="1" width="21.5" style="309" customWidth="1"/>
    <col min="2" max="2" width="50.75" style="309" customWidth="1"/>
    <col min="3" max="4" width="20.6333333333333" style="309" customWidth="1"/>
    <col min="5" max="5" width="20.6333333333333" style="383" customWidth="1"/>
    <col min="6" max="6" width="3.75" style="311" customWidth="1"/>
    <col min="7" max="16384" width="9" style="309"/>
  </cols>
  <sheetData>
    <row r="1" ht="45" customHeight="1" spans="2:5">
      <c r="B1" s="310" t="s">
        <v>2620</v>
      </c>
      <c r="C1" s="310"/>
      <c r="D1" s="310"/>
      <c r="E1" s="310"/>
    </row>
    <row r="2" s="312" customFormat="1" ht="20.1" customHeight="1" spans="2:6">
      <c r="B2" s="313"/>
      <c r="C2" s="313"/>
      <c r="D2" s="313"/>
      <c r="E2" s="314" t="s">
        <v>71</v>
      </c>
      <c r="F2" s="315"/>
    </row>
    <row r="3" s="320" customFormat="1" ht="45" customHeight="1" spans="1:7">
      <c r="A3" s="316" t="s">
        <v>72</v>
      </c>
      <c r="B3" s="317" t="s">
        <v>73</v>
      </c>
      <c r="C3" s="318" t="s">
        <v>74</v>
      </c>
      <c r="D3" s="318" t="s">
        <v>75</v>
      </c>
      <c r="E3" s="318" t="s">
        <v>76</v>
      </c>
      <c r="F3" s="319" t="s">
        <v>77</v>
      </c>
      <c r="G3" s="320" t="s">
        <v>205</v>
      </c>
    </row>
    <row r="4" ht="38" customHeight="1" spans="1:7">
      <c r="A4" s="321" t="s">
        <v>151</v>
      </c>
      <c r="B4" s="322" t="s">
        <v>2621</v>
      </c>
      <c r="C4" s="323">
        <f>C5+C11+C17</f>
        <v>12</v>
      </c>
      <c r="D4" s="323">
        <f>D5+D11+D17</f>
        <v>0</v>
      </c>
      <c r="E4" s="324">
        <f>IF(C4&gt;0,D4/C4-1,IF(C4&lt;0,-(D4/C4-1),""))</f>
        <v>-1</v>
      </c>
      <c r="F4" s="325" t="str">
        <f t="shared" ref="F4:F67" si="0">IF(LEN(A4)=3,"是",IF(B4&lt;&gt;"",IF(SUM(C4:D4)&lt;&gt;0,"是","否"),"是"))</f>
        <v>是</v>
      </c>
      <c r="G4" s="309" t="str">
        <f t="shared" ref="G4:G67" si="1">IF(LEN(A4)=3,"类",IF(LEN(A4)=5,"款","项"))</f>
        <v>类</v>
      </c>
    </row>
    <row r="5" ht="38" customHeight="1" spans="1:7">
      <c r="A5" s="328" t="s">
        <v>2622</v>
      </c>
      <c r="B5" s="326" t="s">
        <v>2623</v>
      </c>
      <c r="C5" s="327">
        <f>SUM(C6:C10)</f>
        <v>12</v>
      </c>
      <c r="D5" s="327">
        <f>SUM(D6:D10)</f>
        <v>0</v>
      </c>
      <c r="E5" s="324">
        <f>IF(C5&gt;0,D5/C5-1,IF(C5&lt;0,-(D5/C5-1),""))</f>
        <v>-1</v>
      </c>
      <c r="F5" s="325" t="str">
        <f t="shared" si="0"/>
        <v>是</v>
      </c>
      <c r="G5" s="309" t="str">
        <f t="shared" si="1"/>
        <v>款</v>
      </c>
    </row>
    <row r="6" ht="38" customHeight="1" spans="1:7">
      <c r="A6" s="328" t="s">
        <v>2624</v>
      </c>
      <c r="B6" s="329" t="s">
        <v>2625</v>
      </c>
      <c r="C6" s="330">
        <v>12</v>
      </c>
      <c r="D6" s="330"/>
      <c r="E6" s="324">
        <f t="shared" ref="E4:E67" si="2">IF(C6&gt;0,D6/C6-1,IF(C6&lt;0,-(D6/C6-1),""))</f>
        <v>-1</v>
      </c>
      <c r="F6" s="325" t="str">
        <f t="shared" si="0"/>
        <v>是</v>
      </c>
      <c r="G6" s="309" t="str">
        <f t="shared" si="1"/>
        <v>项</v>
      </c>
    </row>
    <row r="7" ht="38" customHeight="1" spans="1:7">
      <c r="A7" s="328" t="s">
        <v>2626</v>
      </c>
      <c r="B7" s="329" t="s">
        <v>2627</v>
      </c>
      <c r="C7" s="330"/>
      <c r="D7" s="330"/>
      <c r="E7" s="324" t="str">
        <f t="shared" si="2"/>
        <v/>
      </c>
      <c r="F7" s="325" t="str">
        <f t="shared" si="0"/>
        <v>否</v>
      </c>
      <c r="G7" s="309" t="str">
        <f t="shared" si="1"/>
        <v>项</v>
      </c>
    </row>
    <row r="8" ht="38" customHeight="1" spans="1:7">
      <c r="A8" s="328" t="s">
        <v>2628</v>
      </c>
      <c r="B8" s="329" t="s">
        <v>2629</v>
      </c>
      <c r="C8" s="330"/>
      <c r="D8" s="330"/>
      <c r="E8" s="324" t="str">
        <f t="shared" si="2"/>
        <v/>
      </c>
      <c r="F8" s="325" t="str">
        <f t="shared" si="0"/>
        <v>否</v>
      </c>
      <c r="G8" s="309" t="str">
        <f t="shared" si="1"/>
        <v>项</v>
      </c>
    </row>
    <row r="9" s="301" customFormat="1" ht="38" customHeight="1" spans="1:7">
      <c r="A9" s="328" t="s">
        <v>2630</v>
      </c>
      <c r="B9" s="329" t="s">
        <v>2631</v>
      </c>
      <c r="C9" s="330"/>
      <c r="D9" s="330"/>
      <c r="E9" s="324" t="str">
        <f t="shared" si="2"/>
        <v/>
      </c>
      <c r="F9" s="325" t="str">
        <f t="shared" si="0"/>
        <v>否</v>
      </c>
      <c r="G9" s="309" t="str">
        <f t="shared" si="1"/>
        <v>项</v>
      </c>
    </row>
    <row r="10" ht="38" customHeight="1" spans="1:7">
      <c r="A10" s="328" t="s">
        <v>2632</v>
      </c>
      <c r="B10" s="329" t="s">
        <v>2633</v>
      </c>
      <c r="C10" s="330"/>
      <c r="D10" s="330"/>
      <c r="E10" s="324" t="str">
        <f t="shared" si="2"/>
        <v/>
      </c>
      <c r="F10" s="325" t="str">
        <f t="shared" si="0"/>
        <v>否</v>
      </c>
      <c r="G10" s="309" t="str">
        <f t="shared" si="1"/>
        <v>项</v>
      </c>
    </row>
    <row r="11" ht="38" customHeight="1" spans="1:7">
      <c r="A11" s="328" t="s">
        <v>2634</v>
      </c>
      <c r="B11" s="326" t="s">
        <v>2635</v>
      </c>
      <c r="C11" s="327">
        <f>SUM(C12:C16)</f>
        <v>0</v>
      </c>
      <c r="D11" s="327">
        <f>SUM(D12:D16)</f>
        <v>0</v>
      </c>
      <c r="E11" s="324"/>
      <c r="F11" s="325" t="str">
        <f t="shared" si="0"/>
        <v>否</v>
      </c>
      <c r="G11" s="309" t="str">
        <f t="shared" si="1"/>
        <v>款</v>
      </c>
    </row>
    <row r="12" s="301" customFormat="1" ht="38" customHeight="1" spans="1:7">
      <c r="A12" s="328" t="s">
        <v>2636</v>
      </c>
      <c r="B12" s="329" t="s">
        <v>2637</v>
      </c>
      <c r="C12" s="330"/>
      <c r="D12" s="330"/>
      <c r="E12" s="324" t="str">
        <f t="shared" si="2"/>
        <v/>
      </c>
      <c r="F12" s="325" t="str">
        <f t="shared" si="0"/>
        <v>否</v>
      </c>
      <c r="G12" s="309" t="str">
        <f t="shared" si="1"/>
        <v>项</v>
      </c>
    </row>
    <row r="13" ht="38" customHeight="1" spans="1:7">
      <c r="A13" s="328" t="s">
        <v>2638</v>
      </c>
      <c r="B13" s="329" t="s">
        <v>2639</v>
      </c>
      <c r="C13" s="330"/>
      <c r="D13" s="330"/>
      <c r="E13" s="324" t="str">
        <f t="shared" si="2"/>
        <v/>
      </c>
      <c r="F13" s="325" t="str">
        <f t="shared" si="0"/>
        <v>否</v>
      </c>
      <c r="G13" s="309" t="str">
        <f t="shared" si="1"/>
        <v>项</v>
      </c>
    </row>
    <row r="14" s="301" customFormat="1" ht="38" customHeight="1" spans="1:7">
      <c r="A14" s="328" t="s">
        <v>2640</v>
      </c>
      <c r="B14" s="329" t="s">
        <v>2641</v>
      </c>
      <c r="C14" s="330"/>
      <c r="D14" s="330"/>
      <c r="E14" s="324" t="str">
        <f t="shared" si="2"/>
        <v/>
      </c>
      <c r="F14" s="325" t="str">
        <f t="shared" si="0"/>
        <v>否</v>
      </c>
      <c r="G14" s="309" t="str">
        <f t="shared" si="1"/>
        <v>项</v>
      </c>
    </row>
    <row r="15" ht="38" customHeight="1" spans="1:7">
      <c r="A15" s="328" t="s">
        <v>2642</v>
      </c>
      <c r="B15" s="329" t="s">
        <v>2643</v>
      </c>
      <c r="C15" s="330"/>
      <c r="D15" s="330"/>
      <c r="E15" s="324" t="str">
        <f t="shared" si="2"/>
        <v/>
      </c>
      <c r="F15" s="325" t="str">
        <f t="shared" si="0"/>
        <v>否</v>
      </c>
      <c r="G15" s="309" t="str">
        <f t="shared" si="1"/>
        <v>项</v>
      </c>
    </row>
    <row r="16" ht="38" customHeight="1" spans="1:7">
      <c r="A16" s="328" t="s">
        <v>2644</v>
      </c>
      <c r="B16" s="329" t="s">
        <v>2645</v>
      </c>
      <c r="C16" s="330"/>
      <c r="D16" s="330"/>
      <c r="E16" s="324" t="str">
        <f t="shared" si="2"/>
        <v/>
      </c>
      <c r="F16" s="325" t="str">
        <f t="shared" si="0"/>
        <v>否</v>
      </c>
      <c r="G16" s="309" t="str">
        <f t="shared" si="1"/>
        <v>项</v>
      </c>
    </row>
    <row r="17" s="301" customFormat="1" ht="38" customHeight="1" spans="1:7">
      <c r="A17" s="328" t="s">
        <v>2646</v>
      </c>
      <c r="B17" s="329" t="s">
        <v>2647</v>
      </c>
      <c r="C17" s="330">
        <f>C18+C19</f>
        <v>0</v>
      </c>
      <c r="D17" s="330">
        <f>D18+D19</f>
        <v>0</v>
      </c>
      <c r="E17" s="324" t="str">
        <f t="shared" si="2"/>
        <v/>
      </c>
      <c r="F17" s="325" t="str">
        <f t="shared" si="0"/>
        <v>否</v>
      </c>
      <c r="G17" s="309" t="str">
        <f t="shared" si="1"/>
        <v>款</v>
      </c>
    </row>
    <row r="18" s="301" customFormat="1" ht="38" customHeight="1" spans="1:7">
      <c r="A18" s="328" t="s">
        <v>2648</v>
      </c>
      <c r="B18" s="329" t="s">
        <v>2649</v>
      </c>
      <c r="C18" s="330"/>
      <c r="D18" s="330"/>
      <c r="E18" s="324" t="str">
        <f t="shared" si="2"/>
        <v/>
      </c>
      <c r="F18" s="325" t="str">
        <f t="shared" si="0"/>
        <v>否</v>
      </c>
      <c r="G18" s="309" t="str">
        <f t="shared" si="1"/>
        <v>项</v>
      </c>
    </row>
    <row r="19" s="301" customFormat="1" ht="38" customHeight="1" spans="1:7">
      <c r="A19" s="328" t="s">
        <v>2650</v>
      </c>
      <c r="B19" s="329" t="s">
        <v>2651</v>
      </c>
      <c r="C19" s="330"/>
      <c r="D19" s="330"/>
      <c r="E19" s="324" t="str">
        <f t="shared" si="2"/>
        <v/>
      </c>
      <c r="F19" s="325" t="str">
        <f t="shared" si="0"/>
        <v>否</v>
      </c>
      <c r="G19" s="309" t="str">
        <f t="shared" si="1"/>
        <v>项</v>
      </c>
    </row>
    <row r="20" ht="38" customHeight="1" spans="1:7">
      <c r="A20" s="321" t="s">
        <v>153</v>
      </c>
      <c r="B20" s="322" t="s">
        <v>2652</v>
      </c>
      <c r="C20" s="323">
        <f>C21+C25+C29</f>
        <v>481</v>
      </c>
      <c r="D20" s="323">
        <f>D21+D25+D29</f>
        <v>305</v>
      </c>
      <c r="E20" s="324">
        <f t="shared" si="2"/>
        <v>-0.366</v>
      </c>
      <c r="F20" s="325" t="str">
        <f t="shared" si="0"/>
        <v>是</v>
      </c>
      <c r="G20" s="309" t="str">
        <f t="shared" si="1"/>
        <v>类</v>
      </c>
    </row>
    <row r="21" ht="38" customHeight="1" spans="1:7">
      <c r="A21" s="328" t="s">
        <v>2653</v>
      </c>
      <c r="B21" s="326" t="s">
        <v>2654</v>
      </c>
      <c r="C21" s="327">
        <f>SUM(C22:C24)</f>
        <v>481</v>
      </c>
      <c r="D21" s="327">
        <f>SUM(D22:D24)</f>
        <v>305</v>
      </c>
      <c r="E21" s="324">
        <f t="shared" si="2"/>
        <v>-0.366</v>
      </c>
      <c r="F21" s="325" t="str">
        <f t="shared" si="0"/>
        <v>是</v>
      </c>
      <c r="G21" s="309" t="str">
        <f t="shared" si="1"/>
        <v>款</v>
      </c>
    </row>
    <row r="22" ht="38" customHeight="1" spans="1:7">
      <c r="A22" s="328" t="s">
        <v>2655</v>
      </c>
      <c r="B22" s="329" t="s">
        <v>2656</v>
      </c>
      <c r="C22" s="330">
        <v>481</v>
      </c>
      <c r="D22" s="330">
        <v>305</v>
      </c>
      <c r="E22" s="324">
        <f t="shared" si="2"/>
        <v>-0.366</v>
      </c>
      <c r="F22" s="325" t="str">
        <f t="shared" si="0"/>
        <v>是</v>
      </c>
      <c r="G22" s="309" t="str">
        <f t="shared" si="1"/>
        <v>项</v>
      </c>
    </row>
    <row r="23" ht="38" customHeight="1" spans="1:7">
      <c r="A23" s="328" t="s">
        <v>2657</v>
      </c>
      <c r="B23" s="329" t="s">
        <v>2658</v>
      </c>
      <c r="C23" s="330"/>
      <c r="D23" s="330"/>
      <c r="E23" s="324" t="str">
        <f t="shared" si="2"/>
        <v/>
      </c>
      <c r="F23" s="325" t="str">
        <f t="shared" si="0"/>
        <v>否</v>
      </c>
      <c r="G23" s="309" t="str">
        <f t="shared" si="1"/>
        <v>项</v>
      </c>
    </row>
    <row r="24" ht="38" customHeight="1" spans="1:7">
      <c r="A24" s="328" t="s">
        <v>2659</v>
      </c>
      <c r="B24" s="329" t="s">
        <v>2660</v>
      </c>
      <c r="C24" s="330"/>
      <c r="D24" s="330"/>
      <c r="E24" s="324" t="str">
        <f t="shared" si="2"/>
        <v/>
      </c>
      <c r="F24" s="325" t="str">
        <f t="shared" si="0"/>
        <v>否</v>
      </c>
      <c r="G24" s="309" t="str">
        <f t="shared" si="1"/>
        <v>项</v>
      </c>
    </row>
    <row r="25" ht="38" customHeight="1" spans="1:7">
      <c r="A25" s="328" t="s">
        <v>2661</v>
      </c>
      <c r="B25" s="326" t="s">
        <v>2662</v>
      </c>
      <c r="C25" s="327">
        <f>SUM(C26:C28)</f>
        <v>0</v>
      </c>
      <c r="D25" s="327">
        <f>SUM(D26:D28)</f>
        <v>0</v>
      </c>
      <c r="E25" s="324"/>
      <c r="F25" s="325" t="str">
        <f t="shared" si="0"/>
        <v>否</v>
      </c>
      <c r="G25" s="309" t="str">
        <f t="shared" si="1"/>
        <v>款</v>
      </c>
    </row>
    <row r="26" s="301" customFormat="1" ht="38" customHeight="1" spans="1:7">
      <c r="A26" s="328" t="s">
        <v>2663</v>
      </c>
      <c r="B26" s="329" t="s">
        <v>2656</v>
      </c>
      <c r="C26" s="330"/>
      <c r="D26" s="330"/>
      <c r="E26" s="324" t="str">
        <f t="shared" si="2"/>
        <v/>
      </c>
      <c r="F26" s="325" t="str">
        <f t="shared" si="0"/>
        <v>否</v>
      </c>
      <c r="G26" s="309" t="str">
        <f t="shared" si="1"/>
        <v>项</v>
      </c>
    </row>
    <row r="27" ht="38" customHeight="1" spans="1:7">
      <c r="A27" s="328" t="s">
        <v>2664</v>
      </c>
      <c r="B27" s="329" t="s">
        <v>2658</v>
      </c>
      <c r="C27" s="330"/>
      <c r="D27" s="330"/>
      <c r="E27" s="324" t="str">
        <f t="shared" si="2"/>
        <v/>
      </c>
      <c r="F27" s="325" t="str">
        <f t="shared" si="0"/>
        <v>否</v>
      </c>
      <c r="G27" s="309" t="str">
        <f t="shared" si="1"/>
        <v>项</v>
      </c>
    </row>
    <row r="28" ht="38" customHeight="1" spans="1:7">
      <c r="A28" s="328" t="s">
        <v>2665</v>
      </c>
      <c r="B28" s="329" t="s">
        <v>2666</v>
      </c>
      <c r="C28" s="330"/>
      <c r="D28" s="330"/>
      <c r="E28" s="324" t="str">
        <f t="shared" si="2"/>
        <v/>
      </c>
      <c r="F28" s="325" t="str">
        <f t="shared" si="0"/>
        <v>否</v>
      </c>
      <c r="G28" s="309" t="str">
        <f t="shared" si="1"/>
        <v>项</v>
      </c>
    </row>
    <row r="29" s="304" customFormat="1" ht="38" customHeight="1" spans="1:7">
      <c r="A29" s="328" t="s">
        <v>2667</v>
      </c>
      <c r="B29" s="326" t="s">
        <v>2668</v>
      </c>
      <c r="C29" s="327">
        <f>C30+C31</f>
        <v>0</v>
      </c>
      <c r="D29" s="327">
        <f>D30+D31</f>
        <v>0</v>
      </c>
      <c r="E29" s="324"/>
      <c r="F29" s="325" t="str">
        <f t="shared" si="0"/>
        <v>否</v>
      </c>
      <c r="G29" s="309" t="str">
        <f t="shared" si="1"/>
        <v>款</v>
      </c>
    </row>
    <row r="30" s="301" customFormat="1" ht="38" customHeight="1" spans="1:7">
      <c r="A30" s="328" t="s">
        <v>2669</v>
      </c>
      <c r="B30" s="329" t="s">
        <v>2658</v>
      </c>
      <c r="C30" s="330"/>
      <c r="D30" s="330"/>
      <c r="E30" s="324" t="str">
        <f t="shared" si="2"/>
        <v/>
      </c>
      <c r="F30" s="325" t="str">
        <f t="shared" si="0"/>
        <v>否</v>
      </c>
      <c r="G30" s="309" t="str">
        <f t="shared" si="1"/>
        <v>项</v>
      </c>
    </row>
    <row r="31" s="301" customFormat="1" ht="38" customHeight="1" spans="1:7">
      <c r="A31" s="328" t="s">
        <v>2670</v>
      </c>
      <c r="B31" s="329" t="s">
        <v>2671</v>
      </c>
      <c r="C31" s="330"/>
      <c r="D31" s="330"/>
      <c r="E31" s="324" t="str">
        <f t="shared" si="2"/>
        <v/>
      </c>
      <c r="F31" s="325" t="str">
        <f t="shared" si="0"/>
        <v>否</v>
      </c>
      <c r="G31" s="309" t="str">
        <f t="shared" si="1"/>
        <v>项</v>
      </c>
    </row>
    <row r="32" ht="38" customHeight="1" spans="1:7">
      <c r="A32" s="321" t="s">
        <v>157</v>
      </c>
      <c r="B32" s="322" t="s">
        <v>2672</v>
      </c>
      <c r="C32" s="323">
        <f>C33+C38</f>
        <v>0</v>
      </c>
      <c r="D32" s="323">
        <f>D33+D38</f>
        <v>0</v>
      </c>
      <c r="E32" s="332"/>
      <c r="F32" s="325" t="str">
        <f t="shared" si="0"/>
        <v>是</v>
      </c>
      <c r="G32" s="309" t="str">
        <f t="shared" si="1"/>
        <v>类</v>
      </c>
    </row>
    <row r="33" ht="38" customHeight="1" spans="1:7">
      <c r="A33" s="328" t="s">
        <v>2673</v>
      </c>
      <c r="B33" s="326" t="s">
        <v>2674</v>
      </c>
      <c r="C33" s="327">
        <f>SUM(C34:C37)</f>
        <v>0</v>
      </c>
      <c r="D33" s="327">
        <f>SUM(D34:D37)</f>
        <v>0</v>
      </c>
      <c r="E33" s="324"/>
      <c r="F33" s="325" t="str">
        <f t="shared" si="0"/>
        <v>否</v>
      </c>
      <c r="G33" s="309" t="str">
        <f t="shared" si="1"/>
        <v>款</v>
      </c>
    </row>
    <row r="34" s="301" customFormat="1" ht="38" customHeight="1" spans="1:7">
      <c r="A34" s="328">
        <v>2116001</v>
      </c>
      <c r="B34" s="329" t="s">
        <v>2675</v>
      </c>
      <c r="C34" s="330"/>
      <c r="D34" s="330"/>
      <c r="E34" s="324" t="str">
        <f t="shared" si="2"/>
        <v/>
      </c>
      <c r="F34" s="325" t="str">
        <f t="shared" si="0"/>
        <v>否</v>
      </c>
      <c r="G34" s="309" t="str">
        <f t="shared" si="1"/>
        <v>项</v>
      </c>
    </row>
    <row r="35" s="301" customFormat="1" ht="38" customHeight="1" spans="1:7">
      <c r="A35" s="328">
        <v>2116002</v>
      </c>
      <c r="B35" s="329" t="s">
        <v>2676</v>
      </c>
      <c r="C35" s="330"/>
      <c r="D35" s="330"/>
      <c r="E35" s="324" t="str">
        <f t="shared" si="2"/>
        <v/>
      </c>
      <c r="F35" s="325" t="str">
        <f t="shared" si="0"/>
        <v>否</v>
      </c>
      <c r="G35" s="309" t="str">
        <f t="shared" si="1"/>
        <v>项</v>
      </c>
    </row>
    <row r="36" s="301" customFormat="1" ht="38" customHeight="1" spans="1:7">
      <c r="A36" s="328">
        <v>2116003</v>
      </c>
      <c r="B36" s="329" t="s">
        <v>2677</v>
      </c>
      <c r="C36" s="330"/>
      <c r="D36" s="330"/>
      <c r="E36" s="324" t="str">
        <f t="shared" si="2"/>
        <v/>
      </c>
      <c r="F36" s="325" t="str">
        <f t="shared" si="0"/>
        <v>否</v>
      </c>
      <c r="G36" s="309" t="str">
        <f t="shared" si="1"/>
        <v>项</v>
      </c>
    </row>
    <row r="37" s="304" customFormat="1" ht="38" customHeight="1" spans="1:7">
      <c r="A37" s="328">
        <v>2116099</v>
      </c>
      <c r="B37" s="329" t="s">
        <v>2678</v>
      </c>
      <c r="C37" s="330"/>
      <c r="D37" s="330"/>
      <c r="E37" s="324" t="str">
        <f t="shared" si="2"/>
        <v/>
      </c>
      <c r="F37" s="325" t="str">
        <f t="shared" si="0"/>
        <v>否</v>
      </c>
      <c r="G37" s="309" t="str">
        <f t="shared" si="1"/>
        <v>项</v>
      </c>
    </row>
    <row r="38" s="301" customFormat="1" ht="38" customHeight="1" spans="1:7">
      <c r="A38" s="328">
        <v>21161</v>
      </c>
      <c r="B38" s="329" t="s">
        <v>2679</v>
      </c>
      <c r="C38" s="330">
        <f>SUM(C39:C42)</f>
        <v>0</v>
      </c>
      <c r="D38" s="330">
        <f>SUM(D39:D42)</f>
        <v>0</v>
      </c>
      <c r="E38" s="324" t="str">
        <f t="shared" si="2"/>
        <v/>
      </c>
      <c r="F38" s="325" t="str">
        <f t="shared" si="0"/>
        <v>否</v>
      </c>
      <c r="G38" s="309" t="str">
        <f t="shared" si="1"/>
        <v>款</v>
      </c>
    </row>
    <row r="39" ht="38" customHeight="1" spans="1:7">
      <c r="A39" s="328">
        <v>2116101</v>
      </c>
      <c r="B39" s="329" t="s">
        <v>2680</v>
      </c>
      <c r="C39" s="330"/>
      <c r="D39" s="330"/>
      <c r="E39" s="324" t="str">
        <f t="shared" si="2"/>
        <v/>
      </c>
      <c r="F39" s="325" t="str">
        <f t="shared" si="0"/>
        <v>否</v>
      </c>
      <c r="G39" s="309" t="str">
        <f t="shared" si="1"/>
        <v>项</v>
      </c>
    </row>
    <row r="40" ht="38" customHeight="1" spans="1:7">
      <c r="A40" s="328">
        <v>2116102</v>
      </c>
      <c r="B40" s="329" t="s">
        <v>2681</v>
      </c>
      <c r="C40" s="330"/>
      <c r="D40" s="330"/>
      <c r="E40" s="324" t="str">
        <f t="shared" si="2"/>
        <v/>
      </c>
      <c r="F40" s="325" t="str">
        <f t="shared" si="0"/>
        <v>否</v>
      </c>
      <c r="G40" s="309" t="str">
        <f t="shared" si="1"/>
        <v>项</v>
      </c>
    </row>
    <row r="41" ht="38" customHeight="1" spans="1:7">
      <c r="A41" s="328">
        <v>2116103</v>
      </c>
      <c r="B41" s="329" t="s">
        <v>2682</v>
      </c>
      <c r="C41" s="330"/>
      <c r="D41" s="330"/>
      <c r="E41" s="324" t="str">
        <f t="shared" si="2"/>
        <v/>
      </c>
      <c r="F41" s="325" t="str">
        <f t="shared" si="0"/>
        <v>否</v>
      </c>
      <c r="G41" s="309" t="str">
        <f t="shared" si="1"/>
        <v>项</v>
      </c>
    </row>
    <row r="42" ht="38" customHeight="1" spans="1:7">
      <c r="A42" s="328">
        <v>2116104</v>
      </c>
      <c r="B42" s="329" t="s">
        <v>2683</v>
      </c>
      <c r="C42" s="330"/>
      <c r="D42" s="330"/>
      <c r="E42" s="324" t="str">
        <f t="shared" si="2"/>
        <v/>
      </c>
      <c r="F42" s="325" t="str">
        <f t="shared" si="0"/>
        <v>否</v>
      </c>
      <c r="G42" s="309" t="str">
        <f t="shared" si="1"/>
        <v>项</v>
      </c>
    </row>
    <row r="43" ht="38" customHeight="1" spans="1:7">
      <c r="A43" s="321" t="s">
        <v>159</v>
      </c>
      <c r="B43" s="322" t="s">
        <v>2684</v>
      </c>
      <c r="C43" s="323">
        <f>C44+C59+C63+C64+C70+C74+C78+C82+C88+C91</f>
        <v>46281</v>
      </c>
      <c r="D43" s="323">
        <f>D44+D59+D63+D64+D70+D74+D78+D82+D88+D91</f>
        <v>35740</v>
      </c>
      <c r="E43" s="324">
        <f t="shared" si="2"/>
        <v>-0.228</v>
      </c>
      <c r="F43" s="325" t="str">
        <f t="shared" si="0"/>
        <v>是</v>
      </c>
      <c r="G43" s="309" t="str">
        <f t="shared" si="1"/>
        <v>类</v>
      </c>
    </row>
    <row r="44" ht="38" customHeight="1" spans="1:7">
      <c r="A44" s="328" t="s">
        <v>2685</v>
      </c>
      <c r="B44" s="326" t="s">
        <v>2686</v>
      </c>
      <c r="C44" s="327">
        <f>SUM(C45:C58)</f>
        <v>45301</v>
      </c>
      <c r="D44" s="327">
        <f>SUM(D45:D58)</f>
        <v>34393</v>
      </c>
      <c r="E44" s="324">
        <f t="shared" si="2"/>
        <v>-0.241</v>
      </c>
      <c r="F44" s="325" t="str">
        <f t="shared" si="0"/>
        <v>是</v>
      </c>
      <c r="G44" s="309" t="str">
        <f t="shared" si="1"/>
        <v>款</v>
      </c>
    </row>
    <row r="45" ht="38" customHeight="1" spans="1:7">
      <c r="A45" s="328" t="s">
        <v>2687</v>
      </c>
      <c r="B45" s="329" t="s">
        <v>2688</v>
      </c>
      <c r="C45" s="330">
        <v>9591</v>
      </c>
      <c r="D45" s="330">
        <v>15000</v>
      </c>
      <c r="E45" s="324">
        <f t="shared" si="2"/>
        <v>0.564</v>
      </c>
      <c r="F45" s="325" t="str">
        <f t="shared" si="0"/>
        <v>是</v>
      </c>
      <c r="G45" s="309" t="str">
        <f t="shared" si="1"/>
        <v>项</v>
      </c>
    </row>
    <row r="46" ht="38" customHeight="1" spans="1:7">
      <c r="A46" s="328" t="s">
        <v>2689</v>
      </c>
      <c r="B46" s="329" t="s">
        <v>2690</v>
      </c>
      <c r="C46" s="330">
        <v>20188</v>
      </c>
      <c r="D46" s="330">
        <v>3000</v>
      </c>
      <c r="E46" s="324">
        <f t="shared" si="2"/>
        <v>-0.851</v>
      </c>
      <c r="F46" s="325" t="str">
        <f t="shared" si="0"/>
        <v>是</v>
      </c>
      <c r="G46" s="309" t="str">
        <f t="shared" si="1"/>
        <v>项</v>
      </c>
    </row>
    <row r="47" ht="38" customHeight="1" spans="1:7">
      <c r="A47" s="328" t="s">
        <v>2691</v>
      </c>
      <c r="B47" s="329" t="s">
        <v>2692</v>
      </c>
      <c r="C47" s="330"/>
      <c r="D47" s="330"/>
      <c r="E47" s="324" t="str">
        <f t="shared" si="2"/>
        <v/>
      </c>
      <c r="F47" s="325" t="str">
        <f t="shared" si="0"/>
        <v>否</v>
      </c>
      <c r="G47" s="309" t="str">
        <f t="shared" si="1"/>
        <v>项</v>
      </c>
    </row>
    <row r="48" ht="38" customHeight="1" spans="1:7">
      <c r="A48" s="328" t="s">
        <v>2693</v>
      </c>
      <c r="B48" s="329" t="s">
        <v>2694</v>
      </c>
      <c r="C48" s="330">
        <v>9305</v>
      </c>
      <c r="D48" s="330">
        <f>7268+343</f>
        <v>7611</v>
      </c>
      <c r="E48" s="324">
        <f t="shared" si="2"/>
        <v>-0.182</v>
      </c>
      <c r="F48" s="325" t="str">
        <f t="shared" si="0"/>
        <v>是</v>
      </c>
      <c r="G48" s="309" t="str">
        <f t="shared" si="1"/>
        <v>项</v>
      </c>
    </row>
    <row r="49" ht="38" customHeight="1" spans="1:7">
      <c r="A49" s="328" t="s">
        <v>2695</v>
      </c>
      <c r="B49" s="329" t="s">
        <v>2696</v>
      </c>
      <c r="C49" s="330"/>
      <c r="D49" s="330"/>
      <c r="E49" s="324" t="str">
        <f t="shared" si="2"/>
        <v/>
      </c>
      <c r="F49" s="325" t="str">
        <f t="shared" si="0"/>
        <v>否</v>
      </c>
      <c r="G49" s="309" t="str">
        <f t="shared" si="1"/>
        <v>项</v>
      </c>
    </row>
    <row r="50" ht="38" customHeight="1" spans="1:7">
      <c r="A50" s="328" t="s">
        <v>2697</v>
      </c>
      <c r="B50" s="329" t="s">
        <v>2698</v>
      </c>
      <c r="C50" s="330"/>
      <c r="D50" s="330"/>
      <c r="E50" s="324" t="str">
        <f t="shared" si="2"/>
        <v/>
      </c>
      <c r="F50" s="325" t="str">
        <f t="shared" si="0"/>
        <v>否</v>
      </c>
      <c r="G50" s="309" t="str">
        <f t="shared" si="1"/>
        <v>项</v>
      </c>
    </row>
    <row r="51" ht="38" customHeight="1" spans="1:7">
      <c r="A51" s="328" t="s">
        <v>2699</v>
      </c>
      <c r="B51" s="329" t="s">
        <v>2700</v>
      </c>
      <c r="C51" s="330"/>
      <c r="D51" s="330"/>
      <c r="E51" s="324" t="str">
        <f t="shared" si="2"/>
        <v/>
      </c>
      <c r="F51" s="325" t="str">
        <f t="shared" si="0"/>
        <v>否</v>
      </c>
      <c r="G51" s="309" t="str">
        <f t="shared" si="1"/>
        <v>项</v>
      </c>
    </row>
    <row r="52" ht="38" customHeight="1" spans="1:7">
      <c r="A52" s="328" t="s">
        <v>2701</v>
      </c>
      <c r="B52" s="329" t="s">
        <v>2702</v>
      </c>
      <c r="C52" s="330"/>
      <c r="D52" s="330"/>
      <c r="E52" s="324" t="str">
        <f t="shared" si="2"/>
        <v/>
      </c>
      <c r="F52" s="325" t="str">
        <f t="shared" si="0"/>
        <v>否</v>
      </c>
      <c r="G52" s="309" t="str">
        <f t="shared" si="1"/>
        <v>项</v>
      </c>
    </row>
    <row r="53" ht="38" customHeight="1" spans="1:7">
      <c r="A53" s="328" t="s">
        <v>2703</v>
      </c>
      <c r="B53" s="329" t="s">
        <v>2704</v>
      </c>
      <c r="C53" s="330"/>
      <c r="D53" s="330"/>
      <c r="E53" s="324" t="str">
        <f t="shared" si="2"/>
        <v/>
      </c>
      <c r="F53" s="325" t="str">
        <f t="shared" si="0"/>
        <v>否</v>
      </c>
      <c r="G53" s="309" t="str">
        <f t="shared" si="1"/>
        <v>项</v>
      </c>
    </row>
    <row r="54" ht="38" customHeight="1" spans="1:7">
      <c r="A54" s="328" t="s">
        <v>2705</v>
      </c>
      <c r="B54" s="329" t="s">
        <v>2706</v>
      </c>
      <c r="C54" s="330"/>
      <c r="D54" s="330"/>
      <c r="E54" s="324" t="str">
        <f t="shared" si="2"/>
        <v/>
      </c>
      <c r="F54" s="325" t="str">
        <f t="shared" si="0"/>
        <v>否</v>
      </c>
      <c r="G54" s="309" t="str">
        <f t="shared" si="1"/>
        <v>项</v>
      </c>
    </row>
    <row r="55" ht="38" customHeight="1" spans="1:7">
      <c r="A55" s="328" t="s">
        <v>2707</v>
      </c>
      <c r="B55" s="329" t="s">
        <v>2708</v>
      </c>
      <c r="C55" s="330"/>
      <c r="D55" s="330"/>
      <c r="E55" s="324" t="str">
        <f t="shared" si="2"/>
        <v/>
      </c>
      <c r="F55" s="325" t="str">
        <f t="shared" si="0"/>
        <v>否</v>
      </c>
      <c r="G55" s="309" t="str">
        <f t="shared" si="1"/>
        <v>项</v>
      </c>
    </row>
    <row r="56" s="305" customFormat="1" ht="38" customHeight="1" spans="1:6">
      <c r="A56" s="333">
        <v>2120814</v>
      </c>
      <c r="B56" s="334" t="s">
        <v>2709</v>
      </c>
      <c r="C56" s="335"/>
      <c r="D56" s="335">
        <v>2343</v>
      </c>
      <c r="E56" s="336"/>
      <c r="F56" s="337"/>
    </row>
    <row r="57" s="305" customFormat="1" ht="38" customHeight="1" spans="1:6">
      <c r="A57" s="333">
        <v>2120815</v>
      </c>
      <c r="B57" s="334" t="s">
        <v>2710</v>
      </c>
      <c r="C57" s="335"/>
      <c r="D57" s="335">
        <v>3000</v>
      </c>
      <c r="E57" s="336"/>
      <c r="F57" s="337"/>
    </row>
    <row r="58" ht="38" customHeight="1" spans="1:7">
      <c r="A58" s="328" t="s">
        <v>2711</v>
      </c>
      <c r="B58" s="329" t="s">
        <v>2712</v>
      </c>
      <c r="C58" s="330">
        <v>6217</v>
      </c>
      <c r="D58" s="330">
        <v>3439</v>
      </c>
      <c r="E58" s="324">
        <f>IF(C58&gt;0,D58/C58-1,IF(C58&lt;0,-(D58/C58-1),""))</f>
        <v>-0.447</v>
      </c>
      <c r="F58" s="325" t="str">
        <f t="shared" ref="F58:F69" si="3">IF(LEN(A58)=3,"是",IF(B58&lt;&gt;"",IF(SUM(C58:D58)&lt;&gt;0,"是","否"),"是"))</f>
        <v>是</v>
      </c>
      <c r="G58" s="309" t="str">
        <f t="shared" ref="G58:G69" si="4">IF(LEN(A58)=3,"类",IF(LEN(A58)=5,"款","项"))</f>
        <v>项</v>
      </c>
    </row>
    <row r="59" ht="38" customHeight="1" spans="1:7">
      <c r="A59" s="328" t="s">
        <v>2713</v>
      </c>
      <c r="B59" s="326" t="s">
        <v>2714</v>
      </c>
      <c r="C59" s="327">
        <f>SUM(C60:C62)</f>
        <v>0</v>
      </c>
      <c r="D59" s="327">
        <f>SUM(D60:D62)</f>
        <v>0</v>
      </c>
      <c r="E59" s="324"/>
      <c r="F59" s="325" t="str">
        <f t="shared" si="3"/>
        <v>否</v>
      </c>
      <c r="G59" s="309" t="str">
        <f t="shared" si="4"/>
        <v>款</v>
      </c>
    </row>
    <row r="60" ht="38" customHeight="1" spans="1:7">
      <c r="A60" s="328" t="s">
        <v>2715</v>
      </c>
      <c r="B60" s="329" t="s">
        <v>2688</v>
      </c>
      <c r="C60" s="330"/>
      <c r="D60" s="330"/>
      <c r="E60" s="324" t="str">
        <f t="shared" ref="E60:E64" si="5">IF(C60&gt;0,D60/C60-1,IF(C60&lt;0,-(D60/C60-1),""))</f>
        <v/>
      </c>
      <c r="F60" s="325" t="str">
        <f t="shared" si="3"/>
        <v>否</v>
      </c>
      <c r="G60" s="309" t="str">
        <f t="shared" si="4"/>
        <v>项</v>
      </c>
    </row>
    <row r="61" ht="38" customHeight="1" spans="1:7">
      <c r="A61" s="328" t="s">
        <v>2716</v>
      </c>
      <c r="B61" s="329" t="s">
        <v>2690</v>
      </c>
      <c r="C61" s="330"/>
      <c r="D61" s="330"/>
      <c r="E61" s="324" t="str">
        <f t="shared" si="5"/>
        <v/>
      </c>
      <c r="F61" s="325" t="str">
        <f t="shared" si="3"/>
        <v>否</v>
      </c>
      <c r="G61" s="309" t="str">
        <f t="shared" si="4"/>
        <v>项</v>
      </c>
    </row>
    <row r="62" ht="38" customHeight="1" spans="1:7">
      <c r="A62" s="328" t="s">
        <v>2717</v>
      </c>
      <c r="B62" s="329" t="s">
        <v>2718</v>
      </c>
      <c r="C62" s="330"/>
      <c r="D62" s="330"/>
      <c r="E62" s="324" t="str">
        <f t="shared" si="5"/>
        <v/>
      </c>
      <c r="F62" s="325" t="str">
        <f t="shared" si="3"/>
        <v>否</v>
      </c>
      <c r="G62" s="309" t="str">
        <f t="shared" si="4"/>
        <v>项</v>
      </c>
    </row>
    <row r="63" ht="38" customHeight="1" spans="1:7">
      <c r="A63" s="328" t="s">
        <v>2719</v>
      </c>
      <c r="B63" s="326" t="s">
        <v>2720</v>
      </c>
      <c r="C63" s="327"/>
      <c r="D63" s="327"/>
      <c r="E63" s="324"/>
      <c r="F63" s="325" t="str">
        <f t="shared" si="3"/>
        <v>否</v>
      </c>
      <c r="G63" s="309" t="str">
        <f t="shared" si="4"/>
        <v>款</v>
      </c>
    </row>
    <row r="64" ht="38" customHeight="1" spans="1:7">
      <c r="A64" s="328" t="s">
        <v>2721</v>
      </c>
      <c r="B64" s="326" t="s">
        <v>2722</v>
      </c>
      <c r="C64" s="327">
        <f>SUM(C65:C69)</f>
        <v>0</v>
      </c>
      <c r="D64" s="327">
        <f>SUM(D65:D69)</f>
        <v>200</v>
      </c>
      <c r="E64" s="324" t="str">
        <f t="shared" si="5"/>
        <v/>
      </c>
      <c r="F64" s="325" t="str">
        <f t="shared" si="3"/>
        <v>是</v>
      </c>
      <c r="G64" s="309" t="str">
        <f t="shared" si="4"/>
        <v>款</v>
      </c>
    </row>
    <row r="65" ht="38" customHeight="1" spans="1:7">
      <c r="A65" s="328" t="s">
        <v>2723</v>
      </c>
      <c r="B65" s="329" t="s">
        <v>2724</v>
      </c>
      <c r="C65" s="330"/>
      <c r="D65" s="330"/>
      <c r="E65" s="324" t="str">
        <f t="shared" ref="E65:E70" si="6">IF(C65&gt;0,D65/C65-1,IF(C65&lt;0,-(D65/C65-1),""))</f>
        <v/>
      </c>
      <c r="F65" s="325" t="str">
        <f t="shared" si="3"/>
        <v>否</v>
      </c>
      <c r="G65" s="309" t="str">
        <f t="shared" si="4"/>
        <v>项</v>
      </c>
    </row>
    <row r="66" ht="38" customHeight="1" spans="1:7">
      <c r="A66" s="328" t="s">
        <v>2725</v>
      </c>
      <c r="B66" s="329" t="s">
        <v>2726</v>
      </c>
      <c r="C66" s="330"/>
      <c r="D66" s="330"/>
      <c r="E66" s="324" t="str">
        <f t="shared" si="6"/>
        <v/>
      </c>
      <c r="F66" s="325" t="str">
        <f t="shared" si="3"/>
        <v>否</v>
      </c>
      <c r="G66" s="309" t="str">
        <f t="shared" si="4"/>
        <v>项</v>
      </c>
    </row>
    <row r="67" ht="38" customHeight="1" spans="1:7">
      <c r="A67" s="328" t="s">
        <v>2727</v>
      </c>
      <c r="B67" s="329" t="s">
        <v>2728</v>
      </c>
      <c r="C67" s="330"/>
      <c r="D67" s="330"/>
      <c r="E67" s="324" t="str">
        <f t="shared" si="6"/>
        <v/>
      </c>
      <c r="F67" s="325" t="str">
        <f t="shared" si="3"/>
        <v>否</v>
      </c>
      <c r="G67" s="309" t="str">
        <f t="shared" si="4"/>
        <v>项</v>
      </c>
    </row>
    <row r="68" ht="38" customHeight="1" spans="1:7">
      <c r="A68" s="328" t="s">
        <v>2729</v>
      </c>
      <c r="B68" s="329" t="s">
        <v>2730</v>
      </c>
      <c r="C68" s="330"/>
      <c r="D68" s="330"/>
      <c r="E68" s="324" t="str">
        <f t="shared" si="6"/>
        <v/>
      </c>
      <c r="F68" s="325" t="str">
        <f t="shared" si="3"/>
        <v>否</v>
      </c>
      <c r="G68" s="309" t="str">
        <f t="shared" si="4"/>
        <v>项</v>
      </c>
    </row>
    <row r="69" ht="38" customHeight="1" spans="1:7">
      <c r="A69" s="328" t="s">
        <v>2731</v>
      </c>
      <c r="B69" s="329" t="s">
        <v>2732</v>
      </c>
      <c r="C69" s="330"/>
      <c r="D69" s="330">
        <v>200</v>
      </c>
      <c r="E69" s="324" t="str">
        <f t="shared" si="6"/>
        <v/>
      </c>
      <c r="F69" s="325" t="str">
        <f t="shared" si="3"/>
        <v>是</v>
      </c>
      <c r="G69" s="309" t="str">
        <f t="shared" si="4"/>
        <v>项</v>
      </c>
    </row>
    <row r="70" ht="38" customHeight="1" spans="1:7">
      <c r="A70" s="328" t="s">
        <v>2733</v>
      </c>
      <c r="B70" s="326" t="s">
        <v>2734</v>
      </c>
      <c r="C70" s="327">
        <f>SUM(C71:C73)</f>
        <v>980</v>
      </c>
      <c r="D70" s="327">
        <f>SUM(D71:D73)</f>
        <v>1147</v>
      </c>
      <c r="E70" s="324">
        <f t="shared" si="6"/>
        <v>0.17</v>
      </c>
      <c r="F70" s="325" t="str">
        <f t="shared" ref="F70:F133" si="7">IF(LEN(A70)=3,"是",IF(B70&lt;&gt;"",IF(SUM(C70:D70)&lt;&gt;0,"是","否"),"是"))</f>
        <v>是</v>
      </c>
      <c r="G70" s="309" t="str">
        <f t="shared" ref="G70:G133" si="8">IF(LEN(A70)=3,"类",IF(LEN(A70)=5,"款","项"))</f>
        <v>款</v>
      </c>
    </row>
    <row r="71" ht="38" customHeight="1" spans="1:7">
      <c r="A71" s="328" t="s">
        <v>2735</v>
      </c>
      <c r="B71" s="329" t="s">
        <v>2736</v>
      </c>
      <c r="C71" s="330">
        <v>980</v>
      </c>
      <c r="D71" s="330">
        <v>1147</v>
      </c>
      <c r="E71" s="324">
        <f t="shared" ref="E70:E133" si="9">IF(C71&gt;0,D71/C71-1,IF(C71&lt;0,-(D71/C71-1),""))</f>
        <v>0.17</v>
      </c>
      <c r="F71" s="325" t="str">
        <f t="shared" si="7"/>
        <v>是</v>
      </c>
      <c r="G71" s="309" t="str">
        <f t="shared" si="8"/>
        <v>项</v>
      </c>
    </row>
    <row r="72" ht="38" customHeight="1" spans="1:7">
      <c r="A72" s="328" t="s">
        <v>2737</v>
      </c>
      <c r="B72" s="329" t="s">
        <v>2738</v>
      </c>
      <c r="C72" s="330"/>
      <c r="D72" s="330"/>
      <c r="E72" s="324" t="str">
        <f t="shared" si="9"/>
        <v/>
      </c>
      <c r="F72" s="325" t="str">
        <f t="shared" si="7"/>
        <v>否</v>
      </c>
      <c r="G72" s="309" t="str">
        <f t="shared" si="8"/>
        <v>项</v>
      </c>
    </row>
    <row r="73" ht="38" customHeight="1" spans="1:7">
      <c r="A73" s="328" t="s">
        <v>2739</v>
      </c>
      <c r="B73" s="329" t="s">
        <v>2740</v>
      </c>
      <c r="C73" s="330"/>
      <c r="D73" s="330"/>
      <c r="E73" s="324" t="str">
        <f t="shared" si="9"/>
        <v/>
      </c>
      <c r="F73" s="325" t="str">
        <f t="shared" si="7"/>
        <v>否</v>
      </c>
      <c r="G73" s="309" t="str">
        <f t="shared" si="8"/>
        <v>项</v>
      </c>
    </row>
    <row r="74" ht="38" customHeight="1" spans="1:7">
      <c r="A74" s="328" t="s">
        <v>2741</v>
      </c>
      <c r="B74" s="326" t="s">
        <v>2742</v>
      </c>
      <c r="C74" s="327">
        <f>C75+C76+C77</f>
        <v>0</v>
      </c>
      <c r="D74" s="327">
        <f>D75+D76+D77</f>
        <v>0</v>
      </c>
      <c r="E74" s="324"/>
      <c r="F74" s="325" t="str">
        <f t="shared" si="7"/>
        <v>否</v>
      </c>
      <c r="G74" s="309" t="str">
        <f t="shared" si="8"/>
        <v>款</v>
      </c>
    </row>
    <row r="75" ht="38" customHeight="1" spans="1:7">
      <c r="A75" s="328" t="s">
        <v>2743</v>
      </c>
      <c r="B75" s="329" t="s">
        <v>2688</v>
      </c>
      <c r="C75" s="330"/>
      <c r="D75" s="330"/>
      <c r="E75" s="324" t="str">
        <f t="shared" si="9"/>
        <v/>
      </c>
      <c r="F75" s="325" t="str">
        <f t="shared" si="7"/>
        <v>否</v>
      </c>
      <c r="G75" s="309" t="str">
        <f t="shared" si="8"/>
        <v>项</v>
      </c>
    </row>
    <row r="76" ht="38" customHeight="1" spans="1:7">
      <c r="A76" s="328" t="s">
        <v>2744</v>
      </c>
      <c r="B76" s="329" t="s">
        <v>2690</v>
      </c>
      <c r="C76" s="330"/>
      <c r="D76" s="330"/>
      <c r="E76" s="324" t="str">
        <f t="shared" si="9"/>
        <v/>
      </c>
      <c r="F76" s="325" t="str">
        <f t="shared" si="7"/>
        <v>否</v>
      </c>
      <c r="G76" s="309" t="str">
        <f t="shared" si="8"/>
        <v>项</v>
      </c>
    </row>
    <row r="77" ht="38" customHeight="1" spans="1:7">
      <c r="A77" s="328" t="s">
        <v>2745</v>
      </c>
      <c r="B77" s="329" t="s">
        <v>2746</v>
      </c>
      <c r="C77" s="330"/>
      <c r="D77" s="330"/>
      <c r="E77" s="324" t="str">
        <f t="shared" si="9"/>
        <v/>
      </c>
      <c r="F77" s="325" t="str">
        <f t="shared" si="7"/>
        <v>否</v>
      </c>
      <c r="G77" s="309" t="str">
        <f t="shared" si="8"/>
        <v>项</v>
      </c>
    </row>
    <row r="78" ht="38" customHeight="1" spans="1:7">
      <c r="A78" s="328" t="s">
        <v>2747</v>
      </c>
      <c r="B78" s="326" t="s">
        <v>2748</v>
      </c>
      <c r="C78" s="327">
        <f>C79+C80+C81</f>
        <v>0</v>
      </c>
      <c r="D78" s="327">
        <f>D79+D80+D81</f>
        <v>0</v>
      </c>
      <c r="E78" s="324"/>
      <c r="F78" s="325" t="str">
        <f t="shared" si="7"/>
        <v>否</v>
      </c>
      <c r="G78" s="309" t="str">
        <f t="shared" si="8"/>
        <v>款</v>
      </c>
    </row>
    <row r="79" ht="38" customHeight="1" spans="1:7">
      <c r="A79" s="328" t="s">
        <v>2749</v>
      </c>
      <c r="B79" s="329" t="s">
        <v>2688</v>
      </c>
      <c r="C79" s="330"/>
      <c r="D79" s="330"/>
      <c r="E79" s="324" t="str">
        <f t="shared" si="9"/>
        <v/>
      </c>
      <c r="F79" s="325" t="str">
        <f t="shared" si="7"/>
        <v>否</v>
      </c>
      <c r="G79" s="309" t="str">
        <f t="shared" si="8"/>
        <v>项</v>
      </c>
    </row>
    <row r="80" ht="38" customHeight="1" spans="1:7">
      <c r="A80" s="328" t="s">
        <v>2750</v>
      </c>
      <c r="B80" s="329" t="s">
        <v>2690</v>
      </c>
      <c r="C80" s="330"/>
      <c r="D80" s="330"/>
      <c r="E80" s="324" t="str">
        <f t="shared" si="9"/>
        <v/>
      </c>
      <c r="F80" s="325" t="str">
        <f t="shared" si="7"/>
        <v>否</v>
      </c>
      <c r="G80" s="309" t="str">
        <f t="shared" si="8"/>
        <v>项</v>
      </c>
    </row>
    <row r="81" s="301" customFormat="1" ht="38" customHeight="1" spans="1:7">
      <c r="A81" s="328" t="s">
        <v>2751</v>
      </c>
      <c r="B81" s="329" t="s">
        <v>2752</v>
      </c>
      <c r="C81" s="330"/>
      <c r="D81" s="330"/>
      <c r="E81" s="324" t="str">
        <f t="shared" si="9"/>
        <v/>
      </c>
      <c r="F81" s="325" t="str">
        <f t="shared" si="7"/>
        <v>否</v>
      </c>
      <c r="G81" s="309" t="str">
        <f t="shared" si="8"/>
        <v>项</v>
      </c>
    </row>
    <row r="82" s="301" customFormat="1" ht="38" customHeight="1" spans="1:7">
      <c r="A82" s="328" t="s">
        <v>2753</v>
      </c>
      <c r="B82" s="326" t="s">
        <v>2754</v>
      </c>
      <c r="C82" s="327">
        <f>SUM(C83:C87)</f>
        <v>0</v>
      </c>
      <c r="D82" s="327">
        <f>SUM(D83:D87)</f>
        <v>0</v>
      </c>
      <c r="E82" s="324"/>
      <c r="F82" s="325" t="str">
        <f t="shared" si="7"/>
        <v>否</v>
      </c>
      <c r="G82" s="309" t="str">
        <f t="shared" si="8"/>
        <v>款</v>
      </c>
    </row>
    <row r="83" s="301" customFormat="1" ht="38" customHeight="1" spans="1:7">
      <c r="A83" s="328" t="s">
        <v>2755</v>
      </c>
      <c r="B83" s="329" t="s">
        <v>2724</v>
      </c>
      <c r="C83" s="330"/>
      <c r="D83" s="330"/>
      <c r="E83" s="324" t="str">
        <f t="shared" si="9"/>
        <v/>
      </c>
      <c r="F83" s="325" t="str">
        <f t="shared" si="7"/>
        <v>否</v>
      </c>
      <c r="G83" s="309" t="str">
        <f t="shared" si="8"/>
        <v>项</v>
      </c>
    </row>
    <row r="84" s="301" customFormat="1" ht="38" customHeight="1" spans="1:7">
      <c r="A84" s="328" t="s">
        <v>2756</v>
      </c>
      <c r="B84" s="329" t="s">
        <v>2726</v>
      </c>
      <c r="C84" s="330"/>
      <c r="D84" s="330"/>
      <c r="E84" s="324" t="str">
        <f t="shared" si="9"/>
        <v/>
      </c>
      <c r="F84" s="325" t="str">
        <f t="shared" si="7"/>
        <v>否</v>
      </c>
      <c r="G84" s="309" t="str">
        <f t="shared" si="8"/>
        <v>项</v>
      </c>
    </row>
    <row r="85" s="301" customFormat="1" ht="38" customHeight="1" spans="1:7">
      <c r="A85" s="328" t="s">
        <v>2757</v>
      </c>
      <c r="B85" s="329" t="s">
        <v>2728</v>
      </c>
      <c r="C85" s="330"/>
      <c r="D85" s="330"/>
      <c r="E85" s="324" t="str">
        <f t="shared" si="9"/>
        <v/>
      </c>
      <c r="F85" s="325" t="str">
        <f t="shared" si="7"/>
        <v>否</v>
      </c>
      <c r="G85" s="309" t="str">
        <f t="shared" si="8"/>
        <v>项</v>
      </c>
    </row>
    <row r="86" s="301" customFormat="1" ht="38" customHeight="1" spans="1:7">
      <c r="A86" s="328" t="s">
        <v>2758</v>
      </c>
      <c r="B86" s="329" t="s">
        <v>2730</v>
      </c>
      <c r="C86" s="330"/>
      <c r="D86" s="330"/>
      <c r="E86" s="324" t="str">
        <f t="shared" si="9"/>
        <v/>
      </c>
      <c r="F86" s="325" t="str">
        <f t="shared" si="7"/>
        <v>否</v>
      </c>
      <c r="G86" s="309" t="str">
        <f t="shared" si="8"/>
        <v>项</v>
      </c>
    </row>
    <row r="87" s="301" customFormat="1" ht="38" customHeight="1" spans="1:7">
      <c r="A87" s="328" t="s">
        <v>2759</v>
      </c>
      <c r="B87" s="329" t="s">
        <v>2760</v>
      </c>
      <c r="C87" s="330"/>
      <c r="D87" s="330"/>
      <c r="E87" s="324" t="str">
        <f t="shared" si="9"/>
        <v/>
      </c>
      <c r="F87" s="325" t="str">
        <f t="shared" si="7"/>
        <v>否</v>
      </c>
      <c r="G87" s="309" t="str">
        <f t="shared" si="8"/>
        <v>项</v>
      </c>
    </row>
    <row r="88" s="301" customFormat="1" ht="38" customHeight="1" spans="1:7">
      <c r="A88" s="328" t="s">
        <v>2761</v>
      </c>
      <c r="B88" s="326" t="s">
        <v>2762</v>
      </c>
      <c r="C88" s="327">
        <f>SUM(C89:C90)</f>
        <v>0</v>
      </c>
      <c r="D88" s="327">
        <f>SUM(D89:D90)</f>
        <v>0</v>
      </c>
      <c r="E88" s="324"/>
      <c r="F88" s="325" t="str">
        <f t="shared" si="7"/>
        <v>否</v>
      </c>
      <c r="G88" s="309" t="str">
        <f t="shared" si="8"/>
        <v>款</v>
      </c>
    </row>
    <row r="89" s="301" customFormat="1" ht="38" customHeight="1" spans="1:7">
      <c r="A89" s="328" t="s">
        <v>2763</v>
      </c>
      <c r="B89" s="329" t="s">
        <v>2736</v>
      </c>
      <c r="C89" s="330"/>
      <c r="D89" s="330"/>
      <c r="E89" s="324" t="str">
        <f t="shared" si="9"/>
        <v/>
      </c>
      <c r="F89" s="325" t="str">
        <f t="shared" si="7"/>
        <v>否</v>
      </c>
      <c r="G89" s="309" t="str">
        <f t="shared" si="8"/>
        <v>项</v>
      </c>
    </row>
    <row r="90" s="301" customFormat="1" ht="38" customHeight="1" spans="1:7">
      <c r="A90" s="328" t="s">
        <v>2764</v>
      </c>
      <c r="B90" s="329" t="s">
        <v>2765</v>
      </c>
      <c r="C90" s="330"/>
      <c r="D90" s="330"/>
      <c r="E90" s="324" t="str">
        <f t="shared" si="9"/>
        <v/>
      </c>
      <c r="F90" s="325" t="str">
        <f t="shared" si="7"/>
        <v>否</v>
      </c>
      <c r="G90" s="309" t="str">
        <f t="shared" si="8"/>
        <v>项</v>
      </c>
    </row>
    <row r="91" s="301" customFormat="1" ht="38" customHeight="1" spans="1:7">
      <c r="A91" s="328" t="s">
        <v>2766</v>
      </c>
      <c r="B91" s="326" t="s">
        <v>2767</v>
      </c>
      <c r="C91" s="327">
        <f>SUM(C92:C99)</f>
        <v>0</v>
      </c>
      <c r="D91" s="327">
        <f>SUM(D92:D99)</f>
        <v>0</v>
      </c>
      <c r="E91" s="324"/>
      <c r="F91" s="325" t="str">
        <f t="shared" si="7"/>
        <v>否</v>
      </c>
      <c r="G91" s="309" t="str">
        <f t="shared" si="8"/>
        <v>款</v>
      </c>
    </row>
    <row r="92" s="301" customFormat="1" ht="38" customHeight="1" spans="1:7">
      <c r="A92" s="328" t="s">
        <v>2768</v>
      </c>
      <c r="B92" s="329" t="s">
        <v>2688</v>
      </c>
      <c r="C92" s="330"/>
      <c r="D92" s="330"/>
      <c r="E92" s="324" t="str">
        <f t="shared" si="9"/>
        <v/>
      </c>
      <c r="F92" s="325" t="str">
        <f t="shared" si="7"/>
        <v>否</v>
      </c>
      <c r="G92" s="309" t="str">
        <f t="shared" si="8"/>
        <v>项</v>
      </c>
    </row>
    <row r="93" s="301" customFormat="1" ht="38" customHeight="1" spans="1:7">
      <c r="A93" s="328" t="s">
        <v>2769</v>
      </c>
      <c r="B93" s="329" t="s">
        <v>2690</v>
      </c>
      <c r="C93" s="330"/>
      <c r="D93" s="330"/>
      <c r="E93" s="324" t="str">
        <f t="shared" si="9"/>
        <v/>
      </c>
      <c r="F93" s="325" t="str">
        <f t="shared" si="7"/>
        <v>否</v>
      </c>
      <c r="G93" s="309" t="str">
        <f t="shared" si="8"/>
        <v>项</v>
      </c>
    </row>
    <row r="94" s="301" customFormat="1" ht="38" customHeight="1" spans="1:7">
      <c r="A94" s="328" t="s">
        <v>2770</v>
      </c>
      <c r="B94" s="329" t="s">
        <v>2692</v>
      </c>
      <c r="C94" s="330"/>
      <c r="D94" s="330"/>
      <c r="E94" s="324" t="str">
        <f t="shared" si="9"/>
        <v/>
      </c>
      <c r="F94" s="325" t="str">
        <f t="shared" si="7"/>
        <v>否</v>
      </c>
      <c r="G94" s="309" t="str">
        <f t="shared" si="8"/>
        <v>项</v>
      </c>
    </row>
    <row r="95" s="301" customFormat="1" ht="38" customHeight="1" spans="1:7">
      <c r="A95" s="328" t="s">
        <v>2771</v>
      </c>
      <c r="B95" s="329" t="s">
        <v>2694</v>
      </c>
      <c r="C95" s="330"/>
      <c r="D95" s="330"/>
      <c r="E95" s="324" t="str">
        <f t="shared" si="9"/>
        <v/>
      </c>
      <c r="F95" s="325" t="str">
        <f t="shared" si="7"/>
        <v>否</v>
      </c>
      <c r="G95" s="309" t="str">
        <f t="shared" si="8"/>
        <v>项</v>
      </c>
    </row>
    <row r="96" ht="38" customHeight="1" spans="1:7">
      <c r="A96" s="328" t="s">
        <v>2772</v>
      </c>
      <c r="B96" s="329" t="s">
        <v>2700</v>
      </c>
      <c r="C96" s="330"/>
      <c r="D96" s="330"/>
      <c r="E96" s="324" t="str">
        <f t="shared" si="9"/>
        <v/>
      </c>
      <c r="F96" s="325" t="str">
        <f t="shared" si="7"/>
        <v>否</v>
      </c>
      <c r="G96" s="309" t="str">
        <f t="shared" si="8"/>
        <v>项</v>
      </c>
    </row>
    <row r="97" ht="38" customHeight="1" spans="1:7">
      <c r="A97" s="328" t="s">
        <v>2773</v>
      </c>
      <c r="B97" s="329" t="s">
        <v>2704</v>
      </c>
      <c r="C97" s="330"/>
      <c r="D97" s="330"/>
      <c r="E97" s="324" t="str">
        <f t="shared" si="9"/>
        <v/>
      </c>
      <c r="F97" s="325" t="str">
        <f t="shared" si="7"/>
        <v>否</v>
      </c>
      <c r="G97" s="309" t="str">
        <f t="shared" si="8"/>
        <v>项</v>
      </c>
    </row>
    <row r="98" ht="38" customHeight="1" spans="1:7">
      <c r="A98" s="328" t="s">
        <v>2774</v>
      </c>
      <c r="B98" s="329" t="s">
        <v>2706</v>
      </c>
      <c r="C98" s="330"/>
      <c r="D98" s="330"/>
      <c r="E98" s="324" t="str">
        <f t="shared" si="9"/>
        <v/>
      </c>
      <c r="F98" s="325" t="str">
        <f t="shared" si="7"/>
        <v>否</v>
      </c>
      <c r="G98" s="309" t="str">
        <f t="shared" si="8"/>
        <v>项</v>
      </c>
    </row>
    <row r="99" s="301" customFormat="1" ht="38" customHeight="1" spans="1:7">
      <c r="A99" s="328" t="s">
        <v>2775</v>
      </c>
      <c r="B99" s="329" t="s">
        <v>2776</v>
      </c>
      <c r="C99" s="330"/>
      <c r="D99" s="330"/>
      <c r="E99" s="324" t="str">
        <f t="shared" si="9"/>
        <v/>
      </c>
      <c r="F99" s="325" t="str">
        <f t="shared" si="7"/>
        <v>否</v>
      </c>
      <c r="G99" s="309" t="str">
        <f t="shared" si="8"/>
        <v>项</v>
      </c>
    </row>
    <row r="100" s="301" customFormat="1" ht="38" customHeight="1" spans="1:7">
      <c r="A100" s="321" t="s">
        <v>161</v>
      </c>
      <c r="B100" s="322" t="s">
        <v>2777</v>
      </c>
      <c r="C100" s="323">
        <f>C101+C106+C111+C116+C119</f>
        <v>568</v>
      </c>
      <c r="D100" s="323">
        <f>D101+D106+D111+D116+D119</f>
        <v>3745</v>
      </c>
      <c r="E100" s="324">
        <f t="shared" si="9"/>
        <v>5.593</v>
      </c>
      <c r="F100" s="325" t="str">
        <f t="shared" si="7"/>
        <v>是</v>
      </c>
      <c r="G100" s="309" t="str">
        <f t="shared" si="8"/>
        <v>类</v>
      </c>
    </row>
    <row r="101" ht="38" customHeight="1" spans="1:7">
      <c r="A101" s="328" t="s">
        <v>2778</v>
      </c>
      <c r="B101" s="326" t="s">
        <v>2779</v>
      </c>
      <c r="C101" s="327">
        <f>SUM(C102:C105)</f>
        <v>568</v>
      </c>
      <c r="D101" s="327">
        <f>SUM(D102:D105)</f>
        <v>3745</v>
      </c>
      <c r="E101" s="324">
        <f t="shared" si="9"/>
        <v>5.593</v>
      </c>
      <c r="F101" s="325" t="str">
        <f t="shared" si="7"/>
        <v>是</v>
      </c>
      <c r="G101" s="309" t="str">
        <f t="shared" si="8"/>
        <v>款</v>
      </c>
    </row>
    <row r="102" s="301" customFormat="1" ht="38" customHeight="1" spans="1:7">
      <c r="A102" s="328" t="s">
        <v>2780</v>
      </c>
      <c r="B102" s="329" t="s">
        <v>2658</v>
      </c>
      <c r="C102" s="330">
        <v>222</v>
      </c>
      <c r="D102" s="330">
        <v>2145</v>
      </c>
      <c r="E102" s="324">
        <f t="shared" si="9"/>
        <v>8.662</v>
      </c>
      <c r="F102" s="325" t="str">
        <f t="shared" si="7"/>
        <v>是</v>
      </c>
      <c r="G102" s="309" t="str">
        <f t="shared" si="8"/>
        <v>项</v>
      </c>
    </row>
    <row r="103" s="301" customFormat="1" ht="38" customHeight="1" spans="1:7">
      <c r="A103" s="328" t="s">
        <v>2781</v>
      </c>
      <c r="B103" s="329" t="s">
        <v>2782</v>
      </c>
      <c r="C103" s="330"/>
      <c r="D103" s="330"/>
      <c r="E103" s="324" t="str">
        <f t="shared" si="9"/>
        <v/>
      </c>
      <c r="F103" s="325" t="str">
        <f t="shared" si="7"/>
        <v>否</v>
      </c>
      <c r="G103" s="309" t="str">
        <f t="shared" si="8"/>
        <v>项</v>
      </c>
    </row>
    <row r="104" s="301" customFormat="1" ht="38" customHeight="1" spans="1:7">
      <c r="A104" s="328" t="s">
        <v>2783</v>
      </c>
      <c r="B104" s="329" t="s">
        <v>2784</v>
      </c>
      <c r="C104" s="330"/>
      <c r="D104" s="330"/>
      <c r="E104" s="324" t="str">
        <f t="shared" si="9"/>
        <v/>
      </c>
      <c r="F104" s="325" t="str">
        <f t="shared" si="7"/>
        <v>否</v>
      </c>
      <c r="G104" s="309" t="str">
        <f t="shared" si="8"/>
        <v>项</v>
      </c>
    </row>
    <row r="105" s="301" customFormat="1" ht="38" customHeight="1" spans="1:7">
      <c r="A105" s="328" t="s">
        <v>2785</v>
      </c>
      <c r="B105" s="329" t="s">
        <v>2786</v>
      </c>
      <c r="C105" s="330">
        <v>346</v>
      </c>
      <c r="D105" s="330">
        <v>1600</v>
      </c>
      <c r="E105" s="324">
        <f t="shared" si="9"/>
        <v>3.624</v>
      </c>
      <c r="F105" s="325" t="str">
        <f t="shared" si="7"/>
        <v>是</v>
      </c>
      <c r="G105" s="309" t="str">
        <f t="shared" si="8"/>
        <v>项</v>
      </c>
    </row>
    <row r="106" s="301" customFormat="1" ht="38" customHeight="1" spans="1:7">
      <c r="A106" s="328" t="s">
        <v>2787</v>
      </c>
      <c r="B106" s="329" t="s">
        <v>2788</v>
      </c>
      <c r="C106" s="330">
        <f>SUM(C107:C110)</f>
        <v>0</v>
      </c>
      <c r="D106" s="330">
        <f>SUM(D107:D110)</f>
        <v>0</v>
      </c>
      <c r="E106" s="324" t="str">
        <f t="shared" si="9"/>
        <v/>
      </c>
      <c r="F106" s="325" t="str">
        <f t="shared" si="7"/>
        <v>否</v>
      </c>
      <c r="G106" s="309" t="str">
        <f t="shared" si="8"/>
        <v>款</v>
      </c>
    </row>
    <row r="107" ht="38" customHeight="1" spans="1:7">
      <c r="A107" s="328" t="s">
        <v>2789</v>
      </c>
      <c r="B107" s="329" t="s">
        <v>2658</v>
      </c>
      <c r="C107" s="330"/>
      <c r="D107" s="330"/>
      <c r="E107" s="324" t="str">
        <f t="shared" si="9"/>
        <v/>
      </c>
      <c r="F107" s="325" t="str">
        <f t="shared" si="7"/>
        <v>否</v>
      </c>
      <c r="G107" s="309" t="str">
        <f t="shared" si="8"/>
        <v>项</v>
      </c>
    </row>
    <row r="108" s="301" customFormat="1" ht="38" customHeight="1" spans="1:7">
      <c r="A108" s="328" t="s">
        <v>2790</v>
      </c>
      <c r="B108" s="329" t="s">
        <v>2782</v>
      </c>
      <c r="C108" s="330"/>
      <c r="D108" s="330"/>
      <c r="E108" s="324" t="str">
        <f t="shared" si="9"/>
        <v/>
      </c>
      <c r="F108" s="325" t="str">
        <f t="shared" si="7"/>
        <v>否</v>
      </c>
      <c r="G108" s="309" t="str">
        <f t="shared" si="8"/>
        <v>项</v>
      </c>
    </row>
    <row r="109" s="301" customFormat="1" ht="38" customHeight="1" spans="1:7">
      <c r="A109" s="328" t="s">
        <v>2791</v>
      </c>
      <c r="B109" s="329" t="s">
        <v>2792</v>
      </c>
      <c r="C109" s="330"/>
      <c r="D109" s="330"/>
      <c r="E109" s="324" t="str">
        <f t="shared" si="9"/>
        <v/>
      </c>
      <c r="F109" s="325" t="str">
        <f t="shared" si="7"/>
        <v>否</v>
      </c>
      <c r="G109" s="309" t="str">
        <f t="shared" si="8"/>
        <v>项</v>
      </c>
    </row>
    <row r="110" s="301" customFormat="1" ht="38" customHeight="1" spans="1:7">
      <c r="A110" s="328" t="s">
        <v>2793</v>
      </c>
      <c r="B110" s="329" t="s">
        <v>2794</v>
      </c>
      <c r="C110" s="330"/>
      <c r="D110" s="330"/>
      <c r="E110" s="324" t="str">
        <f t="shared" si="9"/>
        <v/>
      </c>
      <c r="F110" s="325" t="str">
        <f t="shared" si="7"/>
        <v>否</v>
      </c>
      <c r="G110" s="309" t="str">
        <f t="shared" si="8"/>
        <v>项</v>
      </c>
    </row>
    <row r="111" ht="38" customHeight="1" spans="1:7">
      <c r="A111" s="328" t="s">
        <v>2795</v>
      </c>
      <c r="B111" s="326" t="s">
        <v>2796</v>
      </c>
      <c r="C111" s="327">
        <f>SUM(C112:C115)</f>
        <v>0</v>
      </c>
      <c r="D111" s="327">
        <f>SUM(D112:D115)</f>
        <v>0</v>
      </c>
      <c r="E111" s="324"/>
      <c r="F111" s="325" t="str">
        <f t="shared" si="7"/>
        <v>否</v>
      </c>
      <c r="G111" s="309" t="str">
        <f t="shared" si="8"/>
        <v>款</v>
      </c>
    </row>
    <row r="112" s="301" customFormat="1" ht="38" customHeight="1" spans="1:7">
      <c r="A112" s="328" t="s">
        <v>2797</v>
      </c>
      <c r="B112" s="329" t="s">
        <v>2798</v>
      </c>
      <c r="C112" s="330"/>
      <c r="D112" s="330"/>
      <c r="E112" s="324" t="str">
        <f t="shared" si="9"/>
        <v/>
      </c>
      <c r="F112" s="325" t="str">
        <f t="shared" si="7"/>
        <v>否</v>
      </c>
      <c r="G112" s="309" t="str">
        <f t="shared" si="8"/>
        <v>项</v>
      </c>
    </row>
    <row r="113" s="301" customFormat="1" ht="38" customHeight="1" spans="1:7">
      <c r="A113" s="328" t="s">
        <v>2799</v>
      </c>
      <c r="B113" s="329" t="s">
        <v>2800</v>
      </c>
      <c r="C113" s="330"/>
      <c r="D113" s="330"/>
      <c r="E113" s="324" t="str">
        <f t="shared" si="9"/>
        <v/>
      </c>
      <c r="F113" s="325" t="str">
        <f t="shared" si="7"/>
        <v>否</v>
      </c>
      <c r="G113" s="309" t="str">
        <f t="shared" si="8"/>
        <v>项</v>
      </c>
    </row>
    <row r="114" s="301" customFormat="1" ht="38" customHeight="1" spans="1:7">
      <c r="A114" s="328" t="s">
        <v>2801</v>
      </c>
      <c r="B114" s="329" t="s">
        <v>2802</v>
      </c>
      <c r="C114" s="330"/>
      <c r="D114" s="330"/>
      <c r="E114" s="324" t="str">
        <f t="shared" si="9"/>
        <v/>
      </c>
      <c r="F114" s="325" t="str">
        <f t="shared" si="7"/>
        <v>否</v>
      </c>
      <c r="G114" s="309" t="str">
        <f t="shared" si="8"/>
        <v>项</v>
      </c>
    </row>
    <row r="115" ht="38" customHeight="1" spans="1:7">
      <c r="A115" s="328" t="s">
        <v>2803</v>
      </c>
      <c r="B115" s="329" t="s">
        <v>2804</v>
      </c>
      <c r="C115" s="330"/>
      <c r="D115" s="330"/>
      <c r="E115" s="324" t="str">
        <f t="shared" si="9"/>
        <v/>
      </c>
      <c r="F115" s="325" t="str">
        <f t="shared" si="7"/>
        <v>否</v>
      </c>
      <c r="G115" s="309" t="str">
        <f t="shared" si="8"/>
        <v>项</v>
      </c>
    </row>
    <row r="116" s="301" customFormat="1" ht="38" customHeight="1" spans="1:7">
      <c r="A116" s="339">
        <v>21370</v>
      </c>
      <c r="B116" s="326" t="s">
        <v>2805</v>
      </c>
      <c r="C116" s="327">
        <f>C117+C118</f>
        <v>0</v>
      </c>
      <c r="D116" s="327">
        <f>D117+D118</f>
        <v>0</v>
      </c>
      <c r="E116" s="324"/>
      <c r="F116" s="325" t="str">
        <f t="shared" si="7"/>
        <v>否</v>
      </c>
      <c r="G116" s="309" t="str">
        <f t="shared" si="8"/>
        <v>款</v>
      </c>
    </row>
    <row r="117" s="301" customFormat="1" ht="38" customHeight="1" spans="1:7">
      <c r="A117" s="339">
        <v>2137001</v>
      </c>
      <c r="B117" s="329" t="s">
        <v>2658</v>
      </c>
      <c r="C117" s="330"/>
      <c r="D117" s="330"/>
      <c r="E117" s="324" t="str">
        <f t="shared" si="9"/>
        <v/>
      </c>
      <c r="F117" s="325" t="str">
        <f t="shared" si="7"/>
        <v>否</v>
      </c>
      <c r="G117" s="309" t="str">
        <f t="shared" si="8"/>
        <v>项</v>
      </c>
    </row>
    <row r="118" ht="38" customHeight="1" spans="1:7">
      <c r="A118" s="339">
        <v>2137099</v>
      </c>
      <c r="B118" s="329" t="s">
        <v>2806</v>
      </c>
      <c r="C118" s="330"/>
      <c r="D118" s="330"/>
      <c r="E118" s="324" t="str">
        <f t="shared" si="9"/>
        <v/>
      </c>
      <c r="F118" s="325" t="str">
        <f t="shared" si="7"/>
        <v>否</v>
      </c>
      <c r="G118" s="309" t="str">
        <f t="shared" si="8"/>
        <v>项</v>
      </c>
    </row>
    <row r="119" s="301" customFormat="1" ht="38" customHeight="1" spans="1:7">
      <c r="A119" s="339">
        <v>21371</v>
      </c>
      <c r="B119" s="329" t="s">
        <v>2807</v>
      </c>
      <c r="C119" s="330">
        <f>SUM(C120:C123)</f>
        <v>0</v>
      </c>
      <c r="D119" s="330">
        <f>SUM(D120:D123)</f>
        <v>0</v>
      </c>
      <c r="E119" s="324" t="str">
        <f t="shared" si="9"/>
        <v/>
      </c>
      <c r="F119" s="325" t="str">
        <f t="shared" si="7"/>
        <v>否</v>
      </c>
      <c r="G119" s="309" t="str">
        <f t="shared" si="8"/>
        <v>款</v>
      </c>
    </row>
    <row r="120" ht="38" customHeight="1" spans="1:7">
      <c r="A120" s="339">
        <v>2137101</v>
      </c>
      <c r="B120" s="329" t="s">
        <v>2798</v>
      </c>
      <c r="C120" s="330"/>
      <c r="D120" s="330"/>
      <c r="E120" s="324" t="str">
        <f t="shared" si="9"/>
        <v/>
      </c>
      <c r="F120" s="325" t="str">
        <f t="shared" si="7"/>
        <v>否</v>
      </c>
      <c r="G120" s="309" t="str">
        <f t="shared" si="8"/>
        <v>项</v>
      </c>
    </row>
    <row r="121" s="301" customFormat="1" ht="38" customHeight="1" spans="1:7">
      <c r="A121" s="339">
        <v>2137102</v>
      </c>
      <c r="B121" s="329" t="s">
        <v>2808</v>
      </c>
      <c r="C121" s="330"/>
      <c r="D121" s="330"/>
      <c r="E121" s="324" t="str">
        <f t="shared" si="9"/>
        <v/>
      </c>
      <c r="F121" s="325" t="str">
        <f t="shared" si="7"/>
        <v>否</v>
      </c>
      <c r="G121" s="309" t="str">
        <f t="shared" si="8"/>
        <v>项</v>
      </c>
    </row>
    <row r="122" s="301" customFormat="1" ht="38" customHeight="1" spans="1:7">
      <c r="A122" s="339">
        <v>2137103</v>
      </c>
      <c r="B122" s="329" t="s">
        <v>2802</v>
      </c>
      <c r="C122" s="330"/>
      <c r="D122" s="330"/>
      <c r="E122" s="324" t="str">
        <f t="shared" si="9"/>
        <v/>
      </c>
      <c r="F122" s="325" t="str">
        <f t="shared" si="7"/>
        <v>否</v>
      </c>
      <c r="G122" s="309" t="str">
        <f t="shared" si="8"/>
        <v>项</v>
      </c>
    </row>
    <row r="123" s="301" customFormat="1" ht="38" customHeight="1" spans="1:7">
      <c r="A123" s="339">
        <v>2137199</v>
      </c>
      <c r="B123" s="329" t="s">
        <v>2809</v>
      </c>
      <c r="C123" s="330"/>
      <c r="D123" s="330"/>
      <c r="E123" s="324" t="str">
        <f t="shared" si="9"/>
        <v/>
      </c>
      <c r="F123" s="325" t="str">
        <f t="shared" si="7"/>
        <v>否</v>
      </c>
      <c r="G123" s="309" t="str">
        <f t="shared" si="8"/>
        <v>项</v>
      </c>
    </row>
    <row r="124" s="301" customFormat="1" ht="38" customHeight="1" spans="1:7">
      <c r="A124" s="321" t="s">
        <v>163</v>
      </c>
      <c r="B124" s="322" t="s">
        <v>2810</v>
      </c>
      <c r="C124" s="323"/>
      <c r="D124" s="323"/>
      <c r="E124" s="332"/>
      <c r="F124" s="325" t="str">
        <f t="shared" si="7"/>
        <v>是</v>
      </c>
      <c r="G124" s="309" t="str">
        <f t="shared" si="8"/>
        <v>类</v>
      </c>
    </row>
    <row r="125" s="301" customFormat="1" ht="38" customHeight="1" spans="1:7">
      <c r="A125" s="328" t="s">
        <v>2811</v>
      </c>
      <c r="B125" s="329" t="s">
        <v>2812</v>
      </c>
      <c r="C125" s="330"/>
      <c r="D125" s="330"/>
      <c r="E125" s="324" t="str">
        <f t="shared" si="9"/>
        <v/>
      </c>
      <c r="F125" s="325" t="str">
        <f t="shared" si="7"/>
        <v>否</v>
      </c>
      <c r="G125" s="309" t="str">
        <f t="shared" si="8"/>
        <v>款</v>
      </c>
    </row>
    <row r="126" ht="38" customHeight="1" spans="1:7">
      <c r="A126" s="328" t="s">
        <v>2813</v>
      </c>
      <c r="B126" s="329" t="s">
        <v>2814</v>
      </c>
      <c r="C126" s="330"/>
      <c r="D126" s="330"/>
      <c r="E126" s="324" t="str">
        <f t="shared" si="9"/>
        <v/>
      </c>
      <c r="F126" s="325" t="str">
        <f t="shared" si="7"/>
        <v>否</v>
      </c>
      <c r="G126" s="309" t="str">
        <f t="shared" si="8"/>
        <v>项</v>
      </c>
    </row>
    <row r="127" s="301" customFormat="1" ht="38" customHeight="1" spans="1:7">
      <c r="A127" s="328" t="s">
        <v>2815</v>
      </c>
      <c r="B127" s="329" t="s">
        <v>2816</v>
      </c>
      <c r="C127" s="330"/>
      <c r="D127" s="330"/>
      <c r="E127" s="324" t="str">
        <f t="shared" si="9"/>
        <v/>
      </c>
      <c r="F127" s="325" t="str">
        <f t="shared" si="7"/>
        <v>否</v>
      </c>
      <c r="G127" s="309" t="str">
        <f t="shared" si="8"/>
        <v>项</v>
      </c>
    </row>
    <row r="128" s="301" customFormat="1" ht="38" customHeight="1" spans="1:7">
      <c r="A128" s="328" t="s">
        <v>2817</v>
      </c>
      <c r="B128" s="329" t="s">
        <v>2818</v>
      </c>
      <c r="C128" s="330"/>
      <c r="D128" s="330"/>
      <c r="E128" s="324" t="str">
        <f t="shared" si="9"/>
        <v/>
      </c>
      <c r="F128" s="325" t="str">
        <f t="shared" si="7"/>
        <v>否</v>
      </c>
      <c r="G128" s="309" t="str">
        <f t="shared" si="8"/>
        <v>项</v>
      </c>
    </row>
    <row r="129" s="301" customFormat="1" ht="38" customHeight="1" spans="1:7">
      <c r="A129" s="328" t="s">
        <v>2819</v>
      </c>
      <c r="B129" s="329" t="s">
        <v>2820</v>
      </c>
      <c r="C129" s="330"/>
      <c r="D129" s="330"/>
      <c r="E129" s="324" t="str">
        <f t="shared" si="9"/>
        <v/>
      </c>
      <c r="F129" s="325" t="str">
        <f t="shared" si="7"/>
        <v>否</v>
      </c>
      <c r="G129" s="309" t="str">
        <f t="shared" si="8"/>
        <v>项</v>
      </c>
    </row>
    <row r="130" ht="38" customHeight="1" spans="1:7">
      <c r="A130" s="328" t="s">
        <v>2821</v>
      </c>
      <c r="B130" s="329" t="s">
        <v>2822</v>
      </c>
      <c r="C130" s="330"/>
      <c r="D130" s="330"/>
      <c r="E130" s="324" t="str">
        <f t="shared" si="9"/>
        <v/>
      </c>
      <c r="F130" s="325" t="str">
        <f t="shared" si="7"/>
        <v>否</v>
      </c>
      <c r="G130" s="309" t="str">
        <f t="shared" si="8"/>
        <v>款</v>
      </c>
    </row>
    <row r="131" ht="38" customHeight="1" spans="1:7">
      <c r="A131" s="328" t="s">
        <v>2823</v>
      </c>
      <c r="B131" s="329" t="s">
        <v>2818</v>
      </c>
      <c r="C131" s="330"/>
      <c r="D131" s="330"/>
      <c r="E131" s="324" t="str">
        <f t="shared" si="9"/>
        <v/>
      </c>
      <c r="F131" s="325" t="str">
        <f t="shared" si="7"/>
        <v>否</v>
      </c>
      <c r="G131" s="309" t="str">
        <f t="shared" si="8"/>
        <v>项</v>
      </c>
    </row>
    <row r="132" s="301" customFormat="1" ht="38" customHeight="1" spans="1:7">
      <c r="A132" s="328" t="s">
        <v>2824</v>
      </c>
      <c r="B132" s="329" t="s">
        <v>2825</v>
      </c>
      <c r="C132" s="330"/>
      <c r="D132" s="330"/>
      <c r="E132" s="324" t="str">
        <f t="shared" si="9"/>
        <v/>
      </c>
      <c r="F132" s="325" t="str">
        <f t="shared" si="7"/>
        <v>否</v>
      </c>
      <c r="G132" s="309" t="str">
        <f t="shared" si="8"/>
        <v>项</v>
      </c>
    </row>
    <row r="133" ht="38" customHeight="1" spans="1:7">
      <c r="A133" s="328" t="s">
        <v>2826</v>
      </c>
      <c r="B133" s="329" t="s">
        <v>2827</v>
      </c>
      <c r="C133" s="330"/>
      <c r="D133" s="330"/>
      <c r="E133" s="324" t="str">
        <f t="shared" si="9"/>
        <v/>
      </c>
      <c r="F133" s="325" t="str">
        <f t="shared" si="7"/>
        <v>否</v>
      </c>
      <c r="G133" s="309" t="str">
        <f t="shared" si="8"/>
        <v>项</v>
      </c>
    </row>
    <row r="134" ht="38" customHeight="1" spans="1:7">
      <c r="A134" s="328" t="s">
        <v>2828</v>
      </c>
      <c r="B134" s="329" t="s">
        <v>2829</v>
      </c>
      <c r="C134" s="330"/>
      <c r="D134" s="330"/>
      <c r="E134" s="324" t="str">
        <f t="shared" ref="E134:E197" si="10">IF(C134&gt;0,D134/C134-1,IF(C134&lt;0,-(D134/C134-1),""))</f>
        <v/>
      </c>
      <c r="F134" s="325" t="str">
        <f t="shared" ref="F134:F197" si="11">IF(LEN(A134)=3,"是",IF(B134&lt;&gt;"",IF(SUM(C134:D134)&lt;&gt;0,"是","否"),"是"))</f>
        <v>否</v>
      </c>
      <c r="G134" s="309" t="str">
        <f t="shared" ref="G134:G197" si="12">IF(LEN(A134)=3,"类",IF(LEN(A134)=5,"款","项"))</f>
        <v>项</v>
      </c>
    </row>
    <row r="135" s="301" customFormat="1" ht="38" customHeight="1" spans="1:7">
      <c r="A135" s="328" t="s">
        <v>2830</v>
      </c>
      <c r="B135" s="326" t="s">
        <v>2831</v>
      </c>
      <c r="C135" s="327"/>
      <c r="D135" s="327"/>
      <c r="E135" s="324"/>
      <c r="F135" s="325" t="str">
        <f t="shared" si="11"/>
        <v>否</v>
      </c>
      <c r="G135" s="309" t="str">
        <f t="shared" si="12"/>
        <v>款</v>
      </c>
    </row>
    <row r="136" s="301" customFormat="1" ht="38" customHeight="1" spans="1:7">
      <c r="A136" s="328" t="s">
        <v>2832</v>
      </c>
      <c r="B136" s="329" t="s">
        <v>2833</v>
      </c>
      <c r="C136" s="330"/>
      <c r="D136" s="330"/>
      <c r="E136" s="324" t="str">
        <f t="shared" si="10"/>
        <v/>
      </c>
      <c r="F136" s="325" t="str">
        <f t="shared" si="11"/>
        <v>否</v>
      </c>
      <c r="G136" s="309" t="str">
        <f t="shared" si="12"/>
        <v>项</v>
      </c>
    </row>
    <row r="137" s="301" customFormat="1" ht="38" customHeight="1" spans="1:7">
      <c r="A137" s="328" t="s">
        <v>2834</v>
      </c>
      <c r="B137" s="329" t="s">
        <v>2835</v>
      </c>
      <c r="C137" s="330"/>
      <c r="D137" s="330"/>
      <c r="E137" s="324" t="str">
        <f t="shared" si="10"/>
        <v/>
      </c>
      <c r="F137" s="325" t="str">
        <f t="shared" si="11"/>
        <v>否</v>
      </c>
      <c r="G137" s="309" t="str">
        <f t="shared" si="12"/>
        <v>项</v>
      </c>
    </row>
    <row r="138" s="301" customFormat="1" ht="38" customHeight="1" spans="1:7">
      <c r="A138" s="328" t="s">
        <v>2836</v>
      </c>
      <c r="B138" s="329" t="s">
        <v>2837</v>
      </c>
      <c r="C138" s="330"/>
      <c r="D138" s="330"/>
      <c r="E138" s="324" t="str">
        <f t="shared" si="10"/>
        <v/>
      </c>
      <c r="F138" s="325" t="str">
        <f t="shared" si="11"/>
        <v>否</v>
      </c>
      <c r="G138" s="309" t="str">
        <f t="shared" si="12"/>
        <v>项</v>
      </c>
    </row>
    <row r="139" s="301" customFormat="1" ht="38" customHeight="1" spans="1:7">
      <c r="A139" s="328" t="s">
        <v>2838</v>
      </c>
      <c r="B139" s="329" t="s">
        <v>2839</v>
      </c>
      <c r="C139" s="330"/>
      <c r="D139" s="330"/>
      <c r="E139" s="324" t="str">
        <f t="shared" si="10"/>
        <v/>
      </c>
      <c r="F139" s="325" t="str">
        <f t="shared" si="11"/>
        <v>否</v>
      </c>
      <c r="G139" s="309" t="str">
        <f t="shared" si="12"/>
        <v>项</v>
      </c>
    </row>
    <row r="140" s="301" customFormat="1" ht="38" customHeight="1" spans="1:7">
      <c r="A140" s="328" t="s">
        <v>2840</v>
      </c>
      <c r="B140" s="326" t="s">
        <v>2841</v>
      </c>
      <c r="C140" s="327"/>
      <c r="D140" s="327"/>
      <c r="E140" s="324"/>
      <c r="F140" s="325" t="str">
        <f t="shared" si="11"/>
        <v>否</v>
      </c>
      <c r="G140" s="309" t="str">
        <f t="shared" si="12"/>
        <v>款</v>
      </c>
    </row>
    <row r="141" s="301" customFormat="1" ht="38" customHeight="1" spans="1:7">
      <c r="A141" s="328" t="s">
        <v>2842</v>
      </c>
      <c r="B141" s="329" t="s">
        <v>2843</v>
      </c>
      <c r="C141" s="330"/>
      <c r="D141" s="330"/>
      <c r="E141" s="324" t="str">
        <f t="shared" si="10"/>
        <v/>
      </c>
      <c r="F141" s="325" t="str">
        <f t="shared" si="11"/>
        <v>否</v>
      </c>
      <c r="G141" s="309" t="str">
        <f t="shared" si="12"/>
        <v>项</v>
      </c>
    </row>
    <row r="142" s="301" customFormat="1" ht="38" customHeight="1" spans="1:7">
      <c r="A142" s="328" t="s">
        <v>2844</v>
      </c>
      <c r="B142" s="329" t="s">
        <v>2845</v>
      </c>
      <c r="C142" s="330"/>
      <c r="D142" s="330"/>
      <c r="E142" s="324" t="str">
        <f t="shared" si="10"/>
        <v/>
      </c>
      <c r="F142" s="325" t="str">
        <f t="shared" si="11"/>
        <v>否</v>
      </c>
      <c r="G142" s="309" t="str">
        <f t="shared" si="12"/>
        <v>项</v>
      </c>
    </row>
    <row r="143" s="301" customFormat="1" ht="38" customHeight="1" spans="1:7">
      <c r="A143" s="328" t="s">
        <v>2846</v>
      </c>
      <c r="B143" s="329" t="s">
        <v>2847</v>
      </c>
      <c r="C143" s="330"/>
      <c r="D143" s="330"/>
      <c r="E143" s="324" t="str">
        <f t="shared" si="10"/>
        <v/>
      </c>
      <c r="F143" s="325" t="str">
        <f t="shared" si="11"/>
        <v>否</v>
      </c>
      <c r="G143" s="309" t="str">
        <f t="shared" si="12"/>
        <v>项</v>
      </c>
    </row>
    <row r="144" s="301" customFormat="1" ht="38" customHeight="1" spans="1:7">
      <c r="A144" s="328" t="s">
        <v>2848</v>
      </c>
      <c r="B144" s="329" t="s">
        <v>2849</v>
      </c>
      <c r="C144" s="330"/>
      <c r="D144" s="330"/>
      <c r="E144" s="324" t="str">
        <f t="shared" si="10"/>
        <v/>
      </c>
      <c r="F144" s="325" t="str">
        <f t="shared" si="11"/>
        <v>否</v>
      </c>
      <c r="G144" s="309" t="str">
        <f t="shared" si="12"/>
        <v>项</v>
      </c>
    </row>
    <row r="145" s="301" customFormat="1" ht="38" customHeight="1" spans="1:7">
      <c r="A145" s="328" t="s">
        <v>2850</v>
      </c>
      <c r="B145" s="329" t="s">
        <v>2851</v>
      </c>
      <c r="C145" s="330"/>
      <c r="D145" s="330"/>
      <c r="E145" s="324" t="str">
        <f t="shared" si="10"/>
        <v/>
      </c>
      <c r="F145" s="325" t="str">
        <f t="shared" si="11"/>
        <v>否</v>
      </c>
      <c r="G145" s="309" t="str">
        <f t="shared" si="12"/>
        <v>项</v>
      </c>
    </row>
    <row r="146" s="301" customFormat="1" ht="38" customHeight="1" spans="1:7">
      <c r="A146" s="328" t="s">
        <v>2852</v>
      </c>
      <c r="B146" s="329" t="s">
        <v>2853</v>
      </c>
      <c r="C146" s="330"/>
      <c r="D146" s="330"/>
      <c r="E146" s="324" t="str">
        <f t="shared" si="10"/>
        <v/>
      </c>
      <c r="F146" s="325" t="str">
        <f t="shared" si="11"/>
        <v>否</v>
      </c>
      <c r="G146" s="309" t="str">
        <f t="shared" si="12"/>
        <v>项</v>
      </c>
    </row>
    <row r="147" s="301" customFormat="1" ht="38" customHeight="1" spans="1:7">
      <c r="A147" s="328" t="s">
        <v>2854</v>
      </c>
      <c r="B147" s="329" t="s">
        <v>2855</v>
      </c>
      <c r="C147" s="330"/>
      <c r="D147" s="330"/>
      <c r="E147" s="324" t="str">
        <f t="shared" si="10"/>
        <v/>
      </c>
      <c r="F147" s="325" t="str">
        <f t="shared" si="11"/>
        <v>否</v>
      </c>
      <c r="G147" s="309" t="str">
        <f t="shared" si="12"/>
        <v>项</v>
      </c>
    </row>
    <row r="148" s="301" customFormat="1" ht="38" customHeight="1" spans="1:7">
      <c r="A148" s="328" t="s">
        <v>2856</v>
      </c>
      <c r="B148" s="329" t="s">
        <v>2857</v>
      </c>
      <c r="C148" s="330"/>
      <c r="D148" s="330"/>
      <c r="E148" s="324" t="str">
        <f t="shared" si="10"/>
        <v/>
      </c>
      <c r="F148" s="325" t="str">
        <f t="shared" si="11"/>
        <v>否</v>
      </c>
      <c r="G148" s="309" t="str">
        <f t="shared" si="12"/>
        <v>项</v>
      </c>
    </row>
    <row r="149" s="301" customFormat="1" ht="38" customHeight="1" spans="1:7">
      <c r="A149" s="328" t="s">
        <v>2858</v>
      </c>
      <c r="B149" s="329" t="s">
        <v>2859</v>
      </c>
      <c r="C149" s="330"/>
      <c r="D149" s="330"/>
      <c r="E149" s="324" t="str">
        <f t="shared" si="10"/>
        <v/>
      </c>
      <c r="F149" s="325" t="str">
        <f t="shared" si="11"/>
        <v>否</v>
      </c>
      <c r="G149" s="309" t="str">
        <f t="shared" si="12"/>
        <v>款</v>
      </c>
    </row>
    <row r="150" s="301" customFormat="1" ht="38" customHeight="1" spans="1:7">
      <c r="A150" s="328" t="s">
        <v>2860</v>
      </c>
      <c r="B150" s="329" t="s">
        <v>2861</v>
      </c>
      <c r="C150" s="330"/>
      <c r="D150" s="330"/>
      <c r="E150" s="324" t="str">
        <f t="shared" si="10"/>
        <v/>
      </c>
      <c r="F150" s="325" t="str">
        <f t="shared" si="11"/>
        <v>否</v>
      </c>
      <c r="G150" s="309" t="str">
        <f t="shared" si="12"/>
        <v>项</v>
      </c>
    </row>
    <row r="151" s="301" customFormat="1" ht="38" customHeight="1" spans="1:7">
      <c r="A151" s="328" t="s">
        <v>2862</v>
      </c>
      <c r="B151" s="329" t="s">
        <v>2863</v>
      </c>
      <c r="C151" s="330"/>
      <c r="D151" s="330"/>
      <c r="E151" s="324" t="str">
        <f t="shared" si="10"/>
        <v/>
      </c>
      <c r="F151" s="325" t="str">
        <f t="shared" si="11"/>
        <v>否</v>
      </c>
      <c r="G151" s="309" t="str">
        <f t="shared" si="12"/>
        <v>项</v>
      </c>
    </row>
    <row r="152" ht="38" customHeight="1" spans="1:7">
      <c r="A152" s="328" t="s">
        <v>2864</v>
      </c>
      <c r="B152" s="329" t="s">
        <v>2865</v>
      </c>
      <c r="C152" s="330"/>
      <c r="D152" s="330"/>
      <c r="E152" s="324" t="str">
        <f t="shared" si="10"/>
        <v/>
      </c>
      <c r="F152" s="325" t="str">
        <f t="shared" si="11"/>
        <v>否</v>
      </c>
      <c r="G152" s="309" t="str">
        <f t="shared" si="12"/>
        <v>项</v>
      </c>
    </row>
    <row r="153" ht="38" customHeight="1" spans="1:7">
      <c r="A153" s="328" t="s">
        <v>2866</v>
      </c>
      <c r="B153" s="329" t="s">
        <v>2867</v>
      </c>
      <c r="C153" s="330"/>
      <c r="D153" s="330"/>
      <c r="E153" s="324" t="str">
        <f t="shared" si="10"/>
        <v/>
      </c>
      <c r="F153" s="325" t="str">
        <f t="shared" si="11"/>
        <v>否</v>
      </c>
      <c r="G153" s="309" t="str">
        <f t="shared" si="12"/>
        <v>项</v>
      </c>
    </row>
    <row r="154" s="301" customFormat="1" ht="38" customHeight="1" spans="1:7">
      <c r="A154" s="328" t="s">
        <v>2868</v>
      </c>
      <c r="B154" s="329" t="s">
        <v>2869</v>
      </c>
      <c r="C154" s="330"/>
      <c r="D154" s="330"/>
      <c r="E154" s="324" t="str">
        <f t="shared" si="10"/>
        <v/>
      </c>
      <c r="F154" s="325" t="str">
        <f t="shared" si="11"/>
        <v>否</v>
      </c>
      <c r="G154" s="309" t="str">
        <f t="shared" si="12"/>
        <v>项</v>
      </c>
    </row>
    <row r="155" ht="38" customHeight="1" spans="1:7">
      <c r="A155" s="328" t="s">
        <v>2870</v>
      </c>
      <c r="B155" s="329" t="s">
        <v>2871</v>
      </c>
      <c r="C155" s="330"/>
      <c r="D155" s="330"/>
      <c r="E155" s="324" t="str">
        <f t="shared" si="10"/>
        <v/>
      </c>
      <c r="F155" s="325" t="str">
        <f t="shared" si="11"/>
        <v>否</v>
      </c>
      <c r="G155" s="309" t="str">
        <f t="shared" si="12"/>
        <v>项</v>
      </c>
    </row>
    <row r="156" ht="38" customHeight="1" spans="1:7">
      <c r="A156" s="328" t="s">
        <v>2872</v>
      </c>
      <c r="B156" s="326" t="s">
        <v>2873</v>
      </c>
      <c r="C156" s="327"/>
      <c r="D156" s="327"/>
      <c r="E156" s="324"/>
      <c r="F156" s="325" t="str">
        <f t="shared" si="11"/>
        <v>否</v>
      </c>
      <c r="G156" s="309" t="str">
        <f t="shared" si="12"/>
        <v>款</v>
      </c>
    </row>
    <row r="157" s="301" customFormat="1" ht="38" customHeight="1" spans="1:7">
      <c r="A157" s="328" t="s">
        <v>2874</v>
      </c>
      <c r="B157" s="329" t="s">
        <v>2875</v>
      </c>
      <c r="C157" s="330"/>
      <c r="D157" s="330"/>
      <c r="E157" s="324" t="str">
        <f t="shared" si="10"/>
        <v/>
      </c>
      <c r="F157" s="325" t="str">
        <f t="shared" si="11"/>
        <v>否</v>
      </c>
      <c r="G157" s="309" t="str">
        <f t="shared" si="12"/>
        <v>项</v>
      </c>
    </row>
    <row r="158" s="301" customFormat="1" ht="38" customHeight="1" spans="1:7">
      <c r="A158" s="328" t="s">
        <v>2876</v>
      </c>
      <c r="B158" s="329" t="s">
        <v>2877</v>
      </c>
      <c r="C158" s="330"/>
      <c r="D158" s="330"/>
      <c r="E158" s="324" t="str">
        <f t="shared" si="10"/>
        <v/>
      </c>
      <c r="F158" s="325" t="str">
        <f t="shared" si="11"/>
        <v>否</v>
      </c>
      <c r="G158" s="309" t="str">
        <f t="shared" si="12"/>
        <v>项</v>
      </c>
    </row>
    <row r="159" s="301" customFormat="1" ht="38" customHeight="1" spans="1:7">
      <c r="A159" s="328" t="s">
        <v>2878</v>
      </c>
      <c r="B159" s="329" t="s">
        <v>2879</v>
      </c>
      <c r="C159" s="330"/>
      <c r="D159" s="330"/>
      <c r="E159" s="324" t="str">
        <f t="shared" si="10"/>
        <v/>
      </c>
      <c r="F159" s="325" t="str">
        <f t="shared" si="11"/>
        <v>否</v>
      </c>
      <c r="G159" s="309" t="str">
        <f t="shared" si="12"/>
        <v>项</v>
      </c>
    </row>
    <row r="160" s="301" customFormat="1" ht="38" customHeight="1" spans="1:7">
      <c r="A160" s="328" t="s">
        <v>2880</v>
      </c>
      <c r="B160" s="329" t="s">
        <v>2881</v>
      </c>
      <c r="C160" s="330"/>
      <c r="D160" s="330"/>
      <c r="E160" s="324" t="str">
        <f t="shared" si="10"/>
        <v/>
      </c>
      <c r="F160" s="325" t="str">
        <f t="shared" si="11"/>
        <v>否</v>
      </c>
      <c r="G160" s="309" t="str">
        <f t="shared" si="12"/>
        <v>项</v>
      </c>
    </row>
    <row r="161" s="301" customFormat="1" ht="38" customHeight="1" spans="1:7">
      <c r="A161" s="328" t="s">
        <v>2882</v>
      </c>
      <c r="B161" s="329" t="s">
        <v>2883</v>
      </c>
      <c r="C161" s="330"/>
      <c r="D161" s="330"/>
      <c r="E161" s="324" t="str">
        <f t="shared" si="10"/>
        <v/>
      </c>
      <c r="F161" s="325" t="str">
        <f t="shared" si="11"/>
        <v>否</v>
      </c>
      <c r="G161" s="309" t="str">
        <f t="shared" si="12"/>
        <v>项</v>
      </c>
    </row>
    <row r="162" s="301" customFormat="1" ht="38" customHeight="1" spans="1:7">
      <c r="A162" s="328" t="s">
        <v>2884</v>
      </c>
      <c r="B162" s="329" t="s">
        <v>2885</v>
      </c>
      <c r="C162" s="330"/>
      <c r="D162" s="330"/>
      <c r="E162" s="324" t="str">
        <f t="shared" si="10"/>
        <v/>
      </c>
      <c r="F162" s="325" t="str">
        <f t="shared" si="11"/>
        <v>否</v>
      </c>
      <c r="G162" s="309" t="str">
        <f t="shared" si="12"/>
        <v>项</v>
      </c>
    </row>
    <row r="163" s="301" customFormat="1" ht="38" customHeight="1" spans="1:7">
      <c r="A163" s="328" t="s">
        <v>2886</v>
      </c>
      <c r="B163" s="329" t="s">
        <v>2887</v>
      </c>
      <c r="C163" s="330"/>
      <c r="D163" s="330"/>
      <c r="E163" s="324" t="str">
        <f t="shared" si="10"/>
        <v/>
      </c>
      <c r="F163" s="325" t="str">
        <f t="shared" si="11"/>
        <v>否</v>
      </c>
      <c r="G163" s="309" t="str">
        <f t="shared" si="12"/>
        <v>项</v>
      </c>
    </row>
    <row r="164" ht="38" customHeight="1" spans="1:7">
      <c r="A164" s="328" t="s">
        <v>2888</v>
      </c>
      <c r="B164" s="329" t="s">
        <v>2889</v>
      </c>
      <c r="C164" s="330"/>
      <c r="D164" s="330"/>
      <c r="E164" s="324" t="str">
        <f t="shared" si="10"/>
        <v/>
      </c>
      <c r="F164" s="325" t="str">
        <f t="shared" si="11"/>
        <v>否</v>
      </c>
      <c r="G164" s="309" t="str">
        <f t="shared" si="12"/>
        <v>项</v>
      </c>
    </row>
    <row r="165" ht="38" customHeight="1" spans="1:7">
      <c r="A165" s="328" t="s">
        <v>2890</v>
      </c>
      <c r="B165" s="329" t="s">
        <v>2891</v>
      </c>
      <c r="C165" s="330"/>
      <c r="D165" s="330"/>
      <c r="E165" s="324" t="str">
        <f t="shared" si="10"/>
        <v/>
      </c>
      <c r="F165" s="325" t="str">
        <f t="shared" si="11"/>
        <v>否</v>
      </c>
      <c r="G165" s="309" t="str">
        <f t="shared" si="12"/>
        <v>款</v>
      </c>
    </row>
    <row r="166" s="301" customFormat="1" ht="38" customHeight="1" spans="1:7">
      <c r="A166" s="328" t="s">
        <v>2892</v>
      </c>
      <c r="B166" s="329" t="s">
        <v>2814</v>
      </c>
      <c r="C166" s="330"/>
      <c r="D166" s="330"/>
      <c r="E166" s="324" t="str">
        <f t="shared" si="10"/>
        <v/>
      </c>
      <c r="F166" s="325" t="str">
        <f t="shared" si="11"/>
        <v>否</v>
      </c>
      <c r="G166" s="309" t="str">
        <f t="shared" si="12"/>
        <v>项</v>
      </c>
    </row>
    <row r="167" s="301" customFormat="1" ht="38" customHeight="1" spans="1:7">
      <c r="A167" s="328" t="s">
        <v>2893</v>
      </c>
      <c r="B167" s="329" t="s">
        <v>2894</v>
      </c>
      <c r="C167" s="330"/>
      <c r="D167" s="330"/>
      <c r="E167" s="324" t="str">
        <f t="shared" si="10"/>
        <v/>
      </c>
      <c r="F167" s="325" t="str">
        <f t="shared" si="11"/>
        <v>否</v>
      </c>
      <c r="G167" s="309" t="str">
        <f t="shared" si="12"/>
        <v>项</v>
      </c>
    </row>
    <row r="168" s="301" customFormat="1" ht="38" customHeight="1" spans="1:7">
      <c r="A168" s="328" t="s">
        <v>2895</v>
      </c>
      <c r="B168" s="326" t="s">
        <v>2896</v>
      </c>
      <c r="C168" s="327"/>
      <c r="D168" s="327"/>
      <c r="E168" s="324"/>
      <c r="F168" s="325" t="str">
        <f t="shared" si="11"/>
        <v>否</v>
      </c>
      <c r="G168" s="309" t="str">
        <f t="shared" si="12"/>
        <v>款</v>
      </c>
    </row>
    <row r="169" s="301" customFormat="1" ht="38" customHeight="1" spans="1:7">
      <c r="A169" s="328" t="s">
        <v>2897</v>
      </c>
      <c r="B169" s="329" t="s">
        <v>2814</v>
      </c>
      <c r="C169" s="330"/>
      <c r="D169" s="330"/>
      <c r="E169" s="324" t="str">
        <f t="shared" si="10"/>
        <v/>
      </c>
      <c r="F169" s="325" t="str">
        <f t="shared" si="11"/>
        <v>否</v>
      </c>
      <c r="G169" s="309" t="str">
        <f t="shared" si="12"/>
        <v>项</v>
      </c>
    </row>
    <row r="170" s="301" customFormat="1" ht="38" customHeight="1" spans="1:7">
      <c r="A170" s="328" t="s">
        <v>2898</v>
      </c>
      <c r="B170" s="329" t="s">
        <v>2899</v>
      </c>
      <c r="C170" s="330"/>
      <c r="D170" s="330"/>
      <c r="E170" s="324" t="str">
        <f t="shared" si="10"/>
        <v/>
      </c>
      <c r="F170" s="325" t="str">
        <f t="shared" si="11"/>
        <v>否</v>
      </c>
      <c r="G170" s="309" t="str">
        <f t="shared" si="12"/>
        <v>项</v>
      </c>
    </row>
    <row r="171" s="301" customFormat="1" ht="38" customHeight="1" spans="1:7">
      <c r="A171" s="328" t="s">
        <v>2900</v>
      </c>
      <c r="B171" s="329" t="s">
        <v>2901</v>
      </c>
      <c r="C171" s="330"/>
      <c r="D171" s="330"/>
      <c r="E171" s="324" t="str">
        <f t="shared" si="10"/>
        <v/>
      </c>
      <c r="F171" s="325" t="str">
        <f t="shared" si="11"/>
        <v>否</v>
      </c>
      <c r="G171" s="309" t="str">
        <f t="shared" si="12"/>
        <v>款</v>
      </c>
    </row>
    <row r="172" ht="38" customHeight="1" spans="1:7">
      <c r="A172" s="328" t="s">
        <v>2902</v>
      </c>
      <c r="B172" s="329" t="s">
        <v>2903</v>
      </c>
      <c r="C172" s="330"/>
      <c r="D172" s="330"/>
      <c r="E172" s="324" t="str">
        <f t="shared" si="10"/>
        <v/>
      </c>
      <c r="F172" s="325" t="str">
        <f t="shared" si="11"/>
        <v>否</v>
      </c>
      <c r="G172" s="309" t="str">
        <f t="shared" si="12"/>
        <v>款</v>
      </c>
    </row>
    <row r="173" ht="38" customHeight="1" spans="1:7">
      <c r="A173" s="328" t="s">
        <v>2904</v>
      </c>
      <c r="B173" s="329" t="s">
        <v>2833</v>
      </c>
      <c r="C173" s="330"/>
      <c r="D173" s="330"/>
      <c r="E173" s="324" t="str">
        <f t="shared" si="10"/>
        <v/>
      </c>
      <c r="F173" s="325" t="str">
        <f t="shared" si="11"/>
        <v>否</v>
      </c>
      <c r="G173" s="309" t="str">
        <f t="shared" si="12"/>
        <v>项</v>
      </c>
    </row>
    <row r="174" ht="38" customHeight="1" spans="1:7">
      <c r="A174" s="328" t="s">
        <v>2905</v>
      </c>
      <c r="B174" s="329" t="s">
        <v>2837</v>
      </c>
      <c r="C174" s="330"/>
      <c r="D174" s="330"/>
      <c r="E174" s="324" t="str">
        <f t="shared" si="10"/>
        <v/>
      </c>
      <c r="F174" s="325" t="str">
        <f t="shared" si="11"/>
        <v>否</v>
      </c>
      <c r="G174" s="309" t="str">
        <f t="shared" si="12"/>
        <v>项</v>
      </c>
    </row>
    <row r="175" s="301" customFormat="1" ht="38" customHeight="1" spans="1:7">
      <c r="A175" s="328" t="s">
        <v>2906</v>
      </c>
      <c r="B175" s="329" t="s">
        <v>2907</v>
      </c>
      <c r="C175" s="330"/>
      <c r="D175" s="330"/>
      <c r="E175" s="324" t="str">
        <f t="shared" si="10"/>
        <v/>
      </c>
      <c r="F175" s="325" t="str">
        <f t="shared" si="11"/>
        <v>否</v>
      </c>
      <c r="G175" s="309" t="str">
        <f t="shared" si="12"/>
        <v>项</v>
      </c>
    </row>
    <row r="176" ht="38" customHeight="1" spans="1:7">
      <c r="A176" s="321" t="s">
        <v>165</v>
      </c>
      <c r="B176" s="322" t="s">
        <v>2908</v>
      </c>
      <c r="C176" s="323"/>
      <c r="D176" s="323"/>
      <c r="E176" s="332"/>
      <c r="F176" s="325" t="str">
        <f t="shared" si="11"/>
        <v>是</v>
      </c>
      <c r="G176" s="309" t="str">
        <f t="shared" si="12"/>
        <v>类</v>
      </c>
    </row>
    <row r="177" ht="38" customHeight="1" spans="1:7">
      <c r="A177" s="328" t="s">
        <v>2909</v>
      </c>
      <c r="B177" s="326" t="s">
        <v>2910</v>
      </c>
      <c r="C177" s="327"/>
      <c r="D177" s="327"/>
      <c r="E177" s="324"/>
      <c r="F177" s="325" t="str">
        <f t="shared" si="11"/>
        <v>否</v>
      </c>
      <c r="G177" s="309" t="str">
        <f t="shared" si="12"/>
        <v>款</v>
      </c>
    </row>
    <row r="178" ht="38" customHeight="1" spans="1:7">
      <c r="A178" s="328" t="s">
        <v>2911</v>
      </c>
      <c r="B178" s="329" t="s">
        <v>2912</v>
      </c>
      <c r="C178" s="330"/>
      <c r="D178" s="330"/>
      <c r="E178" s="324" t="str">
        <f t="shared" si="10"/>
        <v/>
      </c>
      <c r="F178" s="325" t="str">
        <f t="shared" si="11"/>
        <v>否</v>
      </c>
      <c r="G178" s="309" t="str">
        <f t="shared" si="12"/>
        <v>项</v>
      </c>
    </row>
    <row r="179" s="301" customFormat="1" ht="38" customHeight="1" spans="1:7">
      <c r="A179" s="328" t="s">
        <v>2913</v>
      </c>
      <c r="B179" s="329" t="s">
        <v>2914</v>
      </c>
      <c r="C179" s="330"/>
      <c r="D179" s="330"/>
      <c r="E179" s="324" t="str">
        <f t="shared" si="10"/>
        <v/>
      </c>
      <c r="F179" s="325" t="str">
        <f t="shared" si="11"/>
        <v>否</v>
      </c>
      <c r="G179" s="309" t="str">
        <f t="shared" si="12"/>
        <v>项</v>
      </c>
    </row>
    <row r="180" s="301" customFormat="1" ht="38" customHeight="1" spans="1:7">
      <c r="A180" s="321" t="s">
        <v>187</v>
      </c>
      <c r="B180" s="322" t="s">
        <v>2915</v>
      </c>
      <c r="C180" s="323">
        <f>C181+C185+C194</f>
        <v>32837</v>
      </c>
      <c r="D180" s="323">
        <f>D181+D185+D194</f>
        <v>1729</v>
      </c>
      <c r="E180" s="324">
        <f t="shared" si="10"/>
        <v>-0.947</v>
      </c>
      <c r="F180" s="325" t="str">
        <f t="shared" si="11"/>
        <v>是</v>
      </c>
      <c r="G180" s="309" t="str">
        <f t="shared" si="12"/>
        <v>类</v>
      </c>
    </row>
    <row r="181" ht="38" customHeight="1" spans="1:7">
      <c r="A181" s="328" t="s">
        <v>2916</v>
      </c>
      <c r="B181" s="326" t="s">
        <v>2917</v>
      </c>
      <c r="C181" s="327">
        <f>C182+C183+C184</f>
        <v>32000</v>
      </c>
      <c r="D181" s="327">
        <f>D182+D183+D184</f>
        <v>0</v>
      </c>
      <c r="E181" s="324">
        <f t="shared" si="10"/>
        <v>-1</v>
      </c>
      <c r="F181" s="325" t="str">
        <f t="shared" si="11"/>
        <v>是</v>
      </c>
      <c r="G181" s="309" t="str">
        <f t="shared" si="12"/>
        <v>款</v>
      </c>
    </row>
    <row r="182" ht="38" customHeight="1" spans="1:7">
      <c r="A182" s="328" t="s">
        <v>2918</v>
      </c>
      <c r="B182" s="329" t="s">
        <v>2919</v>
      </c>
      <c r="C182" s="330"/>
      <c r="D182" s="330"/>
      <c r="E182" s="324" t="str">
        <f t="shared" si="10"/>
        <v/>
      </c>
      <c r="F182" s="325" t="str">
        <f t="shared" si="11"/>
        <v>否</v>
      </c>
      <c r="G182" s="309" t="str">
        <f t="shared" si="12"/>
        <v>项</v>
      </c>
    </row>
    <row r="183" s="301" customFormat="1" ht="38" customHeight="1" spans="1:7">
      <c r="A183" s="328" t="s">
        <v>2920</v>
      </c>
      <c r="B183" s="329" t="s">
        <v>2921</v>
      </c>
      <c r="C183" s="330">
        <v>32000</v>
      </c>
      <c r="D183" s="330"/>
      <c r="E183" s="324">
        <f t="shared" si="10"/>
        <v>-1</v>
      </c>
      <c r="F183" s="325" t="str">
        <f t="shared" si="11"/>
        <v>是</v>
      </c>
      <c r="G183" s="309" t="str">
        <f t="shared" si="12"/>
        <v>项</v>
      </c>
    </row>
    <row r="184" s="301" customFormat="1" ht="38" customHeight="1" spans="1:7">
      <c r="A184" s="328" t="s">
        <v>2922</v>
      </c>
      <c r="B184" s="329" t="s">
        <v>2923</v>
      </c>
      <c r="C184" s="330"/>
      <c r="D184" s="330"/>
      <c r="E184" s="324" t="str">
        <f t="shared" si="10"/>
        <v/>
      </c>
      <c r="F184" s="325" t="str">
        <f t="shared" si="11"/>
        <v>否</v>
      </c>
      <c r="G184" s="309" t="str">
        <f t="shared" si="12"/>
        <v>项</v>
      </c>
    </row>
    <row r="185" ht="38" customHeight="1" spans="1:7">
      <c r="A185" s="328" t="s">
        <v>2924</v>
      </c>
      <c r="B185" s="326" t="s">
        <v>2925</v>
      </c>
      <c r="C185" s="327">
        <f>SUM(C186:C193)</f>
        <v>0</v>
      </c>
      <c r="D185" s="327">
        <f>SUM(D186:D193)</f>
        <v>0</v>
      </c>
      <c r="E185" s="324"/>
      <c r="F185" s="325" t="str">
        <f t="shared" si="11"/>
        <v>否</v>
      </c>
      <c r="G185" s="309" t="str">
        <f t="shared" si="12"/>
        <v>款</v>
      </c>
    </row>
    <row r="186" s="301" customFormat="1" ht="38" customHeight="1" spans="1:7">
      <c r="A186" s="328" t="s">
        <v>2926</v>
      </c>
      <c r="B186" s="329" t="s">
        <v>2927</v>
      </c>
      <c r="C186" s="330"/>
      <c r="D186" s="330"/>
      <c r="E186" s="324" t="str">
        <f t="shared" si="10"/>
        <v/>
      </c>
      <c r="F186" s="325" t="str">
        <f t="shared" si="11"/>
        <v>否</v>
      </c>
      <c r="G186" s="309" t="str">
        <f t="shared" si="12"/>
        <v>项</v>
      </c>
    </row>
    <row r="187" ht="38" customHeight="1" spans="1:7">
      <c r="A187" s="328" t="s">
        <v>2928</v>
      </c>
      <c r="B187" s="329" t="s">
        <v>2929</v>
      </c>
      <c r="C187" s="330"/>
      <c r="D187" s="330"/>
      <c r="E187" s="324" t="str">
        <f t="shared" si="10"/>
        <v/>
      </c>
      <c r="F187" s="325" t="str">
        <f t="shared" si="11"/>
        <v>否</v>
      </c>
      <c r="G187" s="309" t="str">
        <f t="shared" si="12"/>
        <v>项</v>
      </c>
    </row>
    <row r="188" ht="38" customHeight="1" spans="1:7">
      <c r="A188" s="328" t="s">
        <v>2930</v>
      </c>
      <c r="B188" s="329" t="s">
        <v>2931</v>
      </c>
      <c r="C188" s="330"/>
      <c r="D188" s="330"/>
      <c r="E188" s="324" t="str">
        <f t="shared" si="10"/>
        <v/>
      </c>
      <c r="F188" s="325" t="str">
        <f t="shared" si="11"/>
        <v>否</v>
      </c>
      <c r="G188" s="309" t="str">
        <f t="shared" si="12"/>
        <v>项</v>
      </c>
    </row>
    <row r="189" ht="38" customHeight="1" spans="1:7">
      <c r="A189" s="328" t="s">
        <v>2932</v>
      </c>
      <c r="B189" s="329" t="s">
        <v>2933</v>
      </c>
      <c r="C189" s="330"/>
      <c r="D189" s="330"/>
      <c r="E189" s="324" t="str">
        <f t="shared" si="10"/>
        <v/>
      </c>
      <c r="F189" s="325" t="str">
        <f t="shared" si="11"/>
        <v>否</v>
      </c>
      <c r="G189" s="309" t="str">
        <f t="shared" si="12"/>
        <v>项</v>
      </c>
    </row>
    <row r="190" ht="38" customHeight="1" spans="1:7">
      <c r="A190" s="328" t="s">
        <v>2934</v>
      </c>
      <c r="B190" s="329" t="s">
        <v>2935</v>
      </c>
      <c r="C190" s="330"/>
      <c r="D190" s="330"/>
      <c r="E190" s="324" t="str">
        <f t="shared" si="10"/>
        <v/>
      </c>
      <c r="F190" s="325" t="str">
        <f t="shared" si="11"/>
        <v>否</v>
      </c>
      <c r="G190" s="309" t="str">
        <f t="shared" si="12"/>
        <v>项</v>
      </c>
    </row>
    <row r="191" ht="38" customHeight="1" spans="1:7">
      <c r="A191" s="328" t="s">
        <v>2936</v>
      </c>
      <c r="B191" s="329" t="s">
        <v>2937</v>
      </c>
      <c r="C191" s="330"/>
      <c r="D191" s="330"/>
      <c r="E191" s="324" t="str">
        <f t="shared" si="10"/>
        <v/>
      </c>
      <c r="F191" s="325" t="str">
        <f t="shared" si="11"/>
        <v>否</v>
      </c>
      <c r="G191" s="309" t="str">
        <f t="shared" si="12"/>
        <v>项</v>
      </c>
    </row>
    <row r="192" s="301" customFormat="1" ht="38" customHeight="1" spans="1:7">
      <c r="A192" s="328" t="s">
        <v>2938</v>
      </c>
      <c r="B192" s="329" t="s">
        <v>2939</v>
      </c>
      <c r="C192" s="330"/>
      <c r="D192" s="330"/>
      <c r="E192" s="324" t="str">
        <f t="shared" si="10"/>
        <v/>
      </c>
      <c r="F192" s="325" t="str">
        <f t="shared" si="11"/>
        <v>否</v>
      </c>
      <c r="G192" s="309" t="str">
        <f t="shared" si="12"/>
        <v>项</v>
      </c>
    </row>
    <row r="193" ht="38" customHeight="1" spans="1:7">
      <c r="A193" s="328" t="s">
        <v>2940</v>
      </c>
      <c r="B193" s="329" t="s">
        <v>2941</v>
      </c>
      <c r="C193" s="330"/>
      <c r="D193" s="330"/>
      <c r="E193" s="324" t="str">
        <f t="shared" si="10"/>
        <v/>
      </c>
      <c r="F193" s="325" t="str">
        <f t="shared" si="11"/>
        <v>否</v>
      </c>
      <c r="G193" s="309" t="str">
        <f t="shared" si="12"/>
        <v>项</v>
      </c>
    </row>
    <row r="194" ht="38" customHeight="1" spans="1:7">
      <c r="A194" s="328" t="s">
        <v>2942</v>
      </c>
      <c r="B194" s="326" t="s">
        <v>2943</v>
      </c>
      <c r="C194" s="327">
        <f>SUM(C195:C205)</f>
        <v>837</v>
      </c>
      <c r="D194" s="327">
        <f>SUM(D195:D205)</f>
        <v>1729</v>
      </c>
      <c r="E194" s="324">
        <f t="shared" si="10"/>
        <v>1.066</v>
      </c>
      <c r="F194" s="325" t="str">
        <f t="shared" si="11"/>
        <v>是</v>
      </c>
      <c r="G194" s="309" t="str">
        <f t="shared" si="12"/>
        <v>款</v>
      </c>
    </row>
    <row r="195" ht="38" customHeight="1" spans="1:7">
      <c r="A195" s="339">
        <v>2296001</v>
      </c>
      <c r="B195" s="329" t="s">
        <v>2944</v>
      </c>
      <c r="C195" s="330"/>
      <c r="D195" s="330"/>
      <c r="E195" s="324" t="str">
        <f t="shared" si="10"/>
        <v/>
      </c>
      <c r="F195" s="325" t="str">
        <f t="shared" si="11"/>
        <v>否</v>
      </c>
      <c r="G195" s="309" t="str">
        <f t="shared" si="12"/>
        <v>项</v>
      </c>
    </row>
    <row r="196" s="301" customFormat="1" ht="38" customHeight="1" spans="1:7">
      <c r="A196" s="328" t="s">
        <v>2945</v>
      </c>
      <c r="B196" s="329" t="s">
        <v>2946</v>
      </c>
      <c r="C196" s="330">
        <v>329</v>
      </c>
      <c r="D196" s="330">
        <v>827</v>
      </c>
      <c r="E196" s="324">
        <f t="shared" si="10"/>
        <v>1.514</v>
      </c>
      <c r="F196" s="325" t="str">
        <f t="shared" si="11"/>
        <v>是</v>
      </c>
      <c r="G196" s="309" t="str">
        <f t="shared" si="12"/>
        <v>项</v>
      </c>
    </row>
    <row r="197" ht="38" customHeight="1" spans="1:7">
      <c r="A197" s="328" t="s">
        <v>2947</v>
      </c>
      <c r="B197" s="329" t="s">
        <v>2948</v>
      </c>
      <c r="C197" s="330">
        <v>39</v>
      </c>
      <c r="D197" s="330">
        <v>35</v>
      </c>
      <c r="E197" s="324">
        <f t="shared" si="10"/>
        <v>-0.103</v>
      </c>
      <c r="F197" s="325" t="str">
        <f t="shared" si="11"/>
        <v>是</v>
      </c>
      <c r="G197" s="309" t="str">
        <f t="shared" si="12"/>
        <v>项</v>
      </c>
    </row>
    <row r="198" ht="38" customHeight="1" spans="1:7">
      <c r="A198" s="328" t="s">
        <v>2949</v>
      </c>
      <c r="B198" s="329" t="s">
        <v>2950</v>
      </c>
      <c r="C198" s="330">
        <v>8</v>
      </c>
      <c r="D198" s="330">
        <v>13</v>
      </c>
      <c r="E198" s="324">
        <f t="shared" ref="E198:E261" si="13">IF(C198&gt;0,D198/C198-1,IF(C198&lt;0,-(D198/C198-1),""))</f>
        <v>0.625</v>
      </c>
      <c r="F198" s="325" t="str">
        <f t="shared" ref="F198:F261" si="14">IF(LEN(A198)=3,"是",IF(B198&lt;&gt;"",IF(SUM(C198:D198)&lt;&gt;0,"是","否"),"是"))</f>
        <v>是</v>
      </c>
      <c r="G198" s="309" t="str">
        <f t="shared" ref="G198:G261" si="15">IF(LEN(A198)=3,"类",IF(LEN(A198)=5,"款","项"))</f>
        <v>项</v>
      </c>
    </row>
    <row r="199" ht="38" customHeight="1" spans="1:7">
      <c r="A199" s="328" t="s">
        <v>2951</v>
      </c>
      <c r="B199" s="329" t="s">
        <v>2952</v>
      </c>
      <c r="C199" s="330"/>
      <c r="D199" s="330"/>
      <c r="E199" s="324" t="str">
        <f t="shared" si="13"/>
        <v/>
      </c>
      <c r="F199" s="325" t="str">
        <f t="shared" si="14"/>
        <v>否</v>
      </c>
      <c r="G199" s="309" t="str">
        <f t="shared" si="15"/>
        <v>项</v>
      </c>
    </row>
    <row r="200" ht="38" customHeight="1" spans="1:7">
      <c r="A200" s="328" t="s">
        <v>2953</v>
      </c>
      <c r="B200" s="329" t="s">
        <v>2954</v>
      </c>
      <c r="C200" s="330">
        <v>193</v>
      </c>
      <c r="D200" s="330">
        <v>224</v>
      </c>
      <c r="E200" s="324">
        <f t="shared" si="13"/>
        <v>0.161</v>
      </c>
      <c r="F200" s="325" t="str">
        <f t="shared" si="14"/>
        <v>是</v>
      </c>
      <c r="G200" s="309" t="str">
        <f t="shared" si="15"/>
        <v>项</v>
      </c>
    </row>
    <row r="201" s="301" customFormat="1" ht="38" customHeight="1" spans="1:7">
      <c r="A201" s="328" t="s">
        <v>2955</v>
      </c>
      <c r="B201" s="329" t="s">
        <v>2956</v>
      </c>
      <c r="C201" s="330"/>
      <c r="D201" s="330"/>
      <c r="E201" s="324" t="str">
        <f t="shared" si="13"/>
        <v/>
      </c>
      <c r="F201" s="325" t="str">
        <f t="shared" si="14"/>
        <v>否</v>
      </c>
      <c r="G201" s="309" t="str">
        <f t="shared" si="15"/>
        <v>项</v>
      </c>
    </row>
    <row r="202" s="301" customFormat="1" ht="38" customHeight="1" spans="1:7">
      <c r="A202" s="328" t="s">
        <v>2957</v>
      </c>
      <c r="B202" s="329" t="s">
        <v>2958</v>
      </c>
      <c r="C202" s="330"/>
      <c r="D202" s="330"/>
      <c r="E202" s="324" t="str">
        <f t="shared" si="13"/>
        <v/>
      </c>
      <c r="F202" s="325" t="str">
        <f t="shared" si="14"/>
        <v>否</v>
      </c>
      <c r="G202" s="309" t="str">
        <f t="shared" si="15"/>
        <v>项</v>
      </c>
    </row>
    <row r="203" s="301" customFormat="1" ht="38" customHeight="1" spans="1:7">
      <c r="A203" s="328" t="s">
        <v>2959</v>
      </c>
      <c r="B203" s="329" t="s">
        <v>2960</v>
      </c>
      <c r="C203" s="330"/>
      <c r="D203" s="330"/>
      <c r="E203" s="324" t="str">
        <f t="shared" si="13"/>
        <v/>
      </c>
      <c r="F203" s="325" t="str">
        <f t="shared" si="14"/>
        <v>否</v>
      </c>
      <c r="G203" s="309" t="str">
        <f t="shared" si="15"/>
        <v>项</v>
      </c>
    </row>
    <row r="204" ht="38" customHeight="1" spans="1:7">
      <c r="A204" s="328" t="s">
        <v>2961</v>
      </c>
      <c r="B204" s="329" t="s">
        <v>2962</v>
      </c>
      <c r="C204" s="330">
        <v>119</v>
      </c>
      <c r="D204" s="330"/>
      <c r="E204" s="324">
        <f t="shared" si="13"/>
        <v>-1</v>
      </c>
      <c r="F204" s="325" t="str">
        <f t="shared" si="14"/>
        <v>是</v>
      </c>
      <c r="G204" s="309" t="str">
        <f t="shared" si="15"/>
        <v>项</v>
      </c>
    </row>
    <row r="205" s="301" customFormat="1" ht="38" customHeight="1" spans="1:7">
      <c r="A205" s="328" t="s">
        <v>2963</v>
      </c>
      <c r="B205" s="329" t="s">
        <v>2964</v>
      </c>
      <c r="C205" s="330">
        <v>149</v>
      </c>
      <c r="D205" s="330">
        <v>630</v>
      </c>
      <c r="E205" s="324">
        <f t="shared" si="13"/>
        <v>3.228</v>
      </c>
      <c r="F205" s="325" t="str">
        <f t="shared" si="14"/>
        <v>是</v>
      </c>
      <c r="G205" s="309" t="str">
        <f t="shared" si="15"/>
        <v>项</v>
      </c>
    </row>
    <row r="206" s="301" customFormat="1" ht="38" customHeight="1" spans="1:7">
      <c r="A206" s="321" t="s">
        <v>183</v>
      </c>
      <c r="B206" s="322" t="s">
        <v>2965</v>
      </c>
      <c r="C206" s="323">
        <f>SUM(C207:C222)</f>
        <v>5916</v>
      </c>
      <c r="D206" s="323">
        <f>SUM(D207:D222)</f>
        <v>9137</v>
      </c>
      <c r="E206" s="324">
        <f t="shared" si="13"/>
        <v>0.544</v>
      </c>
      <c r="F206" s="325" t="str">
        <f t="shared" si="14"/>
        <v>是</v>
      </c>
      <c r="G206" s="309" t="str">
        <f t="shared" si="15"/>
        <v>类</v>
      </c>
    </row>
    <row r="207" s="301" customFormat="1" ht="38" customHeight="1" spans="1:7">
      <c r="A207" s="328" t="s">
        <v>2966</v>
      </c>
      <c r="B207" s="329" t="s">
        <v>2967</v>
      </c>
      <c r="C207" s="330"/>
      <c r="D207" s="330"/>
      <c r="E207" s="324" t="str">
        <f t="shared" si="13"/>
        <v/>
      </c>
      <c r="F207" s="325" t="str">
        <f t="shared" si="14"/>
        <v>否</v>
      </c>
      <c r="G207" s="309" t="str">
        <f t="shared" si="15"/>
        <v>项</v>
      </c>
    </row>
    <row r="208" s="301" customFormat="1" ht="38" customHeight="1" spans="1:7">
      <c r="A208" s="328" t="s">
        <v>2968</v>
      </c>
      <c r="B208" s="329" t="s">
        <v>2969</v>
      </c>
      <c r="C208" s="330"/>
      <c r="D208" s="330"/>
      <c r="E208" s="324" t="str">
        <f t="shared" si="13"/>
        <v/>
      </c>
      <c r="F208" s="325" t="str">
        <f t="shared" si="14"/>
        <v>否</v>
      </c>
      <c r="G208" s="309" t="str">
        <f t="shared" si="15"/>
        <v>项</v>
      </c>
    </row>
    <row r="209" s="301" customFormat="1" ht="38" customHeight="1" spans="1:7">
      <c r="A209" s="328" t="s">
        <v>2970</v>
      </c>
      <c r="B209" s="329" t="s">
        <v>2971</v>
      </c>
      <c r="C209" s="330"/>
      <c r="D209" s="330"/>
      <c r="E209" s="324" t="str">
        <f t="shared" si="13"/>
        <v/>
      </c>
      <c r="F209" s="325" t="str">
        <f t="shared" si="14"/>
        <v>否</v>
      </c>
      <c r="G209" s="309" t="str">
        <f t="shared" si="15"/>
        <v>项</v>
      </c>
    </row>
    <row r="210" s="301" customFormat="1" ht="38" customHeight="1" spans="1:7">
      <c r="A210" s="328" t="s">
        <v>2972</v>
      </c>
      <c r="B210" s="329" t="s">
        <v>2973</v>
      </c>
      <c r="C210" s="330"/>
      <c r="D210" s="330"/>
      <c r="E210" s="324" t="str">
        <f t="shared" si="13"/>
        <v/>
      </c>
      <c r="F210" s="325" t="str">
        <f t="shared" si="14"/>
        <v>否</v>
      </c>
      <c r="G210" s="309" t="str">
        <f t="shared" si="15"/>
        <v>项</v>
      </c>
    </row>
    <row r="211" s="301" customFormat="1" ht="38" customHeight="1" spans="1:7">
      <c r="A211" s="328" t="s">
        <v>2974</v>
      </c>
      <c r="B211" s="329" t="s">
        <v>2975</v>
      </c>
      <c r="C211" s="330"/>
      <c r="D211" s="330"/>
      <c r="E211" s="324" t="str">
        <f t="shared" si="13"/>
        <v/>
      </c>
      <c r="F211" s="325" t="str">
        <f t="shared" si="14"/>
        <v>否</v>
      </c>
      <c r="G211" s="309" t="str">
        <f t="shared" si="15"/>
        <v>项</v>
      </c>
    </row>
    <row r="212" ht="38" customHeight="1" spans="1:7">
      <c r="A212" s="328" t="s">
        <v>2976</v>
      </c>
      <c r="B212" s="329" t="s">
        <v>2977</v>
      </c>
      <c r="C212" s="330"/>
      <c r="D212" s="330"/>
      <c r="E212" s="324" t="str">
        <f t="shared" si="13"/>
        <v/>
      </c>
      <c r="F212" s="325" t="str">
        <f t="shared" si="14"/>
        <v>否</v>
      </c>
      <c r="G212" s="309" t="str">
        <f t="shared" si="15"/>
        <v>项</v>
      </c>
    </row>
    <row r="213" ht="38" customHeight="1" spans="1:7">
      <c r="A213" s="328" t="s">
        <v>2978</v>
      </c>
      <c r="B213" s="329" t="s">
        <v>2979</v>
      </c>
      <c r="C213" s="330"/>
      <c r="D213" s="330"/>
      <c r="E213" s="324" t="str">
        <f t="shared" si="13"/>
        <v/>
      </c>
      <c r="F213" s="325" t="str">
        <f t="shared" si="14"/>
        <v>否</v>
      </c>
      <c r="G213" s="309" t="str">
        <f t="shared" si="15"/>
        <v>项</v>
      </c>
    </row>
    <row r="214" ht="38" customHeight="1" spans="1:7">
      <c r="A214" s="328" t="s">
        <v>2980</v>
      </c>
      <c r="B214" s="329" t="s">
        <v>2981</v>
      </c>
      <c r="C214" s="330"/>
      <c r="D214" s="330"/>
      <c r="E214" s="324" t="str">
        <f t="shared" si="13"/>
        <v/>
      </c>
      <c r="F214" s="325" t="str">
        <f t="shared" si="14"/>
        <v>否</v>
      </c>
      <c r="G214" s="309" t="str">
        <f t="shared" si="15"/>
        <v>项</v>
      </c>
    </row>
    <row r="215" ht="38" customHeight="1" spans="1:7">
      <c r="A215" s="328" t="s">
        <v>2982</v>
      </c>
      <c r="B215" s="329" t="s">
        <v>2983</v>
      </c>
      <c r="C215" s="330"/>
      <c r="D215" s="330"/>
      <c r="E215" s="324" t="str">
        <f t="shared" si="13"/>
        <v/>
      </c>
      <c r="F215" s="325" t="str">
        <f t="shared" si="14"/>
        <v>否</v>
      </c>
      <c r="G215" s="309" t="str">
        <f t="shared" si="15"/>
        <v>项</v>
      </c>
    </row>
    <row r="216" ht="38" customHeight="1" spans="1:7">
      <c r="A216" s="328" t="s">
        <v>2984</v>
      </c>
      <c r="B216" s="329" t="s">
        <v>2985</v>
      </c>
      <c r="C216" s="330"/>
      <c r="D216" s="330"/>
      <c r="E216" s="324" t="str">
        <f t="shared" si="13"/>
        <v/>
      </c>
      <c r="F216" s="325" t="str">
        <f t="shared" si="14"/>
        <v>否</v>
      </c>
      <c r="G216" s="309" t="str">
        <f t="shared" si="15"/>
        <v>项</v>
      </c>
    </row>
    <row r="217" ht="38" customHeight="1" spans="1:7">
      <c r="A217" s="328" t="s">
        <v>2986</v>
      </c>
      <c r="B217" s="329" t="s">
        <v>2987</v>
      </c>
      <c r="C217" s="330"/>
      <c r="D217" s="330"/>
      <c r="E217" s="324" t="str">
        <f t="shared" si="13"/>
        <v/>
      </c>
      <c r="F217" s="325" t="str">
        <f t="shared" si="14"/>
        <v>否</v>
      </c>
      <c r="G217" s="309" t="str">
        <f t="shared" si="15"/>
        <v>项</v>
      </c>
    </row>
    <row r="218" ht="38" customHeight="1" spans="1:7">
      <c r="A218" s="328" t="s">
        <v>2988</v>
      </c>
      <c r="B218" s="329" t="s">
        <v>2989</v>
      </c>
      <c r="C218" s="330"/>
      <c r="D218" s="330"/>
      <c r="E218" s="324" t="str">
        <f t="shared" si="13"/>
        <v/>
      </c>
      <c r="F218" s="325" t="str">
        <f t="shared" si="14"/>
        <v>否</v>
      </c>
      <c r="G218" s="309" t="str">
        <f t="shared" si="15"/>
        <v>项</v>
      </c>
    </row>
    <row r="219" s="301" customFormat="1" ht="38" customHeight="1" spans="1:7">
      <c r="A219" s="328" t="s">
        <v>2990</v>
      </c>
      <c r="B219" s="329" t="s">
        <v>2991</v>
      </c>
      <c r="C219" s="330"/>
      <c r="D219" s="330"/>
      <c r="E219" s="324" t="str">
        <f t="shared" si="13"/>
        <v/>
      </c>
      <c r="F219" s="325" t="str">
        <f t="shared" si="14"/>
        <v>否</v>
      </c>
      <c r="G219" s="309" t="str">
        <f t="shared" si="15"/>
        <v>项</v>
      </c>
    </row>
    <row r="220" s="301" customFormat="1" ht="38" customHeight="1" spans="1:7">
      <c r="A220" s="328" t="s">
        <v>2992</v>
      </c>
      <c r="B220" s="329" t="s">
        <v>2993</v>
      </c>
      <c r="C220" s="330"/>
      <c r="D220" s="330"/>
      <c r="E220" s="324" t="str">
        <f t="shared" si="13"/>
        <v/>
      </c>
      <c r="F220" s="325" t="str">
        <f t="shared" si="14"/>
        <v>否</v>
      </c>
      <c r="G220" s="309" t="str">
        <f t="shared" si="15"/>
        <v>项</v>
      </c>
    </row>
    <row r="221" s="301" customFormat="1" ht="38" customHeight="1" spans="1:7">
      <c r="A221" s="328" t="s">
        <v>2994</v>
      </c>
      <c r="B221" s="329" t="s">
        <v>2995</v>
      </c>
      <c r="C221" s="330">
        <v>1635</v>
      </c>
      <c r="D221" s="330">
        <v>1635</v>
      </c>
      <c r="E221" s="324">
        <f t="shared" si="13"/>
        <v>0</v>
      </c>
      <c r="F221" s="325" t="str">
        <f t="shared" si="14"/>
        <v>是</v>
      </c>
      <c r="G221" s="309" t="str">
        <f t="shared" si="15"/>
        <v>项</v>
      </c>
    </row>
    <row r="222" ht="38" customHeight="1" spans="1:7">
      <c r="A222" s="328" t="s">
        <v>2996</v>
      </c>
      <c r="B222" s="329" t="s">
        <v>2997</v>
      </c>
      <c r="C222" s="330">
        <v>4281</v>
      </c>
      <c r="D222" s="330">
        <v>7502</v>
      </c>
      <c r="E222" s="324">
        <f t="shared" si="13"/>
        <v>0.752</v>
      </c>
      <c r="F222" s="325" t="str">
        <f t="shared" si="14"/>
        <v>是</v>
      </c>
      <c r="G222" s="309" t="str">
        <f t="shared" si="15"/>
        <v>项</v>
      </c>
    </row>
    <row r="223" s="301" customFormat="1" ht="38" customHeight="1" spans="1:7">
      <c r="A223" s="321" t="s">
        <v>185</v>
      </c>
      <c r="B223" s="322" t="s">
        <v>2998</v>
      </c>
      <c r="C223" s="323">
        <f>C224</f>
        <v>16</v>
      </c>
      <c r="D223" s="323">
        <f>D224</f>
        <v>180</v>
      </c>
      <c r="E223" s="324">
        <f t="shared" si="13"/>
        <v>10.25</v>
      </c>
      <c r="F223" s="325" t="str">
        <f t="shared" si="14"/>
        <v>是</v>
      </c>
      <c r="G223" s="309" t="str">
        <f t="shared" si="15"/>
        <v>类</v>
      </c>
    </row>
    <row r="224" s="301" customFormat="1" ht="38" customHeight="1" spans="1:7">
      <c r="A224" s="339">
        <v>23304</v>
      </c>
      <c r="B224" s="326" t="s">
        <v>2999</v>
      </c>
      <c r="C224" s="327">
        <f>SUM(C225:C240)</f>
        <v>16</v>
      </c>
      <c r="D224" s="327">
        <f>SUM(D225:D240)</f>
        <v>180</v>
      </c>
      <c r="E224" s="324">
        <f t="shared" si="13"/>
        <v>10.25</v>
      </c>
      <c r="F224" s="325" t="str">
        <f t="shared" si="14"/>
        <v>是</v>
      </c>
      <c r="G224" s="309" t="str">
        <f t="shared" si="15"/>
        <v>款</v>
      </c>
    </row>
    <row r="225" ht="38" customHeight="1" spans="1:7">
      <c r="A225" s="328" t="s">
        <v>3000</v>
      </c>
      <c r="B225" s="329" t="s">
        <v>3001</v>
      </c>
      <c r="C225" s="330"/>
      <c r="D225" s="330"/>
      <c r="E225" s="324" t="str">
        <f t="shared" si="13"/>
        <v/>
      </c>
      <c r="F225" s="325" t="str">
        <f t="shared" si="14"/>
        <v>否</v>
      </c>
      <c r="G225" s="309" t="str">
        <f t="shared" si="15"/>
        <v>项</v>
      </c>
    </row>
    <row r="226" s="301" customFormat="1" ht="38" customHeight="1" spans="1:7">
      <c r="A226" s="328" t="s">
        <v>3002</v>
      </c>
      <c r="B226" s="329" t="s">
        <v>3003</v>
      </c>
      <c r="C226" s="330"/>
      <c r="D226" s="330"/>
      <c r="E226" s="324" t="str">
        <f t="shared" si="13"/>
        <v/>
      </c>
      <c r="F226" s="325" t="str">
        <f t="shared" si="14"/>
        <v>否</v>
      </c>
      <c r="G226" s="309" t="str">
        <f t="shared" si="15"/>
        <v>项</v>
      </c>
    </row>
    <row r="227" ht="38" customHeight="1" spans="1:7">
      <c r="A227" s="328" t="s">
        <v>3004</v>
      </c>
      <c r="B227" s="329" t="s">
        <v>3005</v>
      </c>
      <c r="C227" s="330"/>
      <c r="D227" s="330"/>
      <c r="E227" s="324" t="str">
        <f t="shared" si="13"/>
        <v/>
      </c>
      <c r="F227" s="325" t="str">
        <f t="shared" si="14"/>
        <v>否</v>
      </c>
      <c r="G227" s="309" t="str">
        <f t="shared" si="15"/>
        <v>项</v>
      </c>
    </row>
    <row r="228" s="301" customFormat="1" ht="38" customHeight="1" spans="1:7">
      <c r="A228" s="328" t="s">
        <v>3006</v>
      </c>
      <c r="B228" s="329" t="s">
        <v>3007</v>
      </c>
      <c r="C228" s="330"/>
      <c r="D228" s="330"/>
      <c r="E228" s="324" t="str">
        <f t="shared" si="13"/>
        <v/>
      </c>
      <c r="F228" s="325" t="str">
        <f t="shared" si="14"/>
        <v>否</v>
      </c>
      <c r="G228" s="309" t="str">
        <f t="shared" si="15"/>
        <v>项</v>
      </c>
    </row>
    <row r="229" s="301" customFormat="1" ht="38" customHeight="1" spans="1:7">
      <c r="A229" s="328" t="s">
        <v>3008</v>
      </c>
      <c r="B229" s="329" t="s">
        <v>3009</v>
      </c>
      <c r="C229" s="330"/>
      <c r="D229" s="330"/>
      <c r="E229" s="324" t="str">
        <f t="shared" si="13"/>
        <v/>
      </c>
      <c r="F229" s="325" t="str">
        <f t="shared" si="14"/>
        <v>否</v>
      </c>
      <c r="G229" s="309" t="str">
        <f t="shared" si="15"/>
        <v>项</v>
      </c>
    </row>
    <row r="230" ht="38" customHeight="1" spans="1:7">
      <c r="A230" s="328" t="s">
        <v>3010</v>
      </c>
      <c r="B230" s="329" t="s">
        <v>3011</v>
      </c>
      <c r="C230" s="330"/>
      <c r="D230" s="330"/>
      <c r="E230" s="324" t="str">
        <f t="shared" si="13"/>
        <v/>
      </c>
      <c r="F230" s="325" t="str">
        <f t="shared" si="14"/>
        <v>否</v>
      </c>
      <c r="G230" s="309" t="str">
        <f t="shared" si="15"/>
        <v>项</v>
      </c>
    </row>
    <row r="231" ht="38" customHeight="1" spans="1:7">
      <c r="A231" s="328" t="s">
        <v>3012</v>
      </c>
      <c r="B231" s="329" t="s">
        <v>3013</v>
      </c>
      <c r="C231" s="330"/>
      <c r="D231" s="330"/>
      <c r="E231" s="324" t="str">
        <f t="shared" si="13"/>
        <v/>
      </c>
      <c r="F231" s="325" t="str">
        <f t="shared" si="14"/>
        <v>否</v>
      </c>
      <c r="G231" s="309" t="str">
        <f t="shared" si="15"/>
        <v>项</v>
      </c>
    </row>
    <row r="232" ht="38" customHeight="1" spans="1:7">
      <c r="A232" s="328" t="s">
        <v>3014</v>
      </c>
      <c r="B232" s="329" t="s">
        <v>3015</v>
      </c>
      <c r="C232" s="330"/>
      <c r="D232" s="330"/>
      <c r="E232" s="324" t="str">
        <f t="shared" si="13"/>
        <v/>
      </c>
      <c r="F232" s="325" t="str">
        <f t="shared" si="14"/>
        <v>否</v>
      </c>
      <c r="G232" s="309" t="str">
        <f t="shared" si="15"/>
        <v>项</v>
      </c>
    </row>
    <row r="233" ht="38" customHeight="1" spans="1:7">
      <c r="A233" s="328" t="s">
        <v>3016</v>
      </c>
      <c r="B233" s="329" t="s">
        <v>3017</v>
      </c>
      <c r="C233" s="330"/>
      <c r="D233" s="330"/>
      <c r="E233" s="324" t="str">
        <f t="shared" si="13"/>
        <v/>
      </c>
      <c r="F233" s="325" t="str">
        <f t="shared" si="14"/>
        <v>否</v>
      </c>
      <c r="G233" s="309" t="str">
        <f t="shared" si="15"/>
        <v>项</v>
      </c>
    </row>
    <row r="234" ht="38" customHeight="1" spans="1:7">
      <c r="A234" s="328" t="s">
        <v>3018</v>
      </c>
      <c r="B234" s="329" t="s">
        <v>3019</v>
      </c>
      <c r="C234" s="330"/>
      <c r="D234" s="330"/>
      <c r="E234" s="324" t="str">
        <f t="shared" si="13"/>
        <v/>
      </c>
      <c r="F234" s="325" t="str">
        <f t="shared" si="14"/>
        <v>否</v>
      </c>
      <c r="G234" s="309" t="str">
        <f t="shared" si="15"/>
        <v>项</v>
      </c>
    </row>
    <row r="235" ht="38" customHeight="1" spans="1:7">
      <c r="A235" s="328" t="s">
        <v>3020</v>
      </c>
      <c r="B235" s="329" t="s">
        <v>3021</v>
      </c>
      <c r="C235" s="330"/>
      <c r="D235" s="330"/>
      <c r="E235" s="324" t="str">
        <f t="shared" si="13"/>
        <v/>
      </c>
      <c r="F235" s="325" t="str">
        <f t="shared" si="14"/>
        <v>否</v>
      </c>
      <c r="G235" s="309" t="str">
        <f t="shared" si="15"/>
        <v>项</v>
      </c>
    </row>
    <row r="236" ht="38" customHeight="1" spans="1:7">
      <c r="A236" s="328" t="s">
        <v>3022</v>
      </c>
      <c r="B236" s="329" t="s">
        <v>3023</v>
      </c>
      <c r="C236" s="330"/>
      <c r="D236" s="330"/>
      <c r="E236" s="324" t="str">
        <f t="shared" si="13"/>
        <v/>
      </c>
      <c r="F236" s="325" t="str">
        <f t="shared" si="14"/>
        <v>否</v>
      </c>
      <c r="G236" s="309" t="str">
        <f t="shared" si="15"/>
        <v>项</v>
      </c>
    </row>
    <row r="237" ht="38" customHeight="1" spans="1:7">
      <c r="A237" s="328" t="s">
        <v>3024</v>
      </c>
      <c r="B237" s="329" t="s">
        <v>3025</v>
      </c>
      <c r="C237" s="330"/>
      <c r="D237" s="330"/>
      <c r="E237" s="324" t="str">
        <f t="shared" si="13"/>
        <v/>
      </c>
      <c r="F237" s="325" t="str">
        <f t="shared" si="14"/>
        <v>否</v>
      </c>
      <c r="G237" s="309" t="str">
        <f t="shared" si="15"/>
        <v>项</v>
      </c>
    </row>
    <row r="238" s="301" customFormat="1" ht="38" customHeight="1" spans="1:7">
      <c r="A238" s="328" t="s">
        <v>3026</v>
      </c>
      <c r="B238" s="329" t="s">
        <v>3027</v>
      </c>
      <c r="C238" s="330"/>
      <c r="D238" s="330">
        <v>60</v>
      </c>
      <c r="E238" s="324" t="str">
        <f t="shared" si="13"/>
        <v/>
      </c>
      <c r="F238" s="325" t="str">
        <f t="shared" si="14"/>
        <v>是</v>
      </c>
      <c r="G238" s="309" t="str">
        <f t="shared" si="15"/>
        <v>项</v>
      </c>
    </row>
    <row r="239" ht="38" customHeight="1" spans="1:7">
      <c r="A239" s="328" t="s">
        <v>3028</v>
      </c>
      <c r="B239" s="329" t="s">
        <v>3029</v>
      </c>
      <c r="C239" s="330">
        <v>16</v>
      </c>
      <c r="D239" s="330">
        <v>120</v>
      </c>
      <c r="E239" s="324">
        <f t="shared" si="13"/>
        <v>6.5</v>
      </c>
      <c r="F239" s="325" t="str">
        <f t="shared" si="14"/>
        <v>是</v>
      </c>
      <c r="G239" s="309" t="str">
        <f t="shared" si="15"/>
        <v>项</v>
      </c>
    </row>
    <row r="240" ht="38" customHeight="1" spans="1:7">
      <c r="A240" s="328" t="s">
        <v>3030</v>
      </c>
      <c r="B240" s="329" t="s">
        <v>3031</v>
      </c>
      <c r="C240" s="330"/>
      <c r="D240" s="330"/>
      <c r="E240" s="324" t="str">
        <f t="shared" si="13"/>
        <v/>
      </c>
      <c r="F240" s="325" t="str">
        <f t="shared" si="14"/>
        <v>否</v>
      </c>
      <c r="G240" s="309" t="str">
        <f t="shared" si="15"/>
        <v>项</v>
      </c>
    </row>
    <row r="241" ht="38" customHeight="1" spans="1:7">
      <c r="A241" s="338" t="s">
        <v>3032</v>
      </c>
      <c r="B241" s="322" t="s">
        <v>3033</v>
      </c>
      <c r="C241" s="323"/>
      <c r="D241" s="323"/>
      <c r="E241" s="332"/>
      <c r="F241" s="325" t="str">
        <f t="shared" si="14"/>
        <v>是</v>
      </c>
      <c r="G241" s="309" t="str">
        <f t="shared" si="15"/>
        <v>类</v>
      </c>
    </row>
    <row r="242" ht="38" customHeight="1" spans="1:7">
      <c r="A242" s="339" t="s">
        <v>3034</v>
      </c>
      <c r="B242" s="326" t="s">
        <v>3035</v>
      </c>
      <c r="C242" s="327"/>
      <c r="D242" s="327"/>
      <c r="E242" s="324"/>
      <c r="F242" s="325" t="str">
        <f t="shared" si="14"/>
        <v>否</v>
      </c>
      <c r="G242" s="309" t="str">
        <f t="shared" si="15"/>
        <v>款</v>
      </c>
    </row>
    <row r="243" ht="38" customHeight="1" spans="1:7">
      <c r="A243" s="339" t="s">
        <v>3036</v>
      </c>
      <c r="B243" s="329" t="s">
        <v>3037</v>
      </c>
      <c r="C243" s="330"/>
      <c r="D243" s="330"/>
      <c r="E243" s="324" t="str">
        <f t="shared" si="13"/>
        <v/>
      </c>
      <c r="F243" s="325" t="str">
        <f t="shared" si="14"/>
        <v>否</v>
      </c>
      <c r="G243" s="309" t="str">
        <f t="shared" si="15"/>
        <v>项</v>
      </c>
    </row>
    <row r="244" ht="38" customHeight="1" spans="1:7">
      <c r="A244" s="339" t="s">
        <v>3038</v>
      </c>
      <c r="B244" s="329" t="s">
        <v>3039</v>
      </c>
      <c r="C244" s="330"/>
      <c r="D244" s="330"/>
      <c r="E244" s="324" t="str">
        <f t="shared" si="13"/>
        <v/>
      </c>
      <c r="F244" s="325" t="str">
        <f t="shared" si="14"/>
        <v>否</v>
      </c>
      <c r="G244" s="309" t="str">
        <f t="shared" si="15"/>
        <v>项</v>
      </c>
    </row>
    <row r="245" ht="38" customHeight="1" spans="1:7">
      <c r="A245" s="339" t="s">
        <v>3040</v>
      </c>
      <c r="B245" s="329" t="s">
        <v>3041</v>
      </c>
      <c r="C245" s="330"/>
      <c r="D245" s="330"/>
      <c r="E245" s="324" t="str">
        <f t="shared" si="13"/>
        <v/>
      </c>
      <c r="F245" s="325" t="str">
        <f t="shared" si="14"/>
        <v>否</v>
      </c>
      <c r="G245" s="309" t="str">
        <f t="shared" si="15"/>
        <v>项</v>
      </c>
    </row>
    <row r="246" ht="38" customHeight="1" spans="1:7">
      <c r="A246" s="339" t="s">
        <v>3042</v>
      </c>
      <c r="B246" s="329" t="s">
        <v>3043</v>
      </c>
      <c r="C246" s="330"/>
      <c r="D246" s="330"/>
      <c r="E246" s="324" t="str">
        <f t="shared" si="13"/>
        <v/>
      </c>
      <c r="F246" s="325" t="str">
        <f t="shared" si="14"/>
        <v>否</v>
      </c>
      <c r="G246" s="309" t="str">
        <f t="shared" si="15"/>
        <v>项</v>
      </c>
    </row>
    <row r="247" ht="38" customHeight="1" spans="1:7">
      <c r="A247" s="339" t="s">
        <v>3044</v>
      </c>
      <c r="B247" s="329" t="s">
        <v>3045</v>
      </c>
      <c r="C247" s="330"/>
      <c r="D247" s="330"/>
      <c r="E247" s="324" t="str">
        <f t="shared" si="13"/>
        <v/>
      </c>
      <c r="F247" s="325" t="str">
        <f t="shared" si="14"/>
        <v>否</v>
      </c>
      <c r="G247" s="309" t="str">
        <f t="shared" si="15"/>
        <v>项</v>
      </c>
    </row>
    <row r="248" ht="38" customHeight="1" spans="1:7">
      <c r="A248" s="339" t="s">
        <v>3046</v>
      </c>
      <c r="B248" s="329" t="s">
        <v>3047</v>
      </c>
      <c r="C248" s="330"/>
      <c r="D248" s="330"/>
      <c r="E248" s="324" t="str">
        <f t="shared" si="13"/>
        <v/>
      </c>
      <c r="F248" s="325" t="str">
        <f t="shared" si="14"/>
        <v>否</v>
      </c>
      <c r="G248" s="309" t="str">
        <f t="shared" si="15"/>
        <v>项</v>
      </c>
    </row>
    <row r="249" ht="38" customHeight="1" spans="1:7">
      <c r="A249" s="339" t="s">
        <v>3048</v>
      </c>
      <c r="B249" s="329" t="s">
        <v>3049</v>
      </c>
      <c r="C249" s="330"/>
      <c r="D249" s="330"/>
      <c r="E249" s="324" t="str">
        <f t="shared" si="13"/>
        <v/>
      </c>
      <c r="F249" s="325" t="str">
        <f t="shared" si="14"/>
        <v>否</v>
      </c>
      <c r="G249" s="309" t="str">
        <f t="shared" si="15"/>
        <v>项</v>
      </c>
    </row>
    <row r="250" ht="38" customHeight="1" spans="1:7">
      <c r="A250" s="339" t="s">
        <v>3050</v>
      </c>
      <c r="B250" s="329" t="s">
        <v>3051</v>
      </c>
      <c r="C250" s="330"/>
      <c r="D250" s="330"/>
      <c r="E250" s="324" t="str">
        <f t="shared" si="13"/>
        <v/>
      </c>
      <c r="F250" s="325" t="str">
        <f t="shared" si="14"/>
        <v>否</v>
      </c>
      <c r="G250" s="309" t="str">
        <f t="shared" si="15"/>
        <v>项</v>
      </c>
    </row>
    <row r="251" ht="38" customHeight="1" spans="1:7">
      <c r="A251" s="339" t="s">
        <v>3052</v>
      </c>
      <c r="B251" s="329" t="s">
        <v>3053</v>
      </c>
      <c r="C251" s="330"/>
      <c r="D251" s="330"/>
      <c r="E251" s="324" t="str">
        <f t="shared" si="13"/>
        <v/>
      </c>
      <c r="F251" s="325" t="str">
        <f t="shared" si="14"/>
        <v>否</v>
      </c>
      <c r="G251" s="309" t="str">
        <f t="shared" si="15"/>
        <v>项</v>
      </c>
    </row>
    <row r="252" ht="38" customHeight="1" spans="1:7">
      <c r="A252" s="339" t="s">
        <v>3054</v>
      </c>
      <c r="B252" s="329" t="s">
        <v>3055</v>
      </c>
      <c r="C252" s="330"/>
      <c r="D252" s="330"/>
      <c r="E252" s="324" t="str">
        <f t="shared" si="13"/>
        <v/>
      </c>
      <c r="F252" s="325" t="str">
        <f t="shared" si="14"/>
        <v>否</v>
      </c>
      <c r="G252" s="309" t="str">
        <f t="shared" si="15"/>
        <v>项</v>
      </c>
    </row>
    <row r="253" ht="38" customHeight="1" spans="1:7">
      <c r="A253" s="339" t="s">
        <v>3056</v>
      </c>
      <c r="B253" s="329" t="s">
        <v>3057</v>
      </c>
      <c r="C253" s="330"/>
      <c r="D253" s="330"/>
      <c r="E253" s="324" t="str">
        <f t="shared" si="13"/>
        <v/>
      </c>
      <c r="F253" s="325" t="str">
        <f t="shared" si="14"/>
        <v>否</v>
      </c>
      <c r="G253" s="309" t="str">
        <f t="shared" si="15"/>
        <v>项</v>
      </c>
    </row>
    <row r="254" ht="38" customHeight="1" spans="1:7">
      <c r="A254" s="339" t="s">
        <v>3058</v>
      </c>
      <c r="B254" s="329" t="s">
        <v>3059</v>
      </c>
      <c r="C254" s="330"/>
      <c r="D254" s="330"/>
      <c r="E254" s="324" t="str">
        <f t="shared" si="13"/>
        <v/>
      </c>
      <c r="F254" s="325" t="str">
        <f t="shared" si="14"/>
        <v>否</v>
      </c>
      <c r="G254" s="309" t="str">
        <f t="shared" si="15"/>
        <v>项</v>
      </c>
    </row>
    <row r="255" ht="38" customHeight="1" spans="1:7">
      <c r="A255" s="339" t="s">
        <v>3060</v>
      </c>
      <c r="B255" s="326" t="s">
        <v>3061</v>
      </c>
      <c r="C255" s="327"/>
      <c r="D255" s="327"/>
      <c r="E255" s="324"/>
      <c r="F255" s="325" t="str">
        <f t="shared" si="14"/>
        <v>否</v>
      </c>
      <c r="G255" s="309" t="str">
        <f t="shared" si="15"/>
        <v>款</v>
      </c>
    </row>
    <row r="256" ht="38" customHeight="1" spans="1:7">
      <c r="A256" s="339" t="s">
        <v>3062</v>
      </c>
      <c r="B256" s="329" t="s">
        <v>3063</v>
      </c>
      <c r="C256" s="330"/>
      <c r="D256" s="330"/>
      <c r="E256" s="324" t="str">
        <f t="shared" si="13"/>
        <v/>
      </c>
      <c r="F256" s="325" t="str">
        <f t="shared" si="14"/>
        <v>否</v>
      </c>
      <c r="G256" s="309" t="str">
        <f t="shared" si="15"/>
        <v>项</v>
      </c>
    </row>
    <row r="257" ht="38" customHeight="1" spans="1:7">
      <c r="A257" s="339" t="s">
        <v>3064</v>
      </c>
      <c r="B257" s="329" t="s">
        <v>3065</v>
      </c>
      <c r="C257" s="330"/>
      <c r="D257" s="330"/>
      <c r="E257" s="324" t="str">
        <f t="shared" si="13"/>
        <v/>
      </c>
      <c r="F257" s="325" t="str">
        <f t="shared" si="14"/>
        <v>否</v>
      </c>
      <c r="G257" s="309" t="str">
        <f t="shared" si="15"/>
        <v>项</v>
      </c>
    </row>
    <row r="258" ht="38" customHeight="1" spans="1:7">
      <c r="A258" s="339" t="s">
        <v>3066</v>
      </c>
      <c r="B258" s="329" t="s">
        <v>3067</v>
      </c>
      <c r="C258" s="330"/>
      <c r="D258" s="330"/>
      <c r="E258" s="324" t="str">
        <f t="shared" si="13"/>
        <v/>
      </c>
      <c r="F258" s="325" t="str">
        <f t="shared" si="14"/>
        <v>否</v>
      </c>
      <c r="G258" s="309" t="str">
        <f t="shared" si="15"/>
        <v>项</v>
      </c>
    </row>
    <row r="259" ht="38" customHeight="1" spans="1:7">
      <c r="A259" s="339" t="s">
        <v>3068</v>
      </c>
      <c r="B259" s="329" t="s">
        <v>3069</v>
      </c>
      <c r="C259" s="330"/>
      <c r="D259" s="330"/>
      <c r="E259" s="324" t="str">
        <f t="shared" si="13"/>
        <v/>
      </c>
      <c r="F259" s="325" t="str">
        <f t="shared" si="14"/>
        <v>否</v>
      </c>
      <c r="G259" s="309" t="str">
        <f t="shared" si="15"/>
        <v>项</v>
      </c>
    </row>
    <row r="260" ht="38" customHeight="1" spans="1:7">
      <c r="A260" s="339" t="s">
        <v>3070</v>
      </c>
      <c r="B260" s="329" t="s">
        <v>3071</v>
      </c>
      <c r="C260" s="330"/>
      <c r="D260" s="330"/>
      <c r="E260" s="324" t="str">
        <f t="shared" si="13"/>
        <v/>
      </c>
      <c r="F260" s="325" t="str">
        <f t="shared" si="14"/>
        <v>否</v>
      </c>
      <c r="G260" s="309" t="str">
        <f t="shared" si="15"/>
        <v>项</v>
      </c>
    </row>
    <row r="261" ht="38" customHeight="1" spans="1:7">
      <c r="A261" s="339" t="s">
        <v>3072</v>
      </c>
      <c r="B261" s="329" t="s">
        <v>3073</v>
      </c>
      <c r="C261" s="330"/>
      <c r="D261" s="330"/>
      <c r="E261" s="324" t="str">
        <f t="shared" si="13"/>
        <v/>
      </c>
      <c r="F261" s="325" t="str">
        <f t="shared" si="14"/>
        <v>否</v>
      </c>
      <c r="G261" s="309" t="str">
        <f t="shared" si="15"/>
        <v>项</v>
      </c>
    </row>
    <row r="262" ht="38" customHeight="1" spans="1:6">
      <c r="A262" s="321"/>
      <c r="B262" s="322"/>
      <c r="C262" s="340"/>
      <c r="D262" s="340"/>
      <c r="E262" s="341"/>
      <c r="F262" s="325" t="str">
        <f>IF(LEN(A262)=3,"是",IF(B262&lt;&gt;"",IF(SUM(C262:D262)&lt;&gt;0,"是","否"),"是"))</f>
        <v>是</v>
      </c>
    </row>
    <row r="263" ht="38" customHeight="1" spans="1:6">
      <c r="A263" s="342"/>
      <c r="B263" s="343" t="s">
        <v>3074</v>
      </c>
      <c r="C263" s="323">
        <f>C241+C223+C206+C180+C176+C124+C100+C43+C32+C20+C4</f>
        <v>86111</v>
      </c>
      <c r="D263" s="323">
        <f>D241+D223+D206+D180+D176+D124+D100+D43+D32+D20+D4</f>
        <v>50836</v>
      </c>
      <c r="E263" s="324">
        <f t="shared" ref="E263:E266" si="16">IF(C263&gt;0,D263/C263-1,IF(C263&lt;0,-(D263/C263-1),""))</f>
        <v>-0.41</v>
      </c>
      <c r="F263" s="325" t="str">
        <f t="shared" ref="F263:F271" si="17">IF(LEN(A263)=3,"是",IF(B263&lt;&gt;"",IF(SUM(C263:D263)&lt;&gt;0,"是","否"),"是"))</f>
        <v>是</v>
      </c>
    </row>
    <row r="264" ht="38" customHeight="1" spans="1:6">
      <c r="A264" s="384" t="s">
        <v>3075</v>
      </c>
      <c r="B264" s="345" t="s">
        <v>190</v>
      </c>
      <c r="C264" s="346">
        <f>C265+C268+C269</f>
        <v>7033</v>
      </c>
      <c r="D264" s="346">
        <f>D265+D268+D269</f>
        <v>1857</v>
      </c>
      <c r="E264" s="324">
        <f t="shared" si="16"/>
        <v>-0.736</v>
      </c>
      <c r="F264" s="325" t="str">
        <f t="shared" si="17"/>
        <v>是</v>
      </c>
    </row>
    <row r="265" ht="38" customHeight="1" spans="1:6">
      <c r="A265" s="384" t="s">
        <v>3076</v>
      </c>
      <c r="B265" s="385" t="s">
        <v>3077</v>
      </c>
      <c r="C265" s="346">
        <f>C266+C267</f>
        <v>1857</v>
      </c>
      <c r="D265" s="346">
        <f>D266+D267</f>
        <v>1857</v>
      </c>
      <c r="E265" s="324">
        <f t="shared" si="16"/>
        <v>0</v>
      </c>
      <c r="F265" s="325" t="str">
        <f t="shared" si="17"/>
        <v>是</v>
      </c>
    </row>
    <row r="266" ht="38" customHeight="1" spans="1:7">
      <c r="A266" s="386" t="s">
        <v>3078</v>
      </c>
      <c r="B266" s="352" t="s">
        <v>3079</v>
      </c>
      <c r="C266" s="349">
        <v>1857</v>
      </c>
      <c r="D266" s="350">
        <f>2200-343</f>
        <v>1857</v>
      </c>
      <c r="E266" s="324">
        <f t="shared" si="16"/>
        <v>0</v>
      </c>
      <c r="F266" s="325" t="str">
        <f t="shared" si="17"/>
        <v>是</v>
      </c>
      <c r="G266" s="301"/>
    </row>
    <row r="267" ht="38" customHeight="1" spans="1:7">
      <c r="A267" s="386" t="s">
        <v>3080</v>
      </c>
      <c r="B267" s="352" t="s">
        <v>3081</v>
      </c>
      <c r="C267" s="349"/>
      <c r="D267" s="350"/>
      <c r="E267" s="387"/>
      <c r="F267" s="325" t="str">
        <f t="shared" si="17"/>
        <v>否</v>
      </c>
      <c r="G267" s="301"/>
    </row>
    <row r="268" ht="38" customHeight="1" spans="1:6">
      <c r="A268" s="388" t="s">
        <v>3082</v>
      </c>
      <c r="B268" s="347" t="s">
        <v>3083</v>
      </c>
      <c r="C268" s="353"/>
      <c r="D268" s="354"/>
      <c r="E268" s="373"/>
      <c r="F268" s="325" t="str">
        <f t="shared" si="17"/>
        <v>否</v>
      </c>
    </row>
    <row r="269" ht="38" customHeight="1" spans="1:6">
      <c r="A269" s="388" t="s">
        <v>3084</v>
      </c>
      <c r="B269" s="347" t="s">
        <v>3085</v>
      </c>
      <c r="C269" s="353">
        <v>5176</v>
      </c>
      <c r="D269" s="354"/>
      <c r="E269" s="324">
        <f>IF(C269&gt;0,D269/C269-1,IF(C269&lt;0,-(D269/C269-1),""))</f>
        <v>-1</v>
      </c>
      <c r="F269" s="325" t="str">
        <f t="shared" si="17"/>
        <v>是</v>
      </c>
    </row>
    <row r="270" ht="38" customHeight="1" spans="1:6">
      <c r="A270" s="388" t="s">
        <v>3086</v>
      </c>
      <c r="B270" s="357" t="s">
        <v>3087</v>
      </c>
      <c r="C270" s="346"/>
      <c r="D270" s="356"/>
      <c r="E270" s="373"/>
      <c r="F270" s="325" t="str">
        <f t="shared" si="17"/>
        <v>是</v>
      </c>
    </row>
    <row r="271" ht="38" customHeight="1" spans="1:6">
      <c r="A271" s="389"/>
      <c r="B271" s="359" t="s">
        <v>197</v>
      </c>
      <c r="C271" s="346">
        <f>C263+C264+C270</f>
        <v>93144</v>
      </c>
      <c r="D271" s="346">
        <f>D263+D264+D270</f>
        <v>52693</v>
      </c>
      <c r="E271" s="324">
        <f>IF(C271&gt;0,D271/C271-1,IF(C271&lt;0,-(D271/C271-1),""))</f>
        <v>-0.434</v>
      </c>
      <c r="F271" s="325" t="str">
        <f t="shared" si="17"/>
        <v>是</v>
      </c>
    </row>
    <row r="272" spans="3:3">
      <c r="C272" s="390"/>
    </row>
    <row r="274" spans="3:3">
      <c r="C274" s="390"/>
    </row>
    <row r="276" spans="3:3">
      <c r="C276" s="390"/>
    </row>
    <row r="277" spans="3:3">
      <c r="C277" s="390"/>
    </row>
    <row r="279" spans="3:3">
      <c r="C279" s="390"/>
    </row>
    <row r="280" spans="3:3">
      <c r="C280" s="390"/>
    </row>
    <row r="281" spans="3:3">
      <c r="C281" s="390"/>
    </row>
    <row r="282" spans="3:3">
      <c r="C282" s="390"/>
    </row>
    <row r="284" spans="3:3">
      <c r="C284" s="390"/>
    </row>
  </sheetData>
  <mergeCells count="1">
    <mergeCell ref="B1:E1"/>
  </mergeCells>
  <conditionalFormatting sqref="B270">
    <cfRule type="expression" dxfId="1" priority="3" stopIfTrue="1">
      <formula>"len($A:$A)=3"</formula>
    </cfRule>
  </conditionalFormatting>
  <conditionalFormatting sqref="C270">
    <cfRule type="expression" dxfId="1" priority="2" stopIfTrue="1">
      <formula>"len($A:$A)=3"</formula>
    </cfRule>
  </conditionalFormatting>
  <conditionalFormatting sqref="D270">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37"/>
  <sheetViews>
    <sheetView showGridLines="0" showZeros="0" zoomScale="80" zoomScaleNormal="80" workbookViewId="0">
      <pane ySplit="3" topLeftCell="A22" activePane="bottomLeft" state="frozen"/>
      <selection/>
      <selection pane="bottomLeft" activeCell="I16" sqref="I16"/>
    </sheetView>
  </sheetViews>
  <sheetFormatPr defaultColWidth="9" defaultRowHeight="14.25" outlineLevelCol="5"/>
  <cols>
    <col min="1" max="1" width="15" style="174" customWidth="1"/>
    <col min="2" max="2" width="50.75" style="174" customWidth="1"/>
    <col min="3" max="4" width="20.6333333333333" style="174" customWidth="1"/>
    <col min="5" max="5" width="20.6333333333333" style="363" customWidth="1"/>
    <col min="6" max="6" width="3.75" style="174" customWidth="1"/>
    <col min="7" max="16384" width="9" style="174"/>
  </cols>
  <sheetData>
    <row r="1" ht="45" customHeight="1" spans="1:6">
      <c r="A1" s="176"/>
      <c r="B1" s="364" t="s">
        <v>3088</v>
      </c>
      <c r="C1" s="364"/>
      <c r="D1" s="364"/>
      <c r="E1" s="364"/>
      <c r="F1" s="176"/>
    </row>
    <row r="2" s="361" customFormat="1" ht="20.1" customHeight="1" spans="1:6">
      <c r="A2" s="365"/>
      <c r="B2" s="366"/>
      <c r="C2" s="367"/>
      <c r="D2" s="366"/>
      <c r="E2" s="368" t="s">
        <v>71</v>
      </c>
      <c r="F2" s="365"/>
    </row>
    <row r="3" s="362" customFormat="1" ht="45" customHeight="1" spans="1:6">
      <c r="A3" s="369" t="s">
        <v>72</v>
      </c>
      <c r="B3" s="370" t="s">
        <v>73</v>
      </c>
      <c r="C3" s="194" t="s">
        <v>199</v>
      </c>
      <c r="D3" s="194" t="s">
        <v>75</v>
      </c>
      <c r="E3" s="194" t="s">
        <v>200</v>
      </c>
      <c r="F3" s="371" t="s">
        <v>77</v>
      </c>
    </row>
    <row r="4" s="362" customFormat="1" ht="36" customHeight="1" spans="1:6">
      <c r="A4" s="328" t="s">
        <v>2567</v>
      </c>
      <c r="B4" s="322" t="s">
        <v>2568</v>
      </c>
      <c r="C4" s="323"/>
      <c r="D4" s="323"/>
      <c r="E4" s="332"/>
      <c r="F4" s="372" t="str">
        <f t="shared" ref="F4:F29" si="0">IF(LEN(A4)=7,"是",IF(B4&lt;&gt;"",IF(SUM(C4:D4)&lt;&gt;0,"是","否"),"是"))</f>
        <v>是</v>
      </c>
    </row>
    <row r="5" ht="36" customHeight="1" spans="1:6">
      <c r="A5" s="328" t="s">
        <v>2569</v>
      </c>
      <c r="B5" s="322" t="s">
        <v>2570</v>
      </c>
      <c r="C5" s="323"/>
      <c r="D5" s="323"/>
      <c r="E5" s="341"/>
      <c r="F5" s="372" t="str">
        <f t="shared" si="0"/>
        <v>是</v>
      </c>
    </row>
    <row r="6" ht="36" customHeight="1" spans="1:6">
      <c r="A6" s="328" t="s">
        <v>2571</v>
      </c>
      <c r="B6" s="322" t="s">
        <v>2572</v>
      </c>
      <c r="C6" s="323"/>
      <c r="D6" s="323"/>
      <c r="E6" s="341"/>
      <c r="F6" s="372" t="str">
        <f t="shared" si="0"/>
        <v>是</v>
      </c>
    </row>
    <row r="7" ht="36" customHeight="1" spans="1:6">
      <c r="A7" s="328" t="s">
        <v>2573</v>
      </c>
      <c r="B7" s="322" t="s">
        <v>2574</v>
      </c>
      <c r="C7" s="323"/>
      <c r="D7" s="323"/>
      <c r="E7" s="341"/>
      <c r="F7" s="372" t="str">
        <f t="shared" si="0"/>
        <v>是</v>
      </c>
    </row>
    <row r="8" ht="36" customHeight="1" spans="1:6">
      <c r="A8" s="328" t="s">
        <v>2575</v>
      </c>
      <c r="B8" s="322" t="s">
        <v>2576</v>
      </c>
      <c r="C8" s="323">
        <v>150</v>
      </c>
      <c r="D8" s="323"/>
      <c r="E8" s="341"/>
      <c r="F8" s="372" t="str">
        <f t="shared" si="0"/>
        <v>是</v>
      </c>
    </row>
    <row r="9" ht="36" customHeight="1" spans="1:6">
      <c r="A9" s="328" t="s">
        <v>2577</v>
      </c>
      <c r="B9" s="322" t="s">
        <v>2578</v>
      </c>
      <c r="C9" s="323"/>
      <c r="D9" s="323"/>
      <c r="E9" s="341"/>
      <c r="F9" s="372" t="str">
        <f t="shared" si="0"/>
        <v>是</v>
      </c>
    </row>
    <row r="10" ht="36" customHeight="1" spans="1:6">
      <c r="A10" s="328" t="s">
        <v>2579</v>
      </c>
      <c r="B10" s="322" t="s">
        <v>2580</v>
      </c>
      <c r="C10" s="323">
        <f>SUM(C11:C15)</f>
        <v>33600</v>
      </c>
      <c r="D10" s="323">
        <f>SUM(D11:D15)</f>
        <v>35000</v>
      </c>
      <c r="E10" s="341">
        <f t="shared" ref="E10:E14" si="1">(D10-C10)/C10</f>
        <v>0.042</v>
      </c>
      <c r="F10" s="372" t="str">
        <f t="shared" si="0"/>
        <v>是</v>
      </c>
    </row>
    <row r="11" ht="36" customHeight="1" spans="1:6">
      <c r="A11" s="328" t="s">
        <v>2581</v>
      </c>
      <c r="B11" s="329" t="s">
        <v>2582</v>
      </c>
      <c r="C11" s="327">
        <v>30600</v>
      </c>
      <c r="D11" s="327">
        <v>30500</v>
      </c>
      <c r="E11" s="341">
        <f t="shared" si="1"/>
        <v>-0.003</v>
      </c>
      <c r="F11" s="171" t="str">
        <f t="shared" si="0"/>
        <v>是</v>
      </c>
    </row>
    <row r="12" ht="36" customHeight="1" spans="1:6">
      <c r="A12" s="328" t="s">
        <v>2583</v>
      </c>
      <c r="B12" s="329" t="s">
        <v>2584</v>
      </c>
      <c r="C12" s="327">
        <v>1000</v>
      </c>
      <c r="D12" s="327">
        <v>1000</v>
      </c>
      <c r="E12" s="341">
        <f t="shared" si="1"/>
        <v>0</v>
      </c>
      <c r="F12" s="372" t="str">
        <f t="shared" si="0"/>
        <v>是</v>
      </c>
    </row>
    <row r="13" ht="36" customHeight="1" spans="1:6">
      <c r="A13" s="328" t="s">
        <v>2585</v>
      </c>
      <c r="B13" s="329" t="s">
        <v>2586</v>
      </c>
      <c r="C13" s="327">
        <v>2000</v>
      </c>
      <c r="D13" s="327">
        <v>5000</v>
      </c>
      <c r="E13" s="341">
        <f t="shared" si="1"/>
        <v>1.5</v>
      </c>
      <c r="F13" s="372" t="str">
        <f t="shared" si="0"/>
        <v>是</v>
      </c>
    </row>
    <row r="14" ht="36" customHeight="1" spans="1:6">
      <c r="A14" s="328" t="s">
        <v>2587</v>
      </c>
      <c r="B14" s="329" t="s">
        <v>2588</v>
      </c>
      <c r="C14" s="327"/>
      <c r="D14" s="327">
        <v>-1500</v>
      </c>
      <c r="E14" s="341"/>
      <c r="F14" s="372" t="str">
        <f t="shared" si="0"/>
        <v>是</v>
      </c>
    </row>
    <row r="15" ht="36" customHeight="1" spans="1:6">
      <c r="A15" s="328" t="s">
        <v>2589</v>
      </c>
      <c r="B15" s="326" t="s">
        <v>2590</v>
      </c>
      <c r="C15" s="327"/>
      <c r="D15" s="327"/>
      <c r="E15" s="373"/>
      <c r="F15" s="372" t="str">
        <f t="shared" si="0"/>
        <v>否</v>
      </c>
    </row>
    <row r="16" ht="36" customHeight="1" spans="1:6">
      <c r="A16" s="374" t="s">
        <v>2591</v>
      </c>
      <c r="B16" s="183" t="s">
        <v>2592</v>
      </c>
      <c r="C16" s="323"/>
      <c r="D16" s="323"/>
      <c r="E16" s="341"/>
      <c r="F16" s="372" t="str">
        <f t="shared" si="0"/>
        <v>是</v>
      </c>
    </row>
    <row r="17" ht="36" customHeight="1" spans="1:6">
      <c r="A17" s="374" t="s">
        <v>2593</v>
      </c>
      <c r="B17" s="183" t="s">
        <v>2594</v>
      </c>
      <c r="C17" s="323">
        <f>C18+C19</f>
        <v>0</v>
      </c>
      <c r="D17" s="323">
        <f>D18+D19</f>
        <v>0</v>
      </c>
      <c r="E17" s="341"/>
      <c r="F17" s="372" t="str">
        <f t="shared" si="0"/>
        <v>是</v>
      </c>
    </row>
    <row r="18" ht="36" customHeight="1" spans="1:6">
      <c r="A18" s="374" t="s">
        <v>2595</v>
      </c>
      <c r="B18" s="202" t="s">
        <v>2596</v>
      </c>
      <c r="C18" s="327"/>
      <c r="D18" s="327"/>
      <c r="E18" s="373"/>
      <c r="F18" s="372" t="str">
        <f t="shared" si="0"/>
        <v>否</v>
      </c>
    </row>
    <row r="19" ht="36" customHeight="1" spans="1:6">
      <c r="A19" s="374" t="s">
        <v>2597</v>
      </c>
      <c r="B19" s="202" t="s">
        <v>2598</v>
      </c>
      <c r="C19" s="327"/>
      <c r="D19" s="327"/>
      <c r="E19" s="373"/>
      <c r="F19" s="372" t="str">
        <f t="shared" si="0"/>
        <v>否</v>
      </c>
    </row>
    <row r="20" ht="36" customHeight="1" spans="1:6">
      <c r="A20" s="374" t="s">
        <v>2599</v>
      </c>
      <c r="B20" s="183" t="s">
        <v>2600</v>
      </c>
      <c r="C20" s="323">
        <v>1500</v>
      </c>
      <c r="D20" s="323">
        <v>200</v>
      </c>
      <c r="E20" s="341">
        <f>(D20-C20)/C20</f>
        <v>-0.867</v>
      </c>
      <c r="F20" s="372" t="str">
        <f t="shared" si="0"/>
        <v>是</v>
      </c>
    </row>
    <row r="21" ht="36" customHeight="1" spans="1:6">
      <c r="A21" s="374" t="s">
        <v>2601</v>
      </c>
      <c r="B21" s="183" t="s">
        <v>2602</v>
      </c>
      <c r="C21" s="323"/>
      <c r="D21" s="323"/>
      <c r="E21" s="341"/>
      <c r="F21" s="372" t="str">
        <f t="shared" si="0"/>
        <v>是</v>
      </c>
    </row>
    <row r="22" ht="36" customHeight="1" spans="1:6">
      <c r="A22" s="374" t="s">
        <v>2603</v>
      </c>
      <c r="B22" s="183" t="s">
        <v>2604</v>
      </c>
      <c r="C22" s="323"/>
      <c r="D22" s="323"/>
      <c r="E22" s="341"/>
      <c r="F22" s="372" t="str">
        <f t="shared" si="0"/>
        <v>是</v>
      </c>
    </row>
    <row r="23" ht="36" customHeight="1" spans="1:6">
      <c r="A23" s="328" t="s">
        <v>2605</v>
      </c>
      <c r="B23" s="322" t="s">
        <v>2606</v>
      </c>
      <c r="C23" s="323"/>
      <c r="D23" s="323"/>
      <c r="E23" s="341"/>
      <c r="F23" s="372" t="str">
        <f t="shared" si="0"/>
        <v>是</v>
      </c>
    </row>
    <row r="24" ht="36" customHeight="1" spans="1:6">
      <c r="A24" s="328" t="s">
        <v>2607</v>
      </c>
      <c r="B24" s="322" t="s">
        <v>2608</v>
      </c>
      <c r="C24" s="323"/>
      <c r="D24" s="323">
        <v>1000</v>
      </c>
      <c r="E24" s="341"/>
      <c r="F24" s="372" t="str">
        <f t="shared" si="0"/>
        <v>是</v>
      </c>
    </row>
    <row r="25" ht="36" customHeight="1" spans="1:6">
      <c r="A25" s="328" t="s">
        <v>2609</v>
      </c>
      <c r="B25" s="322" t="s">
        <v>2610</v>
      </c>
      <c r="C25" s="323"/>
      <c r="D25" s="323"/>
      <c r="E25" s="341"/>
      <c r="F25" s="372" t="str">
        <f t="shared" si="0"/>
        <v>是</v>
      </c>
    </row>
    <row r="26" ht="36" customHeight="1" spans="1:6">
      <c r="A26" s="328" t="s">
        <v>2611</v>
      </c>
      <c r="B26" s="322" t="s">
        <v>2612</v>
      </c>
      <c r="C26" s="323"/>
      <c r="D26" s="323"/>
      <c r="E26" s="341"/>
      <c r="F26" s="372" t="str">
        <f t="shared" si="0"/>
        <v>是</v>
      </c>
    </row>
    <row r="27" ht="36" customHeight="1" spans="1:6">
      <c r="A27" s="328" t="s">
        <v>2613</v>
      </c>
      <c r="B27" s="322" t="s">
        <v>2614</v>
      </c>
      <c r="C27" s="323">
        <v>5815</v>
      </c>
      <c r="D27" s="323">
        <v>9317</v>
      </c>
      <c r="E27" s="341">
        <f t="shared" ref="E24:E32" si="2">(D27-C27)/C27</f>
        <v>0.602</v>
      </c>
      <c r="F27" s="372" t="str">
        <f t="shared" si="0"/>
        <v>是</v>
      </c>
    </row>
    <row r="28" ht="36" customHeight="1" spans="1:6">
      <c r="A28" s="328"/>
      <c r="B28" s="326"/>
      <c r="C28" s="327"/>
      <c r="D28" s="327"/>
      <c r="E28" s="373"/>
      <c r="F28" s="171" t="str">
        <f t="shared" si="0"/>
        <v>是</v>
      </c>
    </row>
    <row r="29" ht="36" customHeight="1" spans="1:6">
      <c r="A29" s="342"/>
      <c r="B29" s="343" t="s">
        <v>3089</v>
      </c>
      <c r="C29" s="323">
        <f>C4+C5+C6+C7+C8+C9+C10+C16+C17+C20+C21+C22+C23+C24+C25+C26+C27</f>
        <v>41065</v>
      </c>
      <c r="D29" s="323">
        <f>D4+D5+D6+D7+D8+D9+D10+D16+D17+D20+D21+D22+D23+D24+D25+D26+D27</f>
        <v>45517</v>
      </c>
      <c r="E29" s="341">
        <f t="shared" si="2"/>
        <v>0.108</v>
      </c>
      <c r="F29" s="171" t="str">
        <f t="shared" si="0"/>
        <v>是</v>
      </c>
    </row>
    <row r="30" ht="36" customHeight="1" spans="1:6">
      <c r="A30" s="375">
        <v>105</v>
      </c>
      <c r="B30" s="376" t="s">
        <v>2616</v>
      </c>
      <c r="C30" s="346"/>
      <c r="D30" s="356"/>
      <c r="E30" s="341"/>
      <c r="F30" s="171" t="str">
        <f t="shared" ref="F30:F37" si="3">IF(LEN(A30)=7,"是",IF(B30&lt;&gt;"",IF(SUM(C30:D30)&lt;&gt;0,"是","否"),"是"))</f>
        <v>否</v>
      </c>
    </row>
    <row r="31" ht="36" customHeight="1" spans="1:6">
      <c r="A31" s="375">
        <v>110</v>
      </c>
      <c r="B31" s="376" t="s">
        <v>130</v>
      </c>
      <c r="C31" s="346">
        <f>C32+C35+C36</f>
        <v>23026</v>
      </c>
      <c r="D31" s="346">
        <f>D32+D35+D36</f>
        <v>7176</v>
      </c>
      <c r="E31" s="341">
        <f t="shared" si="2"/>
        <v>-0.688</v>
      </c>
      <c r="F31" s="171" t="str">
        <f t="shared" si="3"/>
        <v>是</v>
      </c>
    </row>
    <row r="32" ht="36" customHeight="1" spans="1:6">
      <c r="A32" s="377">
        <v>11004</v>
      </c>
      <c r="B32" s="378" t="s">
        <v>3090</v>
      </c>
      <c r="C32" s="346">
        <f>C33+C34</f>
        <v>2000</v>
      </c>
      <c r="D32" s="346">
        <v>2000</v>
      </c>
      <c r="E32" s="341">
        <f t="shared" si="2"/>
        <v>0</v>
      </c>
      <c r="F32" s="171" t="str">
        <f t="shared" si="3"/>
        <v>是</v>
      </c>
    </row>
    <row r="33" ht="36" customHeight="1" spans="1:6">
      <c r="A33" s="377">
        <v>1100401</v>
      </c>
      <c r="B33" s="378" t="s">
        <v>2618</v>
      </c>
      <c r="C33" s="353">
        <v>2000</v>
      </c>
      <c r="D33" s="354"/>
      <c r="E33" s="341"/>
      <c r="F33" s="171" t="str">
        <f t="shared" si="3"/>
        <v>是</v>
      </c>
    </row>
    <row r="34" ht="36" customHeight="1" spans="1:6">
      <c r="A34" s="377">
        <v>1100402</v>
      </c>
      <c r="B34" s="378" t="s">
        <v>3091</v>
      </c>
      <c r="C34" s="353"/>
      <c r="D34" s="354"/>
      <c r="E34" s="341"/>
      <c r="F34" s="171" t="str">
        <f t="shared" si="3"/>
        <v>是</v>
      </c>
    </row>
    <row r="35" ht="36" customHeight="1" spans="1:6">
      <c r="A35" s="377">
        <v>11008</v>
      </c>
      <c r="B35" s="378" t="s">
        <v>133</v>
      </c>
      <c r="C35" s="353">
        <v>21026</v>
      </c>
      <c r="D35" s="354">
        <v>5176</v>
      </c>
      <c r="E35" s="341">
        <f>(D35-C35)/C35</f>
        <v>-0.754</v>
      </c>
      <c r="F35" s="171" t="str">
        <f t="shared" si="3"/>
        <v>是</v>
      </c>
    </row>
    <row r="36" ht="36" customHeight="1" spans="1:6">
      <c r="A36" s="379">
        <v>11009</v>
      </c>
      <c r="B36" s="380" t="s">
        <v>134</v>
      </c>
      <c r="C36" s="353">
        <v>0</v>
      </c>
      <c r="D36" s="354"/>
      <c r="E36" s="341"/>
      <c r="F36" s="171" t="str">
        <f t="shared" si="3"/>
        <v>否</v>
      </c>
    </row>
    <row r="37" ht="36" customHeight="1" spans="1:6">
      <c r="A37" s="381"/>
      <c r="B37" s="382" t="s">
        <v>137</v>
      </c>
      <c r="C37" s="346">
        <f>C29+C30+C31</f>
        <v>64091</v>
      </c>
      <c r="D37" s="346">
        <f>D29+D30+D31</f>
        <v>52693</v>
      </c>
      <c r="E37" s="341">
        <f>(D37-C37)/C37</f>
        <v>-0.178</v>
      </c>
      <c r="F37" s="171" t="str">
        <f t="shared" si="3"/>
        <v>是</v>
      </c>
    </row>
  </sheetData>
  <mergeCells count="1">
    <mergeCell ref="B1:E1"/>
  </mergeCells>
  <conditionalFormatting sqref="B30">
    <cfRule type="expression" dxfId="1" priority="10" stopIfTrue="1">
      <formula>"len($A:$A)=3"</formula>
    </cfRule>
  </conditionalFormatting>
  <conditionalFormatting sqref="B31:B34">
    <cfRule type="expression" dxfId="1" priority="6" stopIfTrue="1">
      <formula>"len($A:$A)=3"</formula>
    </cfRule>
  </conditionalFormatting>
  <conditionalFormatting sqref="C30:C35 D31:D34">
    <cfRule type="expression" dxfId="1" priority="2" stopIfTrue="1">
      <formula>"len($A:$A)=3"</formula>
    </cfRule>
  </conditionalFormatting>
  <conditionalFormatting sqref="D30 D33:D35">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76"/>
  <sheetViews>
    <sheetView showGridLines="0" showZeros="0" zoomScale="80" zoomScaleNormal="80" workbookViewId="0">
      <pane ySplit="3" topLeftCell="A193" activePane="bottomLeft" state="frozen"/>
      <selection/>
      <selection pane="bottomLeft" activeCell="B204" sqref="B204"/>
    </sheetView>
  </sheetViews>
  <sheetFormatPr defaultColWidth="9" defaultRowHeight="14.25" outlineLevelCol="6"/>
  <cols>
    <col min="1" max="1" width="13.5" style="301" customWidth="1"/>
    <col min="2" max="2" width="50.75" style="301" customWidth="1"/>
    <col min="3" max="4" width="20.6333333333333" style="306" customWidth="1"/>
    <col min="5" max="5" width="20.6333333333333" style="307" customWidth="1"/>
    <col min="6" max="6" width="3.75" style="308" customWidth="1"/>
    <col min="7" max="16384" width="9" style="301"/>
  </cols>
  <sheetData>
    <row r="1" s="301" customFormat="1" ht="45" customHeight="1" spans="1:7">
      <c r="A1" s="309"/>
      <c r="B1" s="310" t="s">
        <v>3092</v>
      </c>
      <c r="C1" s="310"/>
      <c r="D1" s="310"/>
      <c r="E1" s="310"/>
      <c r="F1" s="311"/>
      <c r="G1" s="309"/>
    </row>
    <row r="2" s="302" customFormat="1" ht="20.1" customHeight="1" spans="1:7">
      <c r="A2" s="312"/>
      <c r="B2" s="313"/>
      <c r="C2" s="313"/>
      <c r="D2" s="313"/>
      <c r="E2" s="314" t="s">
        <v>71</v>
      </c>
      <c r="F2" s="315"/>
      <c r="G2" s="312"/>
    </row>
    <row r="3" s="303" customFormat="1" ht="45" customHeight="1" spans="1:7">
      <c r="A3" s="316" t="s">
        <v>72</v>
      </c>
      <c r="B3" s="317" t="s">
        <v>73</v>
      </c>
      <c r="C3" s="318" t="s">
        <v>199</v>
      </c>
      <c r="D3" s="318" t="s">
        <v>75</v>
      </c>
      <c r="E3" s="318" t="s">
        <v>200</v>
      </c>
      <c r="F3" s="319" t="s">
        <v>77</v>
      </c>
      <c r="G3" s="320" t="s">
        <v>2495</v>
      </c>
    </row>
    <row r="4" s="301" customFormat="1" ht="36" customHeight="1" spans="1:7">
      <c r="A4" s="321" t="s">
        <v>151</v>
      </c>
      <c r="B4" s="322" t="s">
        <v>2621</v>
      </c>
      <c r="C4" s="323">
        <f>C5+C11+C17</f>
        <v>0</v>
      </c>
      <c r="D4" s="323"/>
      <c r="E4" s="324"/>
      <c r="F4" s="325" t="str">
        <f t="shared" ref="F4:F67" si="0">IF(LEN(A4)=3,"是",IF(B4&lt;&gt;"",IF(SUM(C4:D4)&lt;&gt;0,"是","否"),"是"))</f>
        <v>是</v>
      </c>
      <c r="G4" s="309" t="str">
        <f t="shared" ref="G4:G67" si="1">IF(LEN(A4)=3,"类",IF(LEN(A4)=5,"款","项"))</f>
        <v>类</v>
      </c>
    </row>
    <row r="5" s="301" customFormat="1" ht="36" customHeight="1" spans="1:7">
      <c r="A5" s="321" t="s">
        <v>2622</v>
      </c>
      <c r="B5" s="326" t="s">
        <v>2623</v>
      </c>
      <c r="C5" s="327">
        <f>SUM(C6:C10)</f>
        <v>0</v>
      </c>
      <c r="D5" s="327"/>
      <c r="E5" s="324"/>
      <c r="F5" s="325" t="str">
        <f t="shared" si="0"/>
        <v>否</v>
      </c>
      <c r="G5" s="309" t="str">
        <f t="shared" si="1"/>
        <v>款</v>
      </c>
    </row>
    <row r="6" s="301" customFormat="1" ht="36" customHeight="1" spans="1:7">
      <c r="A6" s="328" t="s">
        <v>2624</v>
      </c>
      <c r="B6" s="329" t="s">
        <v>2625</v>
      </c>
      <c r="C6" s="330"/>
      <c r="D6" s="330"/>
      <c r="E6" s="324"/>
      <c r="F6" s="325" t="str">
        <f t="shared" si="0"/>
        <v>否</v>
      </c>
      <c r="G6" s="309" t="str">
        <f t="shared" si="1"/>
        <v>项</v>
      </c>
    </row>
    <row r="7" s="301" customFormat="1" ht="36" customHeight="1" spans="1:7">
      <c r="A7" s="328" t="s">
        <v>2626</v>
      </c>
      <c r="B7" s="329" t="s">
        <v>2627</v>
      </c>
      <c r="C7" s="330"/>
      <c r="D7" s="330"/>
      <c r="E7" s="324"/>
      <c r="F7" s="325" t="str">
        <f t="shared" si="0"/>
        <v>否</v>
      </c>
      <c r="G7" s="309" t="str">
        <f t="shared" si="1"/>
        <v>项</v>
      </c>
    </row>
    <row r="8" s="301" customFormat="1" ht="36" customHeight="1" spans="1:7">
      <c r="A8" s="328" t="s">
        <v>2628</v>
      </c>
      <c r="B8" s="326" t="s">
        <v>2629</v>
      </c>
      <c r="C8" s="330"/>
      <c r="D8" s="330"/>
      <c r="E8" s="324"/>
      <c r="F8" s="325" t="str">
        <f t="shared" si="0"/>
        <v>否</v>
      </c>
      <c r="G8" s="309" t="str">
        <f t="shared" si="1"/>
        <v>项</v>
      </c>
    </row>
    <row r="9" s="301" customFormat="1" ht="36" customHeight="1" spans="1:7">
      <c r="A9" s="328" t="s">
        <v>2630</v>
      </c>
      <c r="B9" s="329" t="s">
        <v>2631</v>
      </c>
      <c r="C9" s="330"/>
      <c r="D9" s="330"/>
      <c r="E9" s="324"/>
      <c r="F9" s="325" t="str">
        <f t="shared" si="0"/>
        <v>否</v>
      </c>
      <c r="G9" s="309" t="str">
        <f t="shared" si="1"/>
        <v>项</v>
      </c>
    </row>
    <row r="10" s="301" customFormat="1" ht="36" customHeight="1" spans="1:7">
      <c r="A10" s="328" t="s">
        <v>2632</v>
      </c>
      <c r="B10" s="326" t="s">
        <v>2633</v>
      </c>
      <c r="C10" s="330"/>
      <c r="D10" s="330"/>
      <c r="E10" s="324"/>
      <c r="F10" s="325" t="str">
        <f t="shared" si="0"/>
        <v>否</v>
      </c>
      <c r="G10" s="309" t="str">
        <f t="shared" si="1"/>
        <v>项</v>
      </c>
    </row>
    <row r="11" s="301" customFormat="1" ht="36" customHeight="1" spans="1:7">
      <c r="A11" s="321" t="s">
        <v>2634</v>
      </c>
      <c r="B11" s="331" t="s">
        <v>2635</v>
      </c>
      <c r="C11" s="327"/>
      <c r="D11" s="327"/>
      <c r="E11" s="324"/>
      <c r="F11" s="325" t="str">
        <f t="shared" si="0"/>
        <v>否</v>
      </c>
      <c r="G11" s="309" t="str">
        <f t="shared" si="1"/>
        <v>款</v>
      </c>
    </row>
    <row r="12" s="301" customFormat="1" ht="36" customHeight="1" spans="1:7">
      <c r="A12" s="328" t="s">
        <v>2636</v>
      </c>
      <c r="B12" s="329" t="s">
        <v>2637</v>
      </c>
      <c r="C12" s="330"/>
      <c r="D12" s="330"/>
      <c r="E12" s="324"/>
      <c r="F12" s="325" t="str">
        <f t="shared" si="0"/>
        <v>否</v>
      </c>
      <c r="G12" s="309" t="str">
        <f t="shared" si="1"/>
        <v>项</v>
      </c>
    </row>
    <row r="13" s="301" customFormat="1" ht="36" customHeight="1" spans="1:7">
      <c r="A13" s="328" t="s">
        <v>2638</v>
      </c>
      <c r="B13" s="329" t="s">
        <v>2639</v>
      </c>
      <c r="C13" s="330"/>
      <c r="D13" s="330"/>
      <c r="E13" s="324"/>
      <c r="F13" s="325" t="str">
        <f t="shared" si="0"/>
        <v>否</v>
      </c>
      <c r="G13" s="309" t="str">
        <f t="shared" si="1"/>
        <v>项</v>
      </c>
    </row>
    <row r="14" s="301" customFormat="1" ht="36" customHeight="1" spans="1:7">
      <c r="A14" s="328" t="s">
        <v>2640</v>
      </c>
      <c r="B14" s="329" t="s">
        <v>2641</v>
      </c>
      <c r="C14" s="330"/>
      <c r="D14" s="330"/>
      <c r="E14" s="324"/>
      <c r="F14" s="325" t="str">
        <f t="shared" si="0"/>
        <v>否</v>
      </c>
      <c r="G14" s="309" t="str">
        <f t="shared" si="1"/>
        <v>项</v>
      </c>
    </row>
    <row r="15" s="301" customFormat="1" ht="36" customHeight="1" spans="1:7">
      <c r="A15" s="328" t="s">
        <v>2642</v>
      </c>
      <c r="B15" s="329" t="s">
        <v>2643</v>
      </c>
      <c r="C15" s="330"/>
      <c r="D15" s="330"/>
      <c r="E15" s="324"/>
      <c r="F15" s="325" t="str">
        <f t="shared" si="0"/>
        <v>否</v>
      </c>
      <c r="G15" s="309" t="str">
        <f t="shared" si="1"/>
        <v>项</v>
      </c>
    </row>
    <row r="16" s="301" customFormat="1" ht="36" customHeight="1" spans="1:7">
      <c r="A16" s="328" t="s">
        <v>2644</v>
      </c>
      <c r="B16" s="329" t="s">
        <v>2645</v>
      </c>
      <c r="C16" s="330"/>
      <c r="D16" s="330"/>
      <c r="E16" s="324"/>
      <c r="F16" s="325" t="str">
        <f t="shared" si="0"/>
        <v>否</v>
      </c>
      <c r="G16" s="309" t="str">
        <f t="shared" si="1"/>
        <v>项</v>
      </c>
    </row>
    <row r="17" s="301" customFormat="1" ht="36" customHeight="1" spans="1:7">
      <c r="A17" s="321" t="s">
        <v>2646</v>
      </c>
      <c r="B17" s="331" t="s">
        <v>2647</v>
      </c>
      <c r="C17" s="330"/>
      <c r="D17" s="330"/>
      <c r="E17" s="324"/>
      <c r="F17" s="325" t="str">
        <f t="shared" si="0"/>
        <v>否</v>
      </c>
      <c r="G17" s="309" t="str">
        <f t="shared" si="1"/>
        <v>款</v>
      </c>
    </row>
    <row r="18" s="301" customFormat="1" ht="36" customHeight="1" spans="1:7">
      <c r="A18" s="328" t="s">
        <v>2648</v>
      </c>
      <c r="B18" s="329" t="s">
        <v>2649</v>
      </c>
      <c r="C18" s="330"/>
      <c r="D18" s="330"/>
      <c r="E18" s="324"/>
      <c r="F18" s="325" t="str">
        <f t="shared" si="0"/>
        <v>否</v>
      </c>
      <c r="G18" s="309" t="str">
        <f t="shared" si="1"/>
        <v>项</v>
      </c>
    </row>
    <row r="19" s="301" customFormat="1" ht="36" customHeight="1" spans="1:7">
      <c r="A19" s="328" t="s">
        <v>2650</v>
      </c>
      <c r="B19" s="329" t="s">
        <v>2651</v>
      </c>
      <c r="C19" s="330"/>
      <c r="D19" s="330"/>
      <c r="E19" s="324"/>
      <c r="F19" s="325" t="str">
        <f t="shared" si="0"/>
        <v>否</v>
      </c>
      <c r="G19" s="309" t="str">
        <f t="shared" si="1"/>
        <v>项</v>
      </c>
    </row>
    <row r="20" s="301" customFormat="1" ht="36" customHeight="1" spans="1:7">
      <c r="A20" s="321" t="s">
        <v>153</v>
      </c>
      <c r="B20" s="322" t="s">
        <v>2652</v>
      </c>
      <c r="C20" s="323">
        <f>C21+C25+C29</f>
        <v>464</v>
      </c>
      <c r="D20" s="323">
        <f>D21+D25+D29</f>
        <v>305</v>
      </c>
      <c r="E20" s="324">
        <f t="shared" ref="E20:E22" si="2">IF(C20&gt;0,D20/C20-1,IF(C20&lt;0,-(D20/C20-1),""))</f>
        <v>-0.343</v>
      </c>
      <c r="F20" s="325" t="str">
        <f t="shared" si="0"/>
        <v>是</v>
      </c>
      <c r="G20" s="309" t="str">
        <f t="shared" si="1"/>
        <v>类</v>
      </c>
    </row>
    <row r="21" s="301" customFormat="1" ht="36" customHeight="1" spans="1:7">
      <c r="A21" s="321" t="s">
        <v>2653</v>
      </c>
      <c r="B21" s="331" t="s">
        <v>2654</v>
      </c>
      <c r="C21" s="327">
        <f>SUM(C22:C24)</f>
        <v>464</v>
      </c>
      <c r="D21" s="327">
        <f>SUM(D22:D24)</f>
        <v>305</v>
      </c>
      <c r="E21" s="324">
        <f t="shared" si="2"/>
        <v>-0.343</v>
      </c>
      <c r="F21" s="325" t="str">
        <f t="shared" si="0"/>
        <v>是</v>
      </c>
      <c r="G21" s="309" t="str">
        <f t="shared" si="1"/>
        <v>款</v>
      </c>
    </row>
    <row r="22" s="301" customFormat="1" ht="36" customHeight="1" spans="1:7">
      <c r="A22" s="328" t="s">
        <v>2655</v>
      </c>
      <c r="B22" s="329" t="s">
        <v>2656</v>
      </c>
      <c r="C22" s="330">
        <v>464</v>
      </c>
      <c r="D22" s="330">
        <v>305</v>
      </c>
      <c r="E22" s="324">
        <f t="shared" si="2"/>
        <v>-0.343</v>
      </c>
      <c r="F22" s="325" t="str">
        <f t="shared" si="0"/>
        <v>是</v>
      </c>
      <c r="G22" s="309" t="str">
        <f t="shared" si="1"/>
        <v>项</v>
      </c>
    </row>
    <row r="23" s="301" customFormat="1" ht="36" customHeight="1" spans="1:7">
      <c r="A23" s="328" t="s">
        <v>2657</v>
      </c>
      <c r="B23" s="329" t="s">
        <v>2658</v>
      </c>
      <c r="C23" s="330"/>
      <c r="D23" s="330"/>
      <c r="E23" s="324"/>
      <c r="F23" s="325" t="str">
        <f t="shared" si="0"/>
        <v>否</v>
      </c>
      <c r="G23" s="309" t="str">
        <f t="shared" si="1"/>
        <v>项</v>
      </c>
    </row>
    <row r="24" s="301" customFormat="1" ht="36" customHeight="1" spans="1:7">
      <c r="A24" s="328" t="s">
        <v>2659</v>
      </c>
      <c r="B24" s="329" t="s">
        <v>2660</v>
      </c>
      <c r="C24" s="330"/>
      <c r="D24" s="330"/>
      <c r="E24" s="324"/>
      <c r="F24" s="325" t="str">
        <f t="shared" si="0"/>
        <v>否</v>
      </c>
      <c r="G24" s="309" t="str">
        <f t="shared" si="1"/>
        <v>项</v>
      </c>
    </row>
    <row r="25" s="301" customFormat="1" ht="36" customHeight="1" spans="1:7">
      <c r="A25" s="321" t="s">
        <v>2661</v>
      </c>
      <c r="B25" s="331" t="s">
        <v>2662</v>
      </c>
      <c r="C25" s="327">
        <f>SUM(C26:C28)</f>
        <v>0</v>
      </c>
      <c r="D25" s="327">
        <f>SUM(D26:D28)</f>
        <v>0</v>
      </c>
      <c r="E25" s="324"/>
      <c r="F25" s="325" t="str">
        <f t="shared" si="0"/>
        <v>否</v>
      </c>
      <c r="G25" s="309" t="str">
        <f t="shared" si="1"/>
        <v>款</v>
      </c>
    </row>
    <row r="26" s="301" customFormat="1" ht="36" customHeight="1" spans="1:7">
      <c r="A26" s="328" t="s">
        <v>2663</v>
      </c>
      <c r="B26" s="329" t="s">
        <v>2656</v>
      </c>
      <c r="C26" s="330"/>
      <c r="D26" s="330"/>
      <c r="E26" s="324"/>
      <c r="F26" s="325" t="str">
        <f t="shared" si="0"/>
        <v>否</v>
      </c>
      <c r="G26" s="309" t="str">
        <f t="shared" si="1"/>
        <v>项</v>
      </c>
    </row>
    <row r="27" s="301" customFormat="1" ht="36" customHeight="1" spans="1:7">
      <c r="A27" s="328" t="s">
        <v>2664</v>
      </c>
      <c r="B27" s="329" t="s">
        <v>2658</v>
      </c>
      <c r="C27" s="330"/>
      <c r="D27" s="330"/>
      <c r="E27" s="324"/>
      <c r="F27" s="325" t="str">
        <f t="shared" si="0"/>
        <v>否</v>
      </c>
      <c r="G27" s="309" t="str">
        <f t="shared" si="1"/>
        <v>项</v>
      </c>
    </row>
    <row r="28" s="301" customFormat="1" ht="36" customHeight="1" spans="1:7">
      <c r="A28" s="328" t="s">
        <v>2665</v>
      </c>
      <c r="B28" s="329" t="s">
        <v>2666</v>
      </c>
      <c r="C28" s="330"/>
      <c r="D28" s="330"/>
      <c r="E28" s="324"/>
      <c r="F28" s="325" t="str">
        <f t="shared" si="0"/>
        <v>否</v>
      </c>
      <c r="G28" s="309" t="str">
        <f t="shared" si="1"/>
        <v>项</v>
      </c>
    </row>
    <row r="29" s="304" customFormat="1" ht="36" customHeight="1" spans="1:7">
      <c r="A29" s="321" t="s">
        <v>2667</v>
      </c>
      <c r="B29" s="331" t="s">
        <v>2668</v>
      </c>
      <c r="C29" s="327">
        <f>C30+C31</f>
        <v>0</v>
      </c>
      <c r="D29" s="327">
        <f>D30+D31</f>
        <v>0</v>
      </c>
      <c r="E29" s="324"/>
      <c r="F29" s="325" t="str">
        <f t="shared" si="0"/>
        <v>否</v>
      </c>
      <c r="G29" s="309" t="str">
        <f t="shared" si="1"/>
        <v>款</v>
      </c>
    </row>
    <row r="30" s="301" customFormat="1" ht="36" customHeight="1" spans="1:7">
      <c r="A30" s="328" t="s">
        <v>2669</v>
      </c>
      <c r="B30" s="329" t="s">
        <v>2658</v>
      </c>
      <c r="C30" s="330"/>
      <c r="D30" s="330"/>
      <c r="E30" s="324"/>
      <c r="F30" s="325" t="str">
        <f t="shared" si="0"/>
        <v>否</v>
      </c>
      <c r="G30" s="309" t="str">
        <f t="shared" si="1"/>
        <v>项</v>
      </c>
    </row>
    <row r="31" s="301" customFormat="1" ht="36" customHeight="1" spans="1:7">
      <c r="A31" s="328" t="s">
        <v>2670</v>
      </c>
      <c r="B31" s="329" t="s">
        <v>2671</v>
      </c>
      <c r="C31" s="330"/>
      <c r="D31" s="330"/>
      <c r="E31" s="324"/>
      <c r="F31" s="325" t="str">
        <f t="shared" si="0"/>
        <v>否</v>
      </c>
      <c r="G31" s="309" t="str">
        <f t="shared" si="1"/>
        <v>项</v>
      </c>
    </row>
    <row r="32" s="301" customFormat="1" ht="36" customHeight="1" spans="1:7">
      <c r="A32" s="321" t="s">
        <v>157</v>
      </c>
      <c r="B32" s="322" t="s">
        <v>2672</v>
      </c>
      <c r="C32" s="323"/>
      <c r="D32" s="323"/>
      <c r="E32" s="332"/>
      <c r="F32" s="325" t="str">
        <f t="shared" si="0"/>
        <v>是</v>
      </c>
      <c r="G32" s="309" t="str">
        <f t="shared" si="1"/>
        <v>类</v>
      </c>
    </row>
    <row r="33" s="301" customFormat="1" ht="36" customHeight="1" spans="1:7">
      <c r="A33" s="321" t="s">
        <v>2673</v>
      </c>
      <c r="B33" s="331" t="s">
        <v>2674</v>
      </c>
      <c r="C33" s="327"/>
      <c r="D33" s="327"/>
      <c r="E33" s="324"/>
      <c r="F33" s="325" t="str">
        <f t="shared" si="0"/>
        <v>否</v>
      </c>
      <c r="G33" s="309" t="str">
        <f t="shared" si="1"/>
        <v>款</v>
      </c>
    </row>
    <row r="34" s="301" customFormat="1" ht="36" customHeight="1" spans="1:7">
      <c r="A34" s="328">
        <v>2116001</v>
      </c>
      <c r="B34" s="329" t="s">
        <v>2675</v>
      </c>
      <c r="C34" s="330"/>
      <c r="D34" s="330"/>
      <c r="E34" s="324"/>
      <c r="F34" s="325" t="str">
        <f t="shared" si="0"/>
        <v>否</v>
      </c>
      <c r="G34" s="309" t="str">
        <f t="shared" si="1"/>
        <v>项</v>
      </c>
    </row>
    <row r="35" s="301" customFormat="1" ht="36" customHeight="1" spans="1:7">
      <c r="A35" s="328">
        <v>2116002</v>
      </c>
      <c r="B35" s="329" t="s">
        <v>2676</v>
      </c>
      <c r="C35" s="330"/>
      <c r="D35" s="330"/>
      <c r="E35" s="324"/>
      <c r="F35" s="325" t="str">
        <f t="shared" si="0"/>
        <v>否</v>
      </c>
      <c r="G35" s="309" t="str">
        <f t="shared" si="1"/>
        <v>项</v>
      </c>
    </row>
    <row r="36" s="301" customFormat="1" ht="36" customHeight="1" spans="1:7">
      <c r="A36" s="328">
        <v>2116003</v>
      </c>
      <c r="B36" s="329" t="s">
        <v>2677</v>
      </c>
      <c r="C36" s="330"/>
      <c r="D36" s="330"/>
      <c r="E36" s="324"/>
      <c r="F36" s="325" t="str">
        <f t="shared" si="0"/>
        <v>否</v>
      </c>
      <c r="G36" s="309" t="str">
        <f t="shared" si="1"/>
        <v>项</v>
      </c>
    </row>
    <row r="37" s="304" customFormat="1" ht="36" customHeight="1" spans="1:7">
      <c r="A37" s="328">
        <v>2116099</v>
      </c>
      <c r="B37" s="329" t="s">
        <v>2678</v>
      </c>
      <c r="C37" s="330"/>
      <c r="D37" s="330"/>
      <c r="E37" s="324"/>
      <c r="F37" s="325" t="str">
        <f t="shared" si="0"/>
        <v>否</v>
      </c>
      <c r="G37" s="309" t="str">
        <f t="shared" si="1"/>
        <v>项</v>
      </c>
    </row>
    <row r="38" s="301" customFormat="1" ht="36" customHeight="1" spans="1:7">
      <c r="A38" s="321">
        <v>21161</v>
      </c>
      <c r="B38" s="331" t="s">
        <v>2679</v>
      </c>
      <c r="C38" s="330"/>
      <c r="D38" s="330"/>
      <c r="E38" s="324"/>
      <c r="F38" s="325" t="str">
        <f t="shared" si="0"/>
        <v>否</v>
      </c>
      <c r="G38" s="309" t="str">
        <f t="shared" si="1"/>
        <v>款</v>
      </c>
    </row>
    <row r="39" s="301" customFormat="1" ht="36" customHeight="1" spans="1:7">
      <c r="A39" s="328">
        <v>2116101</v>
      </c>
      <c r="B39" s="329" t="s">
        <v>2680</v>
      </c>
      <c r="C39" s="330"/>
      <c r="D39" s="330"/>
      <c r="E39" s="324"/>
      <c r="F39" s="325" t="str">
        <f t="shared" si="0"/>
        <v>否</v>
      </c>
      <c r="G39" s="309" t="str">
        <f t="shared" si="1"/>
        <v>项</v>
      </c>
    </row>
    <row r="40" s="301" customFormat="1" ht="36" customHeight="1" spans="1:7">
      <c r="A40" s="328">
        <v>2116102</v>
      </c>
      <c r="B40" s="329" t="s">
        <v>2681</v>
      </c>
      <c r="C40" s="330"/>
      <c r="D40" s="330"/>
      <c r="E40" s="324"/>
      <c r="F40" s="325" t="str">
        <f t="shared" si="0"/>
        <v>否</v>
      </c>
      <c r="G40" s="309" t="str">
        <f t="shared" si="1"/>
        <v>项</v>
      </c>
    </row>
    <row r="41" s="301" customFormat="1" ht="36" customHeight="1" spans="1:7">
      <c r="A41" s="328">
        <v>2116103</v>
      </c>
      <c r="B41" s="329" t="s">
        <v>2682</v>
      </c>
      <c r="C41" s="330"/>
      <c r="D41" s="330"/>
      <c r="E41" s="324"/>
      <c r="F41" s="325" t="str">
        <f t="shared" si="0"/>
        <v>否</v>
      </c>
      <c r="G41" s="309" t="str">
        <f t="shared" si="1"/>
        <v>项</v>
      </c>
    </row>
    <row r="42" s="301" customFormat="1" ht="36" customHeight="1" spans="1:7">
      <c r="A42" s="328">
        <v>2116104</v>
      </c>
      <c r="B42" s="329" t="s">
        <v>2683</v>
      </c>
      <c r="C42" s="330"/>
      <c r="D42" s="330"/>
      <c r="E42" s="324"/>
      <c r="F42" s="325" t="str">
        <f t="shared" si="0"/>
        <v>否</v>
      </c>
      <c r="G42" s="309" t="str">
        <f t="shared" si="1"/>
        <v>项</v>
      </c>
    </row>
    <row r="43" s="301" customFormat="1" ht="36" customHeight="1" spans="1:7">
      <c r="A43" s="321" t="s">
        <v>159</v>
      </c>
      <c r="B43" s="322" t="s">
        <v>2684</v>
      </c>
      <c r="C43" s="323">
        <f>C44+C59+C63+C64+C70+C74+C78+C82+C88+C91</f>
        <v>37088</v>
      </c>
      <c r="D43" s="323">
        <f>D44+D59+D63+D64+D70+D74+D78+D82+D88+D91</f>
        <v>35740</v>
      </c>
      <c r="E43" s="324">
        <f t="shared" ref="E43:E55" si="3">IF(C43&gt;0,D43/C43-1,IF(C43&lt;0,-(D43/C43-1),""))</f>
        <v>-0.036</v>
      </c>
      <c r="F43" s="325" t="str">
        <f t="shared" si="0"/>
        <v>是</v>
      </c>
      <c r="G43" s="309" t="str">
        <f t="shared" si="1"/>
        <v>类</v>
      </c>
    </row>
    <row r="44" s="301" customFormat="1" ht="36" customHeight="1" spans="1:7">
      <c r="A44" s="321" t="s">
        <v>2685</v>
      </c>
      <c r="B44" s="322" t="s">
        <v>2686</v>
      </c>
      <c r="C44" s="327">
        <f>SUM(C45:C58)</f>
        <v>35438</v>
      </c>
      <c r="D44" s="327">
        <f>SUM(D45:D58)</f>
        <v>34393</v>
      </c>
      <c r="E44" s="324">
        <f t="shared" si="3"/>
        <v>-0.029</v>
      </c>
      <c r="F44" s="325" t="str">
        <f t="shared" si="0"/>
        <v>是</v>
      </c>
      <c r="G44" s="309" t="str">
        <f t="shared" si="1"/>
        <v>款</v>
      </c>
    </row>
    <row r="45" s="301" customFormat="1" ht="36" customHeight="1" spans="1:7">
      <c r="A45" s="328" t="s">
        <v>2687</v>
      </c>
      <c r="B45" s="329" t="s">
        <v>2688</v>
      </c>
      <c r="C45" s="330">
        <v>10657</v>
      </c>
      <c r="D45" s="330">
        <v>15000</v>
      </c>
      <c r="E45" s="324">
        <f t="shared" si="3"/>
        <v>0.408</v>
      </c>
      <c r="F45" s="325" t="str">
        <f t="shared" si="0"/>
        <v>是</v>
      </c>
      <c r="G45" s="309" t="str">
        <f t="shared" si="1"/>
        <v>项</v>
      </c>
    </row>
    <row r="46" s="301" customFormat="1" ht="36" customHeight="1" spans="1:7">
      <c r="A46" s="328" t="s">
        <v>2689</v>
      </c>
      <c r="B46" s="329" t="s">
        <v>2690</v>
      </c>
      <c r="C46" s="330">
        <v>13075</v>
      </c>
      <c r="D46" s="330">
        <v>3000</v>
      </c>
      <c r="E46" s="324">
        <f t="shared" si="3"/>
        <v>-0.771</v>
      </c>
      <c r="F46" s="325" t="str">
        <f t="shared" si="0"/>
        <v>是</v>
      </c>
      <c r="G46" s="309" t="str">
        <f t="shared" si="1"/>
        <v>项</v>
      </c>
    </row>
    <row r="47" s="301" customFormat="1" ht="36" customHeight="1" spans="1:7">
      <c r="A47" s="328" t="s">
        <v>2691</v>
      </c>
      <c r="B47" s="329" t="s">
        <v>2692</v>
      </c>
      <c r="C47" s="330"/>
      <c r="D47" s="330"/>
      <c r="E47" s="324" t="str">
        <f t="shared" si="3"/>
        <v/>
      </c>
      <c r="F47" s="325" t="str">
        <f t="shared" si="0"/>
        <v>否</v>
      </c>
      <c r="G47" s="309" t="str">
        <f t="shared" si="1"/>
        <v>项</v>
      </c>
    </row>
    <row r="48" s="301" customFormat="1" ht="36" customHeight="1" spans="1:7">
      <c r="A48" s="328" t="s">
        <v>2693</v>
      </c>
      <c r="B48" s="329" t="s">
        <v>2694</v>
      </c>
      <c r="C48" s="330">
        <v>5002</v>
      </c>
      <c r="D48" s="330">
        <f>7268+343</f>
        <v>7611</v>
      </c>
      <c r="E48" s="324">
        <f t="shared" si="3"/>
        <v>0.522</v>
      </c>
      <c r="F48" s="325" t="str">
        <f t="shared" si="0"/>
        <v>是</v>
      </c>
      <c r="G48" s="309" t="str">
        <f t="shared" si="1"/>
        <v>项</v>
      </c>
    </row>
    <row r="49" s="301" customFormat="1" ht="36" customHeight="1" spans="1:7">
      <c r="A49" s="328" t="s">
        <v>2695</v>
      </c>
      <c r="B49" s="329" t="s">
        <v>2696</v>
      </c>
      <c r="C49" s="330"/>
      <c r="D49" s="330"/>
      <c r="E49" s="324" t="str">
        <f t="shared" si="3"/>
        <v/>
      </c>
      <c r="F49" s="325" t="str">
        <f t="shared" si="0"/>
        <v>否</v>
      </c>
      <c r="G49" s="309" t="str">
        <f t="shared" si="1"/>
        <v>项</v>
      </c>
    </row>
    <row r="50" s="301" customFormat="1" ht="36" customHeight="1" spans="1:7">
      <c r="A50" s="328" t="s">
        <v>2697</v>
      </c>
      <c r="B50" s="329" t="s">
        <v>2698</v>
      </c>
      <c r="C50" s="330"/>
      <c r="D50" s="330"/>
      <c r="E50" s="324" t="str">
        <f t="shared" si="3"/>
        <v/>
      </c>
      <c r="F50" s="325" t="str">
        <f t="shared" si="0"/>
        <v>否</v>
      </c>
      <c r="G50" s="309" t="str">
        <f t="shared" si="1"/>
        <v>项</v>
      </c>
    </row>
    <row r="51" s="301" customFormat="1" ht="36" customHeight="1" spans="1:7">
      <c r="A51" s="328" t="s">
        <v>2699</v>
      </c>
      <c r="B51" s="329" t="s">
        <v>2700</v>
      </c>
      <c r="C51" s="330"/>
      <c r="D51" s="330"/>
      <c r="E51" s="324" t="str">
        <f t="shared" si="3"/>
        <v/>
      </c>
      <c r="F51" s="325" t="str">
        <f t="shared" si="0"/>
        <v>否</v>
      </c>
      <c r="G51" s="309" t="str">
        <f t="shared" si="1"/>
        <v>项</v>
      </c>
    </row>
    <row r="52" s="301" customFormat="1" ht="36" customHeight="1" spans="1:7">
      <c r="A52" s="328" t="s">
        <v>2701</v>
      </c>
      <c r="B52" s="329" t="s">
        <v>2702</v>
      </c>
      <c r="C52" s="330"/>
      <c r="D52" s="330"/>
      <c r="E52" s="324" t="str">
        <f t="shared" si="3"/>
        <v/>
      </c>
      <c r="F52" s="325" t="str">
        <f t="shared" si="0"/>
        <v>否</v>
      </c>
      <c r="G52" s="309" t="str">
        <f t="shared" si="1"/>
        <v>项</v>
      </c>
    </row>
    <row r="53" s="301" customFormat="1" ht="36" customHeight="1" spans="1:7">
      <c r="A53" s="328" t="s">
        <v>2703</v>
      </c>
      <c r="B53" s="329" t="s">
        <v>2704</v>
      </c>
      <c r="C53" s="330"/>
      <c r="D53" s="330"/>
      <c r="E53" s="324" t="str">
        <f t="shared" si="3"/>
        <v/>
      </c>
      <c r="F53" s="325" t="str">
        <f t="shared" si="0"/>
        <v>否</v>
      </c>
      <c r="G53" s="309" t="str">
        <f t="shared" si="1"/>
        <v>项</v>
      </c>
    </row>
    <row r="54" s="301" customFormat="1" ht="36" customHeight="1" spans="1:7">
      <c r="A54" s="328" t="s">
        <v>2705</v>
      </c>
      <c r="B54" s="329" t="s">
        <v>2706</v>
      </c>
      <c r="C54" s="330"/>
      <c r="D54" s="330"/>
      <c r="E54" s="324" t="str">
        <f t="shared" si="3"/>
        <v/>
      </c>
      <c r="F54" s="325" t="str">
        <f t="shared" si="0"/>
        <v>否</v>
      </c>
      <c r="G54" s="309" t="str">
        <f t="shared" si="1"/>
        <v>项</v>
      </c>
    </row>
    <row r="55" s="301" customFormat="1" ht="36" customHeight="1" spans="1:7">
      <c r="A55" s="328" t="s">
        <v>2707</v>
      </c>
      <c r="B55" s="329" t="s">
        <v>2708</v>
      </c>
      <c r="C55" s="330"/>
      <c r="D55" s="330"/>
      <c r="E55" s="324" t="str">
        <f t="shared" si="3"/>
        <v/>
      </c>
      <c r="F55" s="325" t="str">
        <f t="shared" si="0"/>
        <v>否</v>
      </c>
      <c r="G55" s="309" t="str">
        <f t="shared" si="1"/>
        <v>项</v>
      </c>
    </row>
    <row r="56" s="305" customFormat="1" ht="36" customHeight="1" spans="1:6">
      <c r="A56" s="333">
        <v>2120814</v>
      </c>
      <c r="B56" s="334" t="s">
        <v>2709</v>
      </c>
      <c r="C56" s="335"/>
      <c r="D56" s="335">
        <v>2343</v>
      </c>
      <c r="E56" s="336"/>
      <c r="F56" s="337"/>
    </row>
    <row r="57" s="305" customFormat="1" ht="36" customHeight="1" spans="1:6">
      <c r="A57" s="333">
        <v>2120815</v>
      </c>
      <c r="B57" s="334" t="s">
        <v>2710</v>
      </c>
      <c r="C57" s="335"/>
      <c r="D57" s="335">
        <v>3000</v>
      </c>
      <c r="E57" s="336"/>
      <c r="F57" s="337"/>
    </row>
    <row r="58" s="301" customFormat="1" ht="36" customHeight="1" spans="1:7">
      <c r="A58" s="328" t="s">
        <v>2711</v>
      </c>
      <c r="B58" s="326" t="s">
        <v>2712</v>
      </c>
      <c r="C58" s="330">
        <v>6704</v>
      </c>
      <c r="D58" s="330">
        <v>3439</v>
      </c>
      <c r="E58" s="324">
        <f t="shared" ref="E58:E62" si="4">IF(C58&gt;0,D58/C58-1,IF(C58&lt;0,-(D58/C58-1),""))</f>
        <v>-0.487</v>
      </c>
      <c r="F58" s="325" t="str">
        <f t="shared" ref="F58:F69" si="5">IF(LEN(A58)=3,"是",IF(B58&lt;&gt;"",IF(SUM(C58:D58)&lt;&gt;0,"是","否"),"是"))</f>
        <v>是</v>
      </c>
      <c r="G58" s="309" t="str">
        <f t="shared" ref="G58:G69" si="6">IF(LEN(A58)=3,"类",IF(LEN(A58)=5,"款","项"))</f>
        <v>项</v>
      </c>
    </row>
    <row r="59" s="301" customFormat="1" ht="36" customHeight="1" spans="1:7">
      <c r="A59" s="321" t="s">
        <v>2713</v>
      </c>
      <c r="B59" s="331" t="s">
        <v>2714</v>
      </c>
      <c r="C59" s="327">
        <f>SUM(C60:C62)</f>
        <v>150</v>
      </c>
      <c r="D59" s="327">
        <f>SUM(D60:D62)</f>
        <v>0</v>
      </c>
      <c r="E59" s="324"/>
      <c r="F59" s="325" t="str">
        <f t="shared" si="5"/>
        <v>是</v>
      </c>
      <c r="G59" s="309" t="str">
        <f t="shared" si="6"/>
        <v>款</v>
      </c>
    </row>
    <row r="60" s="301" customFormat="1" ht="36" customHeight="1" spans="1:7">
      <c r="A60" s="328" t="s">
        <v>2715</v>
      </c>
      <c r="B60" s="329" t="s">
        <v>2688</v>
      </c>
      <c r="C60" s="330"/>
      <c r="D60" s="330"/>
      <c r="E60" s="324" t="str">
        <f t="shared" si="4"/>
        <v/>
      </c>
      <c r="F60" s="325" t="str">
        <f t="shared" si="5"/>
        <v>否</v>
      </c>
      <c r="G60" s="309" t="str">
        <f t="shared" si="6"/>
        <v>项</v>
      </c>
    </row>
    <row r="61" s="301" customFormat="1" ht="36" customHeight="1" spans="1:7">
      <c r="A61" s="328" t="s">
        <v>2716</v>
      </c>
      <c r="B61" s="329" t="s">
        <v>2690</v>
      </c>
      <c r="C61" s="330"/>
      <c r="D61" s="330"/>
      <c r="E61" s="324" t="str">
        <f t="shared" si="4"/>
        <v/>
      </c>
      <c r="F61" s="325" t="str">
        <f t="shared" si="5"/>
        <v>否</v>
      </c>
      <c r="G61" s="309" t="str">
        <f t="shared" si="6"/>
        <v>项</v>
      </c>
    </row>
    <row r="62" s="301" customFormat="1" ht="36" customHeight="1" spans="1:7">
      <c r="A62" s="328" t="s">
        <v>2717</v>
      </c>
      <c r="B62" s="329" t="s">
        <v>2718</v>
      </c>
      <c r="C62" s="330">
        <v>150</v>
      </c>
      <c r="D62" s="330"/>
      <c r="E62" s="324">
        <f t="shared" si="4"/>
        <v>-1</v>
      </c>
      <c r="F62" s="325" t="str">
        <f t="shared" si="5"/>
        <v>是</v>
      </c>
      <c r="G62" s="309" t="str">
        <f t="shared" si="6"/>
        <v>项</v>
      </c>
    </row>
    <row r="63" s="301" customFormat="1" ht="36" customHeight="1" spans="1:7">
      <c r="A63" s="321" t="s">
        <v>2719</v>
      </c>
      <c r="B63" s="331" t="s">
        <v>2720</v>
      </c>
      <c r="C63" s="327"/>
      <c r="D63" s="327"/>
      <c r="E63" s="324"/>
      <c r="F63" s="325" t="str">
        <f t="shared" si="5"/>
        <v>否</v>
      </c>
      <c r="G63" s="309" t="str">
        <f t="shared" si="6"/>
        <v>款</v>
      </c>
    </row>
    <row r="64" s="301" customFormat="1" ht="36" customHeight="1" spans="1:7">
      <c r="A64" s="321" t="s">
        <v>2721</v>
      </c>
      <c r="B64" s="331" t="s">
        <v>2722</v>
      </c>
      <c r="C64" s="327">
        <f>SUM(C65:C69)</f>
        <v>1500</v>
      </c>
      <c r="D64" s="327">
        <f>SUM(D65:D69)</f>
        <v>200</v>
      </c>
      <c r="E64" s="324">
        <f t="shared" ref="E64:E73" si="7">IF(C64&gt;0,D64/C64-1,IF(C64&lt;0,-(D64/C64-1),""))</f>
        <v>-0.867</v>
      </c>
      <c r="F64" s="325" t="str">
        <f t="shared" si="5"/>
        <v>是</v>
      </c>
      <c r="G64" s="309" t="str">
        <f t="shared" si="6"/>
        <v>款</v>
      </c>
    </row>
    <row r="65" s="301" customFormat="1" ht="36" customHeight="1" spans="1:7">
      <c r="A65" s="328" t="s">
        <v>2723</v>
      </c>
      <c r="B65" s="329" t="s">
        <v>2724</v>
      </c>
      <c r="C65" s="330"/>
      <c r="D65" s="330"/>
      <c r="E65" s="324" t="str">
        <f t="shared" si="7"/>
        <v/>
      </c>
      <c r="F65" s="325" t="str">
        <f t="shared" si="5"/>
        <v>否</v>
      </c>
      <c r="G65" s="309" t="str">
        <f t="shared" si="6"/>
        <v>项</v>
      </c>
    </row>
    <row r="66" s="301" customFormat="1" ht="36" customHeight="1" spans="1:7">
      <c r="A66" s="328" t="s">
        <v>2725</v>
      </c>
      <c r="B66" s="329" t="s">
        <v>2726</v>
      </c>
      <c r="C66" s="330"/>
      <c r="D66" s="330"/>
      <c r="E66" s="324" t="str">
        <f t="shared" si="7"/>
        <v/>
      </c>
      <c r="F66" s="325" t="str">
        <f t="shared" si="5"/>
        <v>否</v>
      </c>
      <c r="G66" s="309" t="str">
        <f t="shared" si="6"/>
        <v>项</v>
      </c>
    </row>
    <row r="67" s="301" customFormat="1" ht="36" customHeight="1" spans="1:7">
      <c r="A67" s="328" t="s">
        <v>2727</v>
      </c>
      <c r="B67" s="329" t="s">
        <v>2728</v>
      </c>
      <c r="C67" s="330"/>
      <c r="D67" s="330"/>
      <c r="E67" s="324" t="str">
        <f t="shared" si="7"/>
        <v/>
      </c>
      <c r="F67" s="325" t="str">
        <f t="shared" si="5"/>
        <v>否</v>
      </c>
      <c r="G67" s="309" t="str">
        <f t="shared" si="6"/>
        <v>项</v>
      </c>
    </row>
    <row r="68" s="301" customFormat="1" ht="36" customHeight="1" spans="1:7">
      <c r="A68" s="328" t="s">
        <v>2729</v>
      </c>
      <c r="B68" s="329" t="s">
        <v>2730</v>
      </c>
      <c r="C68" s="330"/>
      <c r="D68" s="330"/>
      <c r="E68" s="324" t="str">
        <f t="shared" si="7"/>
        <v/>
      </c>
      <c r="F68" s="325" t="str">
        <f t="shared" si="5"/>
        <v>否</v>
      </c>
      <c r="G68" s="309" t="str">
        <f t="shared" si="6"/>
        <v>项</v>
      </c>
    </row>
    <row r="69" s="301" customFormat="1" ht="36" customHeight="1" spans="1:7">
      <c r="A69" s="328" t="s">
        <v>2731</v>
      </c>
      <c r="B69" s="329" t="s">
        <v>2732</v>
      </c>
      <c r="C69" s="330">
        <v>1500</v>
      </c>
      <c r="D69" s="330">
        <v>200</v>
      </c>
      <c r="E69" s="324">
        <f t="shared" si="7"/>
        <v>-0.867</v>
      </c>
      <c r="F69" s="325" t="str">
        <f t="shared" si="5"/>
        <v>是</v>
      </c>
      <c r="G69" s="309" t="str">
        <f t="shared" si="6"/>
        <v>项</v>
      </c>
    </row>
    <row r="70" s="301" customFormat="1" ht="36" customHeight="1" spans="1:7">
      <c r="A70" s="321" t="s">
        <v>2733</v>
      </c>
      <c r="B70" s="331" t="s">
        <v>2734</v>
      </c>
      <c r="C70" s="327">
        <f>SUM(C71:C73)</f>
        <v>0</v>
      </c>
      <c r="D70" s="327">
        <f>SUM(D71:D73)</f>
        <v>1147</v>
      </c>
      <c r="E70" s="324" t="str">
        <f t="shared" si="7"/>
        <v/>
      </c>
      <c r="F70" s="325" t="str">
        <f t="shared" ref="F70:F133" si="8">IF(LEN(A70)=3,"是",IF(B70&lt;&gt;"",IF(SUM(C70:D70)&lt;&gt;0,"是","否"),"是"))</f>
        <v>是</v>
      </c>
      <c r="G70" s="309" t="str">
        <f t="shared" ref="G70:G133" si="9">IF(LEN(A70)=3,"类",IF(LEN(A70)=5,"款","项"))</f>
        <v>款</v>
      </c>
    </row>
    <row r="71" s="301" customFormat="1" ht="36" customHeight="1" spans="1:7">
      <c r="A71" s="328" t="s">
        <v>2735</v>
      </c>
      <c r="B71" s="329" t="s">
        <v>2736</v>
      </c>
      <c r="C71" s="330"/>
      <c r="D71" s="330">
        <v>1147</v>
      </c>
      <c r="E71" s="324" t="str">
        <f t="shared" si="7"/>
        <v/>
      </c>
      <c r="F71" s="325" t="str">
        <f t="shared" si="8"/>
        <v>是</v>
      </c>
      <c r="G71" s="309" t="str">
        <f t="shared" si="9"/>
        <v>项</v>
      </c>
    </row>
    <row r="72" s="301" customFormat="1" ht="36" customHeight="1" spans="1:7">
      <c r="A72" s="328" t="s">
        <v>2737</v>
      </c>
      <c r="B72" s="329" t="s">
        <v>2738</v>
      </c>
      <c r="C72" s="330"/>
      <c r="D72" s="330"/>
      <c r="E72" s="324" t="str">
        <f t="shared" si="7"/>
        <v/>
      </c>
      <c r="F72" s="325" t="str">
        <f t="shared" si="8"/>
        <v>否</v>
      </c>
      <c r="G72" s="309" t="str">
        <f t="shared" si="9"/>
        <v>项</v>
      </c>
    </row>
    <row r="73" s="301" customFormat="1" ht="36" customHeight="1" spans="1:7">
      <c r="A73" s="328" t="s">
        <v>2739</v>
      </c>
      <c r="B73" s="329" t="s">
        <v>2740</v>
      </c>
      <c r="C73" s="330"/>
      <c r="D73" s="330"/>
      <c r="E73" s="324" t="str">
        <f t="shared" si="7"/>
        <v/>
      </c>
      <c r="F73" s="325" t="str">
        <f t="shared" si="8"/>
        <v>否</v>
      </c>
      <c r="G73" s="309" t="str">
        <f t="shared" si="9"/>
        <v>项</v>
      </c>
    </row>
    <row r="74" s="301" customFormat="1" ht="36" customHeight="1" spans="1:7">
      <c r="A74" s="321" t="s">
        <v>2741</v>
      </c>
      <c r="B74" s="331" t="s">
        <v>2742</v>
      </c>
      <c r="C74" s="327">
        <f>C75+C76+C77</f>
        <v>0</v>
      </c>
      <c r="D74" s="327">
        <f>D75+D76+D77</f>
        <v>0</v>
      </c>
      <c r="E74" s="324"/>
      <c r="F74" s="325" t="str">
        <f t="shared" si="8"/>
        <v>否</v>
      </c>
      <c r="G74" s="309" t="str">
        <f t="shared" si="9"/>
        <v>款</v>
      </c>
    </row>
    <row r="75" s="301" customFormat="1" ht="36" customHeight="1" spans="1:7">
      <c r="A75" s="328" t="s">
        <v>2743</v>
      </c>
      <c r="B75" s="329" t="s">
        <v>2688</v>
      </c>
      <c r="C75" s="330"/>
      <c r="D75" s="330"/>
      <c r="E75" s="324" t="str">
        <f t="shared" ref="E75:E77" si="10">IF(C75&gt;0,D75/C75-1,IF(C75&lt;0,-(D75/C75-1),""))</f>
        <v/>
      </c>
      <c r="F75" s="325" t="str">
        <f t="shared" si="8"/>
        <v>否</v>
      </c>
      <c r="G75" s="309" t="str">
        <f t="shared" si="9"/>
        <v>项</v>
      </c>
    </row>
    <row r="76" s="301" customFormat="1" ht="36" customHeight="1" spans="1:7">
      <c r="A76" s="328" t="s">
        <v>2744</v>
      </c>
      <c r="B76" s="329" t="s">
        <v>2690</v>
      </c>
      <c r="C76" s="330"/>
      <c r="D76" s="330"/>
      <c r="E76" s="324" t="str">
        <f t="shared" si="10"/>
        <v/>
      </c>
      <c r="F76" s="325" t="str">
        <f t="shared" si="8"/>
        <v>否</v>
      </c>
      <c r="G76" s="309" t="str">
        <f t="shared" si="9"/>
        <v>项</v>
      </c>
    </row>
    <row r="77" s="301" customFormat="1" ht="36" customHeight="1" spans="1:7">
      <c r="A77" s="328" t="s">
        <v>2745</v>
      </c>
      <c r="B77" s="329" t="s">
        <v>2746</v>
      </c>
      <c r="C77" s="330"/>
      <c r="D77" s="330"/>
      <c r="E77" s="324" t="str">
        <f t="shared" si="10"/>
        <v/>
      </c>
      <c r="F77" s="325" t="str">
        <f t="shared" si="8"/>
        <v>否</v>
      </c>
      <c r="G77" s="309" t="str">
        <f t="shared" si="9"/>
        <v>项</v>
      </c>
    </row>
    <row r="78" s="301" customFormat="1" ht="36" customHeight="1" spans="1:7">
      <c r="A78" s="321" t="s">
        <v>2747</v>
      </c>
      <c r="B78" s="331" t="s">
        <v>2748</v>
      </c>
      <c r="C78" s="327">
        <f>C79+C80+C81</f>
        <v>0</v>
      </c>
      <c r="D78" s="327">
        <f>D79+D80+D81</f>
        <v>0</v>
      </c>
      <c r="E78" s="324"/>
      <c r="F78" s="325" t="str">
        <f t="shared" si="8"/>
        <v>否</v>
      </c>
      <c r="G78" s="309" t="str">
        <f t="shared" si="9"/>
        <v>款</v>
      </c>
    </row>
    <row r="79" s="301" customFormat="1" ht="36" customHeight="1" spans="1:7">
      <c r="A79" s="328" t="s">
        <v>2749</v>
      </c>
      <c r="B79" s="329" t="s">
        <v>2688</v>
      </c>
      <c r="C79" s="330"/>
      <c r="D79" s="330"/>
      <c r="E79" s="324" t="str">
        <f t="shared" ref="E79:E81" si="11">IF(C79&gt;0,D79/C79-1,IF(C79&lt;0,-(D79/C79-1),""))</f>
        <v/>
      </c>
      <c r="F79" s="325" t="str">
        <f t="shared" si="8"/>
        <v>否</v>
      </c>
      <c r="G79" s="309" t="str">
        <f t="shared" si="9"/>
        <v>项</v>
      </c>
    </row>
    <row r="80" s="301" customFormat="1" ht="36" customHeight="1" spans="1:7">
      <c r="A80" s="328" t="s">
        <v>2750</v>
      </c>
      <c r="B80" s="329" t="s">
        <v>2690</v>
      </c>
      <c r="C80" s="330"/>
      <c r="D80" s="330"/>
      <c r="E80" s="324" t="str">
        <f t="shared" si="11"/>
        <v/>
      </c>
      <c r="F80" s="325" t="str">
        <f t="shared" si="8"/>
        <v>否</v>
      </c>
      <c r="G80" s="309" t="str">
        <f t="shared" si="9"/>
        <v>项</v>
      </c>
    </row>
    <row r="81" s="301" customFormat="1" ht="36" customHeight="1" spans="1:7">
      <c r="A81" s="328" t="s">
        <v>2751</v>
      </c>
      <c r="B81" s="329" t="s">
        <v>2752</v>
      </c>
      <c r="C81" s="330"/>
      <c r="D81" s="330"/>
      <c r="E81" s="324" t="str">
        <f t="shared" si="11"/>
        <v/>
      </c>
      <c r="F81" s="325" t="str">
        <f t="shared" si="8"/>
        <v>否</v>
      </c>
      <c r="G81" s="309" t="str">
        <f t="shared" si="9"/>
        <v>项</v>
      </c>
    </row>
    <row r="82" s="301" customFormat="1" ht="36" customHeight="1" spans="1:7">
      <c r="A82" s="321" t="s">
        <v>2753</v>
      </c>
      <c r="B82" s="331" t="s">
        <v>2754</v>
      </c>
      <c r="C82" s="327">
        <f>SUM(C83:C87)</f>
        <v>0</v>
      </c>
      <c r="D82" s="327">
        <f>SUM(D83:D87)</f>
        <v>0</v>
      </c>
      <c r="E82" s="324"/>
      <c r="F82" s="325" t="str">
        <f t="shared" si="8"/>
        <v>否</v>
      </c>
      <c r="G82" s="309" t="str">
        <f t="shared" si="9"/>
        <v>款</v>
      </c>
    </row>
    <row r="83" s="301" customFormat="1" ht="36" customHeight="1" spans="1:7">
      <c r="A83" s="328" t="s">
        <v>2755</v>
      </c>
      <c r="B83" s="329" t="s">
        <v>2724</v>
      </c>
      <c r="C83" s="330"/>
      <c r="D83" s="330"/>
      <c r="E83" s="324" t="str">
        <f t="shared" ref="E83:E87" si="12">IF(C83&gt;0,D83/C83-1,IF(C83&lt;0,-(D83/C83-1),""))</f>
        <v/>
      </c>
      <c r="F83" s="325" t="str">
        <f t="shared" si="8"/>
        <v>否</v>
      </c>
      <c r="G83" s="309" t="str">
        <f t="shared" si="9"/>
        <v>项</v>
      </c>
    </row>
    <row r="84" s="301" customFormat="1" ht="36" customHeight="1" spans="1:7">
      <c r="A84" s="328" t="s">
        <v>2756</v>
      </c>
      <c r="B84" s="329" t="s">
        <v>2726</v>
      </c>
      <c r="C84" s="330"/>
      <c r="D84" s="330"/>
      <c r="E84" s="324" t="str">
        <f t="shared" si="12"/>
        <v/>
      </c>
      <c r="F84" s="325" t="str">
        <f t="shared" si="8"/>
        <v>否</v>
      </c>
      <c r="G84" s="309" t="str">
        <f t="shared" si="9"/>
        <v>项</v>
      </c>
    </row>
    <row r="85" s="301" customFormat="1" ht="36" customHeight="1" spans="1:7">
      <c r="A85" s="328" t="s">
        <v>2757</v>
      </c>
      <c r="B85" s="329" t="s">
        <v>2728</v>
      </c>
      <c r="C85" s="330"/>
      <c r="D85" s="330"/>
      <c r="E85" s="324" t="str">
        <f t="shared" si="12"/>
        <v/>
      </c>
      <c r="F85" s="325" t="str">
        <f t="shared" si="8"/>
        <v>否</v>
      </c>
      <c r="G85" s="309" t="str">
        <f t="shared" si="9"/>
        <v>项</v>
      </c>
    </row>
    <row r="86" s="301" customFormat="1" ht="36" customHeight="1" spans="1:7">
      <c r="A86" s="328" t="s">
        <v>2758</v>
      </c>
      <c r="B86" s="329" t="s">
        <v>2730</v>
      </c>
      <c r="C86" s="330"/>
      <c r="D86" s="330"/>
      <c r="E86" s="324" t="str">
        <f t="shared" si="12"/>
        <v/>
      </c>
      <c r="F86" s="325" t="str">
        <f t="shared" si="8"/>
        <v>否</v>
      </c>
      <c r="G86" s="309" t="str">
        <f t="shared" si="9"/>
        <v>项</v>
      </c>
    </row>
    <row r="87" s="301" customFormat="1" ht="36" customHeight="1" spans="1:7">
      <c r="A87" s="328" t="s">
        <v>2759</v>
      </c>
      <c r="B87" s="329" t="s">
        <v>2760</v>
      </c>
      <c r="C87" s="330"/>
      <c r="D87" s="330"/>
      <c r="E87" s="324" t="str">
        <f t="shared" si="12"/>
        <v/>
      </c>
      <c r="F87" s="325" t="str">
        <f t="shared" si="8"/>
        <v>否</v>
      </c>
      <c r="G87" s="309" t="str">
        <f t="shared" si="9"/>
        <v>项</v>
      </c>
    </row>
    <row r="88" s="301" customFormat="1" ht="36" customHeight="1" spans="1:7">
      <c r="A88" s="321" t="s">
        <v>2761</v>
      </c>
      <c r="B88" s="331" t="s">
        <v>2762</v>
      </c>
      <c r="C88" s="327">
        <f>SUM(C89:C90)</f>
        <v>0</v>
      </c>
      <c r="D88" s="327">
        <f>SUM(D89:D90)</f>
        <v>0</v>
      </c>
      <c r="E88" s="324"/>
      <c r="F88" s="325" t="str">
        <f t="shared" si="8"/>
        <v>否</v>
      </c>
      <c r="G88" s="309" t="str">
        <f t="shared" si="9"/>
        <v>款</v>
      </c>
    </row>
    <row r="89" s="301" customFormat="1" ht="36" customHeight="1" spans="1:7">
      <c r="A89" s="328" t="s">
        <v>2763</v>
      </c>
      <c r="B89" s="329" t="s">
        <v>2736</v>
      </c>
      <c r="C89" s="330"/>
      <c r="D89" s="330"/>
      <c r="E89" s="324" t="str">
        <f t="shared" ref="E89:E110" si="13">IF(C89&gt;0,D89/C89-1,IF(C89&lt;0,-(D89/C89-1),""))</f>
        <v/>
      </c>
      <c r="F89" s="325" t="str">
        <f t="shared" si="8"/>
        <v>否</v>
      </c>
      <c r="G89" s="309" t="str">
        <f t="shared" si="9"/>
        <v>项</v>
      </c>
    </row>
    <row r="90" s="301" customFormat="1" ht="36" customHeight="1" spans="1:7">
      <c r="A90" s="328" t="s">
        <v>2764</v>
      </c>
      <c r="B90" s="329" t="s">
        <v>2765</v>
      </c>
      <c r="C90" s="330"/>
      <c r="D90" s="330"/>
      <c r="E90" s="324" t="str">
        <f t="shared" si="13"/>
        <v/>
      </c>
      <c r="F90" s="325" t="str">
        <f t="shared" si="8"/>
        <v>否</v>
      </c>
      <c r="G90" s="309" t="str">
        <f t="shared" si="9"/>
        <v>项</v>
      </c>
    </row>
    <row r="91" s="301" customFormat="1" ht="36" customHeight="1" spans="1:7">
      <c r="A91" s="321" t="s">
        <v>2766</v>
      </c>
      <c r="B91" s="331" t="s">
        <v>2767</v>
      </c>
      <c r="C91" s="327">
        <f>SUM(C92:C99)</f>
        <v>0</v>
      </c>
      <c r="D91" s="327">
        <f>SUM(D92:D99)</f>
        <v>0</v>
      </c>
      <c r="E91" s="324"/>
      <c r="F91" s="325" t="str">
        <f t="shared" si="8"/>
        <v>否</v>
      </c>
      <c r="G91" s="309" t="str">
        <f t="shared" si="9"/>
        <v>款</v>
      </c>
    </row>
    <row r="92" s="301" customFormat="1" ht="36" customHeight="1" spans="1:7">
      <c r="A92" s="328" t="s">
        <v>2768</v>
      </c>
      <c r="B92" s="329" t="s">
        <v>2688</v>
      </c>
      <c r="C92" s="330"/>
      <c r="D92" s="330"/>
      <c r="E92" s="324" t="str">
        <f t="shared" si="13"/>
        <v/>
      </c>
      <c r="F92" s="325" t="str">
        <f t="shared" si="8"/>
        <v>否</v>
      </c>
      <c r="G92" s="309" t="str">
        <f t="shared" si="9"/>
        <v>项</v>
      </c>
    </row>
    <row r="93" s="301" customFormat="1" ht="36" customHeight="1" spans="1:7">
      <c r="A93" s="328" t="s">
        <v>2769</v>
      </c>
      <c r="B93" s="329" t="s">
        <v>2690</v>
      </c>
      <c r="C93" s="330"/>
      <c r="D93" s="330"/>
      <c r="E93" s="324" t="str">
        <f t="shared" si="13"/>
        <v/>
      </c>
      <c r="F93" s="325" t="str">
        <f t="shared" si="8"/>
        <v>否</v>
      </c>
      <c r="G93" s="309" t="str">
        <f t="shared" si="9"/>
        <v>项</v>
      </c>
    </row>
    <row r="94" s="301" customFormat="1" ht="36" customHeight="1" spans="1:7">
      <c r="A94" s="328" t="s">
        <v>2770</v>
      </c>
      <c r="B94" s="329" t="s">
        <v>2692</v>
      </c>
      <c r="C94" s="330"/>
      <c r="D94" s="330"/>
      <c r="E94" s="324" t="str">
        <f t="shared" si="13"/>
        <v/>
      </c>
      <c r="F94" s="325" t="str">
        <f t="shared" si="8"/>
        <v>否</v>
      </c>
      <c r="G94" s="309" t="str">
        <f t="shared" si="9"/>
        <v>项</v>
      </c>
    </row>
    <row r="95" s="301" customFormat="1" ht="36" customHeight="1" spans="1:7">
      <c r="A95" s="328" t="s">
        <v>2771</v>
      </c>
      <c r="B95" s="329" t="s">
        <v>2694</v>
      </c>
      <c r="C95" s="330"/>
      <c r="D95" s="330"/>
      <c r="E95" s="324" t="str">
        <f t="shared" si="13"/>
        <v/>
      </c>
      <c r="F95" s="325" t="str">
        <f t="shared" si="8"/>
        <v>否</v>
      </c>
      <c r="G95" s="309" t="str">
        <f t="shared" si="9"/>
        <v>项</v>
      </c>
    </row>
    <row r="96" s="301" customFormat="1" ht="36" customHeight="1" spans="1:7">
      <c r="A96" s="328" t="s">
        <v>2772</v>
      </c>
      <c r="B96" s="329" t="s">
        <v>2700</v>
      </c>
      <c r="C96" s="330"/>
      <c r="D96" s="330"/>
      <c r="E96" s="324" t="str">
        <f t="shared" si="13"/>
        <v/>
      </c>
      <c r="F96" s="325" t="str">
        <f t="shared" si="8"/>
        <v>否</v>
      </c>
      <c r="G96" s="309" t="str">
        <f t="shared" si="9"/>
        <v>项</v>
      </c>
    </row>
    <row r="97" s="301" customFormat="1" ht="36" customHeight="1" spans="1:7">
      <c r="A97" s="328" t="s">
        <v>2773</v>
      </c>
      <c r="B97" s="329" t="s">
        <v>2704</v>
      </c>
      <c r="C97" s="330"/>
      <c r="D97" s="330"/>
      <c r="E97" s="324" t="str">
        <f t="shared" si="13"/>
        <v/>
      </c>
      <c r="F97" s="325" t="str">
        <f t="shared" si="8"/>
        <v>否</v>
      </c>
      <c r="G97" s="309" t="str">
        <f t="shared" si="9"/>
        <v>项</v>
      </c>
    </row>
    <row r="98" s="301" customFormat="1" ht="36" customHeight="1" spans="1:7">
      <c r="A98" s="328" t="s">
        <v>2774</v>
      </c>
      <c r="B98" s="329" t="s">
        <v>2706</v>
      </c>
      <c r="C98" s="330"/>
      <c r="D98" s="330"/>
      <c r="E98" s="324" t="str">
        <f t="shared" si="13"/>
        <v/>
      </c>
      <c r="F98" s="325" t="str">
        <f t="shared" si="8"/>
        <v>否</v>
      </c>
      <c r="G98" s="309" t="str">
        <f t="shared" si="9"/>
        <v>项</v>
      </c>
    </row>
    <row r="99" s="301" customFormat="1" ht="36" customHeight="1" spans="1:7">
      <c r="A99" s="328" t="s">
        <v>2775</v>
      </c>
      <c r="B99" s="329" t="s">
        <v>2776</v>
      </c>
      <c r="C99" s="330"/>
      <c r="D99" s="330"/>
      <c r="E99" s="324" t="str">
        <f t="shared" si="13"/>
        <v/>
      </c>
      <c r="F99" s="325" t="str">
        <f t="shared" si="8"/>
        <v>否</v>
      </c>
      <c r="G99" s="309" t="str">
        <f t="shared" si="9"/>
        <v>项</v>
      </c>
    </row>
    <row r="100" s="301" customFormat="1" ht="36" customHeight="1" spans="1:7">
      <c r="A100" s="321" t="s">
        <v>161</v>
      </c>
      <c r="B100" s="322" t="s">
        <v>2777</v>
      </c>
      <c r="C100" s="323">
        <f>C101+C106+C111+C116+C119</f>
        <v>2258</v>
      </c>
      <c r="D100" s="323">
        <f>D101+D106+D111+D116+D119</f>
        <v>3745</v>
      </c>
      <c r="E100" s="324">
        <f t="shared" si="13"/>
        <v>0.659</v>
      </c>
      <c r="F100" s="325" t="str">
        <f t="shared" si="8"/>
        <v>是</v>
      </c>
      <c r="G100" s="309" t="str">
        <f t="shared" si="9"/>
        <v>类</v>
      </c>
    </row>
    <row r="101" s="301" customFormat="1" ht="36" customHeight="1" spans="1:7">
      <c r="A101" s="321" t="s">
        <v>2778</v>
      </c>
      <c r="B101" s="322" t="s">
        <v>2779</v>
      </c>
      <c r="C101" s="327">
        <f>SUM(C102:C105)</f>
        <v>2258</v>
      </c>
      <c r="D101" s="327">
        <f>SUM(D102:D105)</f>
        <v>3745</v>
      </c>
      <c r="E101" s="324">
        <f t="shared" si="13"/>
        <v>0.659</v>
      </c>
      <c r="F101" s="325" t="str">
        <f t="shared" si="8"/>
        <v>是</v>
      </c>
      <c r="G101" s="309" t="str">
        <f t="shared" si="9"/>
        <v>款</v>
      </c>
    </row>
    <row r="102" s="301" customFormat="1" ht="36" customHeight="1" spans="1:7">
      <c r="A102" s="328" t="s">
        <v>2780</v>
      </c>
      <c r="B102" s="329" t="s">
        <v>2658</v>
      </c>
      <c r="C102" s="330">
        <v>866</v>
      </c>
      <c r="D102" s="330">
        <v>2145</v>
      </c>
      <c r="E102" s="324">
        <f t="shared" si="13"/>
        <v>1.477</v>
      </c>
      <c r="F102" s="325" t="str">
        <f t="shared" si="8"/>
        <v>是</v>
      </c>
      <c r="G102" s="309" t="str">
        <f t="shared" si="9"/>
        <v>项</v>
      </c>
    </row>
    <row r="103" s="301" customFormat="1" ht="36" customHeight="1" spans="1:7">
      <c r="A103" s="328" t="s">
        <v>2781</v>
      </c>
      <c r="B103" s="329" t="s">
        <v>2782</v>
      </c>
      <c r="C103" s="330"/>
      <c r="D103" s="330"/>
      <c r="E103" s="324" t="str">
        <f t="shared" si="13"/>
        <v/>
      </c>
      <c r="F103" s="325" t="str">
        <f t="shared" si="8"/>
        <v>否</v>
      </c>
      <c r="G103" s="309" t="str">
        <f t="shared" si="9"/>
        <v>项</v>
      </c>
    </row>
    <row r="104" s="301" customFormat="1" ht="36" customHeight="1" spans="1:7">
      <c r="A104" s="328" t="s">
        <v>2783</v>
      </c>
      <c r="B104" s="329" t="s">
        <v>2784</v>
      </c>
      <c r="C104" s="330"/>
      <c r="D104" s="330"/>
      <c r="E104" s="324" t="str">
        <f t="shared" si="13"/>
        <v/>
      </c>
      <c r="F104" s="325" t="str">
        <f t="shared" si="8"/>
        <v>否</v>
      </c>
      <c r="G104" s="309" t="str">
        <f t="shared" si="9"/>
        <v>项</v>
      </c>
    </row>
    <row r="105" s="301" customFormat="1" ht="36" customHeight="1" spans="1:7">
      <c r="A105" s="328" t="s">
        <v>2785</v>
      </c>
      <c r="B105" s="326" t="s">
        <v>2786</v>
      </c>
      <c r="C105" s="330">
        <v>1392</v>
      </c>
      <c r="D105" s="330">
        <v>1600</v>
      </c>
      <c r="E105" s="324">
        <f t="shared" si="13"/>
        <v>0.149</v>
      </c>
      <c r="F105" s="325" t="str">
        <f t="shared" si="8"/>
        <v>是</v>
      </c>
      <c r="G105" s="309" t="str">
        <f t="shared" si="9"/>
        <v>项</v>
      </c>
    </row>
    <row r="106" s="301" customFormat="1" ht="36" customHeight="1" spans="1:7">
      <c r="A106" s="321" t="s">
        <v>2787</v>
      </c>
      <c r="B106" s="331" t="s">
        <v>2788</v>
      </c>
      <c r="C106" s="330">
        <f>SUM(C107:C110)</f>
        <v>0</v>
      </c>
      <c r="D106" s="330">
        <f>SUM(D107:D110)</f>
        <v>0</v>
      </c>
      <c r="E106" s="324" t="str">
        <f t="shared" si="13"/>
        <v/>
      </c>
      <c r="F106" s="325" t="str">
        <f t="shared" si="8"/>
        <v>否</v>
      </c>
      <c r="G106" s="309" t="str">
        <f t="shared" si="9"/>
        <v>款</v>
      </c>
    </row>
    <row r="107" s="301" customFormat="1" ht="36" customHeight="1" spans="1:7">
      <c r="A107" s="328" t="s">
        <v>2789</v>
      </c>
      <c r="B107" s="329" t="s">
        <v>2658</v>
      </c>
      <c r="C107" s="330"/>
      <c r="D107" s="330"/>
      <c r="E107" s="324" t="str">
        <f t="shared" si="13"/>
        <v/>
      </c>
      <c r="F107" s="325" t="str">
        <f t="shared" si="8"/>
        <v>否</v>
      </c>
      <c r="G107" s="309" t="str">
        <f t="shared" si="9"/>
        <v>项</v>
      </c>
    </row>
    <row r="108" s="301" customFormat="1" ht="36" customHeight="1" spans="1:7">
      <c r="A108" s="328" t="s">
        <v>2790</v>
      </c>
      <c r="B108" s="329" t="s">
        <v>2782</v>
      </c>
      <c r="C108" s="330"/>
      <c r="D108" s="330"/>
      <c r="E108" s="324" t="str">
        <f t="shared" si="13"/>
        <v/>
      </c>
      <c r="F108" s="325" t="str">
        <f t="shared" si="8"/>
        <v>否</v>
      </c>
      <c r="G108" s="309" t="str">
        <f t="shared" si="9"/>
        <v>项</v>
      </c>
    </row>
    <row r="109" s="301" customFormat="1" ht="36" customHeight="1" spans="1:7">
      <c r="A109" s="328" t="s">
        <v>2791</v>
      </c>
      <c r="B109" s="329" t="s">
        <v>2792</v>
      </c>
      <c r="C109" s="330"/>
      <c r="D109" s="330"/>
      <c r="E109" s="324" t="str">
        <f t="shared" si="13"/>
        <v/>
      </c>
      <c r="F109" s="325" t="str">
        <f t="shared" si="8"/>
        <v>否</v>
      </c>
      <c r="G109" s="309" t="str">
        <f t="shared" si="9"/>
        <v>项</v>
      </c>
    </row>
    <row r="110" s="301" customFormat="1" ht="36" customHeight="1" spans="1:7">
      <c r="A110" s="328" t="s">
        <v>2793</v>
      </c>
      <c r="B110" s="329" t="s">
        <v>2794</v>
      </c>
      <c r="C110" s="330"/>
      <c r="D110" s="330"/>
      <c r="E110" s="324" t="str">
        <f t="shared" si="13"/>
        <v/>
      </c>
      <c r="F110" s="325" t="str">
        <f t="shared" si="8"/>
        <v>否</v>
      </c>
      <c r="G110" s="309" t="str">
        <f t="shared" si="9"/>
        <v>项</v>
      </c>
    </row>
    <row r="111" s="301" customFormat="1" ht="36" customHeight="1" spans="1:7">
      <c r="A111" s="321" t="s">
        <v>2795</v>
      </c>
      <c r="B111" s="322" t="s">
        <v>2796</v>
      </c>
      <c r="C111" s="327">
        <f>SUM(C112:C115)</f>
        <v>0</v>
      </c>
      <c r="D111" s="327">
        <f>SUM(D112:D115)</f>
        <v>0</v>
      </c>
      <c r="E111" s="324"/>
      <c r="F111" s="325" t="str">
        <f t="shared" si="8"/>
        <v>否</v>
      </c>
      <c r="G111" s="309" t="str">
        <f t="shared" si="9"/>
        <v>款</v>
      </c>
    </row>
    <row r="112" s="301" customFormat="1" ht="36" customHeight="1" spans="1:7">
      <c r="A112" s="328" t="s">
        <v>2797</v>
      </c>
      <c r="B112" s="329" t="s">
        <v>2798</v>
      </c>
      <c r="C112" s="330"/>
      <c r="D112" s="330"/>
      <c r="E112" s="324" t="str">
        <f t="shared" ref="E112:E115" si="14">IF(C112&gt;0,D112/C112-1,IF(C112&lt;0,-(D112/C112-1),""))</f>
        <v/>
      </c>
      <c r="F112" s="325" t="str">
        <f t="shared" si="8"/>
        <v>否</v>
      </c>
      <c r="G112" s="309" t="str">
        <f t="shared" si="9"/>
        <v>项</v>
      </c>
    </row>
    <row r="113" s="301" customFormat="1" ht="36" customHeight="1" spans="1:7">
      <c r="A113" s="328" t="s">
        <v>2799</v>
      </c>
      <c r="B113" s="329" t="s">
        <v>2800</v>
      </c>
      <c r="C113" s="330"/>
      <c r="D113" s="330"/>
      <c r="E113" s="324" t="str">
        <f t="shared" si="14"/>
        <v/>
      </c>
      <c r="F113" s="325" t="str">
        <f t="shared" si="8"/>
        <v>否</v>
      </c>
      <c r="G113" s="309" t="str">
        <f t="shared" si="9"/>
        <v>项</v>
      </c>
    </row>
    <row r="114" s="301" customFormat="1" ht="36" customHeight="1" spans="1:7">
      <c r="A114" s="328" t="s">
        <v>2801</v>
      </c>
      <c r="B114" s="329" t="s">
        <v>2802</v>
      </c>
      <c r="C114" s="330"/>
      <c r="D114" s="330"/>
      <c r="E114" s="324" t="str">
        <f t="shared" si="14"/>
        <v/>
      </c>
      <c r="F114" s="325" t="str">
        <f t="shared" si="8"/>
        <v>否</v>
      </c>
      <c r="G114" s="309" t="str">
        <f t="shared" si="9"/>
        <v>项</v>
      </c>
    </row>
    <row r="115" s="301" customFormat="1" ht="36" customHeight="1" spans="1:7">
      <c r="A115" s="328" t="s">
        <v>2803</v>
      </c>
      <c r="B115" s="326" t="s">
        <v>2804</v>
      </c>
      <c r="C115" s="330"/>
      <c r="D115" s="330"/>
      <c r="E115" s="324" t="str">
        <f t="shared" si="14"/>
        <v/>
      </c>
      <c r="F115" s="325" t="str">
        <f t="shared" si="8"/>
        <v>否</v>
      </c>
      <c r="G115" s="309" t="str">
        <f t="shared" si="9"/>
        <v>项</v>
      </c>
    </row>
    <row r="116" s="301" customFormat="1" ht="36" customHeight="1" spans="1:7">
      <c r="A116" s="338">
        <v>21370</v>
      </c>
      <c r="B116" s="331" t="s">
        <v>2805</v>
      </c>
      <c r="C116" s="327">
        <f>C117+C118</f>
        <v>0</v>
      </c>
      <c r="D116" s="327">
        <f>D117+D118</f>
        <v>0</v>
      </c>
      <c r="E116" s="324"/>
      <c r="F116" s="325" t="str">
        <f t="shared" si="8"/>
        <v>否</v>
      </c>
      <c r="G116" s="309" t="str">
        <f t="shared" si="9"/>
        <v>款</v>
      </c>
    </row>
    <row r="117" s="301" customFormat="1" ht="36" customHeight="1" spans="1:7">
      <c r="A117" s="339">
        <v>2137001</v>
      </c>
      <c r="B117" s="329" t="s">
        <v>2658</v>
      </c>
      <c r="C117" s="330"/>
      <c r="D117" s="330"/>
      <c r="E117" s="324" t="str">
        <f t="shared" ref="E117:E123" si="15">IF(C117&gt;0,D117/C117-1,IF(C117&lt;0,-(D117/C117-1),""))</f>
        <v/>
      </c>
      <c r="F117" s="325" t="str">
        <f t="shared" si="8"/>
        <v>否</v>
      </c>
      <c r="G117" s="309" t="str">
        <f t="shared" si="9"/>
        <v>项</v>
      </c>
    </row>
    <row r="118" s="301" customFormat="1" ht="36" customHeight="1" spans="1:7">
      <c r="A118" s="339">
        <v>2137099</v>
      </c>
      <c r="B118" s="329" t="s">
        <v>2806</v>
      </c>
      <c r="C118" s="330"/>
      <c r="D118" s="330"/>
      <c r="E118" s="324" t="str">
        <f t="shared" si="15"/>
        <v/>
      </c>
      <c r="F118" s="325" t="str">
        <f t="shared" si="8"/>
        <v>否</v>
      </c>
      <c r="G118" s="309" t="str">
        <f t="shared" si="9"/>
        <v>项</v>
      </c>
    </row>
    <row r="119" s="301" customFormat="1" ht="36" customHeight="1" spans="1:7">
      <c r="A119" s="338">
        <v>21371</v>
      </c>
      <c r="B119" s="331" t="s">
        <v>2807</v>
      </c>
      <c r="C119" s="330">
        <f>SUM(C120:C123)</f>
        <v>0</v>
      </c>
      <c r="D119" s="330">
        <f>SUM(D120:D123)</f>
        <v>0</v>
      </c>
      <c r="E119" s="324" t="str">
        <f t="shared" si="15"/>
        <v/>
      </c>
      <c r="F119" s="325" t="str">
        <f t="shared" si="8"/>
        <v>否</v>
      </c>
      <c r="G119" s="309" t="str">
        <f t="shared" si="9"/>
        <v>款</v>
      </c>
    </row>
    <row r="120" s="301" customFormat="1" ht="36" customHeight="1" spans="1:7">
      <c r="A120" s="339">
        <v>2137101</v>
      </c>
      <c r="B120" s="329" t="s">
        <v>2798</v>
      </c>
      <c r="C120" s="330"/>
      <c r="D120" s="330"/>
      <c r="E120" s="324" t="str">
        <f t="shared" si="15"/>
        <v/>
      </c>
      <c r="F120" s="325" t="str">
        <f t="shared" si="8"/>
        <v>否</v>
      </c>
      <c r="G120" s="309" t="str">
        <f t="shared" si="9"/>
        <v>项</v>
      </c>
    </row>
    <row r="121" s="301" customFormat="1" ht="36" customHeight="1" spans="1:7">
      <c r="A121" s="339">
        <v>2137102</v>
      </c>
      <c r="B121" s="329" t="s">
        <v>2808</v>
      </c>
      <c r="C121" s="330"/>
      <c r="D121" s="330"/>
      <c r="E121" s="324" t="str">
        <f t="shared" si="15"/>
        <v/>
      </c>
      <c r="F121" s="325" t="str">
        <f t="shared" si="8"/>
        <v>否</v>
      </c>
      <c r="G121" s="309" t="str">
        <f t="shared" si="9"/>
        <v>项</v>
      </c>
    </row>
    <row r="122" s="301" customFormat="1" ht="36" customHeight="1" spans="1:7">
      <c r="A122" s="339">
        <v>2137103</v>
      </c>
      <c r="B122" s="329" t="s">
        <v>2802</v>
      </c>
      <c r="C122" s="330"/>
      <c r="D122" s="330"/>
      <c r="E122" s="324" t="str">
        <f t="shared" si="15"/>
        <v/>
      </c>
      <c r="F122" s="325" t="str">
        <f t="shared" si="8"/>
        <v>否</v>
      </c>
      <c r="G122" s="309" t="str">
        <f t="shared" si="9"/>
        <v>项</v>
      </c>
    </row>
    <row r="123" s="301" customFormat="1" ht="36" customHeight="1" spans="1:7">
      <c r="A123" s="339">
        <v>2137199</v>
      </c>
      <c r="B123" s="329" t="s">
        <v>2809</v>
      </c>
      <c r="C123" s="330"/>
      <c r="D123" s="330"/>
      <c r="E123" s="324" t="str">
        <f t="shared" si="15"/>
        <v/>
      </c>
      <c r="F123" s="325" t="str">
        <f t="shared" si="8"/>
        <v>否</v>
      </c>
      <c r="G123" s="309" t="str">
        <f t="shared" si="9"/>
        <v>项</v>
      </c>
    </row>
    <row r="124" s="301" customFormat="1" ht="36" customHeight="1" spans="1:7">
      <c r="A124" s="321" t="s">
        <v>163</v>
      </c>
      <c r="B124" s="322" t="s">
        <v>2810</v>
      </c>
      <c r="C124" s="323"/>
      <c r="D124" s="323"/>
      <c r="E124" s="332"/>
      <c r="F124" s="325" t="str">
        <f t="shared" si="8"/>
        <v>是</v>
      </c>
      <c r="G124" s="309" t="str">
        <f t="shared" si="9"/>
        <v>类</v>
      </c>
    </row>
    <row r="125" s="301" customFormat="1" ht="36" customHeight="1" spans="1:7">
      <c r="A125" s="321" t="s">
        <v>2811</v>
      </c>
      <c r="B125" s="331" t="s">
        <v>2812</v>
      </c>
      <c r="C125" s="330"/>
      <c r="D125" s="330"/>
      <c r="E125" s="324" t="str">
        <f t="shared" ref="E125:E134" si="16">IF(C125&gt;0,D125/C125-1,IF(C125&lt;0,-(D125/C125-1),""))</f>
        <v/>
      </c>
      <c r="F125" s="325" t="str">
        <f t="shared" si="8"/>
        <v>否</v>
      </c>
      <c r="G125" s="309" t="str">
        <f t="shared" si="9"/>
        <v>款</v>
      </c>
    </row>
    <row r="126" s="301" customFormat="1" ht="36" customHeight="1" spans="1:7">
      <c r="A126" s="328" t="s">
        <v>2813</v>
      </c>
      <c r="B126" s="329" t="s">
        <v>2814</v>
      </c>
      <c r="C126" s="330"/>
      <c r="D126" s="330"/>
      <c r="E126" s="324" t="str">
        <f t="shared" si="16"/>
        <v/>
      </c>
      <c r="F126" s="325" t="str">
        <f t="shared" si="8"/>
        <v>否</v>
      </c>
      <c r="G126" s="309" t="str">
        <f t="shared" si="9"/>
        <v>项</v>
      </c>
    </row>
    <row r="127" s="301" customFormat="1" ht="36" customHeight="1" spans="1:7">
      <c r="A127" s="328" t="s">
        <v>2815</v>
      </c>
      <c r="B127" s="329" t="s">
        <v>2816</v>
      </c>
      <c r="C127" s="330"/>
      <c r="D127" s="330"/>
      <c r="E127" s="324" t="str">
        <f t="shared" si="16"/>
        <v/>
      </c>
      <c r="F127" s="325" t="str">
        <f t="shared" si="8"/>
        <v>否</v>
      </c>
      <c r="G127" s="309" t="str">
        <f t="shared" si="9"/>
        <v>项</v>
      </c>
    </row>
    <row r="128" s="301" customFormat="1" ht="36" customHeight="1" spans="1:7">
      <c r="A128" s="328" t="s">
        <v>2817</v>
      </c>
      <c r="B128" s="329" t="s">
        <v>2818</v>
      </c>
      <c r="C128" s="330"/>
      <c r="D128" s="330"/>
      <c r="E128" s="324" t="str">
        <f t="shared" si="16"/>
        <v/>
      </c>
      <c r="F128" s="325" t="str">
        <f t="shared" si="8"/>
        <v>否</v>
      </c>
      <c r="G128" s="309" t="str">
        <f t="shared" si="9"/>
        <v>项</v>
      </c>
    </row>
    <row r="129" s="301" customFormat="1" ht="36" customHeight="1" spans="1:7">
      <c r="A129" s="328" t="s">
        <v>2819</v>
      </c>
      <c r="B129" s="329" t="s">
        <v>2820</v>
      </c>
      <c r="C129" s="330"/>
      <c r="D129" s="330"/>
      <c r="E129" s="324" t="str">
        <f t="shared" si="16"/>
        <v/>
      </c>
      <c r="F129" s="325" t="str">
        <f t="shared" si="8"/>
        <v>否</v>
      </c>
      <c r="G129" s="309" t="str">
        <f t="shared" si="9"/>
        <v>项</v>
      </c>
    </row>
    <row r="130" s="301" customFormat="1" ht="36" customHeight="1" spans="1:7">
      <c r="A130" s="321" t="s">
        <v>2821</v>
      </c>
      <c r="B130" s="322" t="s">
        <v>2822</v>
      </c>
      <c r="C130" s="330"/>
      <c r="D130" s="330"/>
      <c r="E130" s="324" t="str">
        <f t="shared" si="16"/>
        <v/>
      </c>
      <c r="F130" s="325" t="str">
        <f t="shared" si="8"/>
        <v>否</v>
      </c>
      <c r="G130" s="309" t="str">
        <f t="shared" si="9"/>
        <v>款</v>
      </c>
    </row>
    <row r="131" s="301" customFormat="1" ht="36" customHeight="1" spans="1:7">
      <c r="A131" s="328" t="s">
        <v>2823</v>
      </c>
      <c r="B131" s="329" t="s">
        <v>2818</v>
      </c>
      <c r="C131" s="330"/>
      <c r="D131" s="330"/>
      <c r="E131" s="324" t="str">
        <f t="shared" si="16"/>
        <v/>
      </c>
      <c r="F131" s="325" t="str">
        <f t="shared" si="8"/>
        <v>否</v>
      </c>
      <c r="G131" s="309" t="str">
        <f t="shared" si="9"/>
        <v>项</v>
      </c>
    </row>
    <row r="132" s="301" customFormat="1" ht="36" customHeight="1" spans="1:7">
      <c r="A132" s="328" t="s">
        <v>2824</v>
      </c>
      <c r="B132" s="329" t="s">
        <v>2825</v>
      </c>
      <c r="C132" s="330"/>
      <c r="D132" s="330"/>
      <c r="E132" s="324" t="str">
        <f t="shared" si="16"/>
        <v/>
      </c>
      <c r="F132" s="325" t="str">
        <f t="shared" si="8"/>
        <v>否</v>
      </c>
      <c r="G132" s="309" t="str">
        <f t="shared" si="9"/>
        <v>项</v>
      </c>
    </row>
    <row r="133" s="301" customFormat="1" ht="36" customHeight="1" spans="1:7">
      <c r="A133" s="328" t="s">
        <v>2826</v>
      </c>
      <c r="B133" s="329" t="s">
        <v>2827</v>
      </c>
      <c r="C133" s="330"/>
      <c r="D133" s="330"/>
      <c r="E133" s="324" t="str">
        <f t="shared" si="16"/>
        <v/>
      </c>
      <c r="F133" s="325" t="str">
        <f t="shared" si="8"/>
        <v>否</v>
      </c>
      <c r="G133" s="309" t="str">
        <f t="shared" si="9"/>
        <v>项</v>
      </c>
    </row>
    <row r="134" s="301" customFormat="1" ht="36" customHeight="1" spans="1:7">
      <c r="A134" s="328" t="s">
        <v>2828</v>
      </c>
      <c r="B134" s="326" t="s">
        <v>2829</v>
      </c>
      <c r="C134" s="330"/>
      <c r="D134" s="330"/>
      <c r="E134" s="324" t="str">
        <f t="shared" si="16"/>
        <v/>
      </c>
      <c r="F134" s="325" t="str">
        <f t="shared" ref="F134:F197" si="17">IF(LEN(A134)=3,"是",IF(B134&lt;&gt;"",IF(SUM(C134:D134)&lt;&gt;0,"是","否"),"是"))</f>
        <v>否</v>
      </c>
      <c r="G134" s="309" t="str">
        <f t="shared" ref="G134:G197" si="18">IF(LEN(A134)=3,"类",IF(LEN(A134)=5,"款","项"))</f>
        <v>项</v>
      </c>
    </row>
    <row r="135" s="301" customFormat="1" ht="36" customHeight="1" spans="1:7">
      <c r="A135" s="321" t="s">
        <v>2830</v>
      </c>
      <c r="B135" s="322" t="s">
        <v>2831</v>
      </c>
      <c r="C135" s="327"/>
      <c r="D135" s="327"/>
      <c r="E135" s="324"/>
      <c r="F135" s="325" t="str">
        <f t="shared" si="17"/>
        <v>否</v>
      </c>
      <c r="G135" s="309" t="str">
        <f t="shared" si="18"/>
        <v>款</v>
      </c>
    </row>
    <row r="136" s="301" customFormat="1" ht="36" customHeight="1" spans="1:7">
      <c r="A136" s="328" t="s">
        <v>2832</v>
      </c>
      <c r="B136" s="329" t="s">
        <v>2833</v>
      </c>
      <c r="C136" s="330"/>
      <c r="D136" s="330"/>
      <c r="E136" s="324" t="str">
        <f t="shared" ref="E136:E139" si="19">IF(C136&gt;0,D136/C136-1,IF(C136&lt;0,-(D136/C136-1),""))</f>
        <v/>
      </c>
      <c r="F136" s="325" t="str">
        <f t="shared" si="17"/>
        <v>否</v>
      </c>
      <c r="G136" s="309" t="str">
        <f t="shared" si="18"/>
        <v>项</v>
      </c>
    </row>
    <row r="137" s="301" customFormat="1" ht="36" customHeight="1" spans="1:7">
      <c r="A137" s="328" t="s">
        <v>2834</v>
      </c>
      <c r="B137" s="326" t="s">
        <v>2835</v>
      </c>
      <c r="C137" s="330"/>
      <c r="D137" s="330"/>
      <c r="E137" s="324" t="str">
        <f t="shared" si="19"/>
        <v/>
      </c>
      <c r="F137" s="325" t="str">
        <f t="shared" si="17"/>
        <v>否</v>
      </c>
      <c r="G137" s="309" t="str">
        <f t="shared" si="18"/>
        <v>项</v>
      </c>
    </row>
    <row r="138" s="301" customFormat="1" ht="36" customHeight="1" spans="1:7">
      <c r="A138" s="328" t="s">
        <v>2836</v>
      </c>
      <c r="B138" s="326" t="s">
        <v>2837</v>
      </c>
      <c r="C138" s="330"/>
      <c r="D138" s="330"/>
      <c r="E138" s="324" t="str">
        <f t="shared" si="19"/>
        <v/>
      </c>
      <c r="F138" s="325" t="str">
        <f t="shared" si="17"/>
        <v>否</v>
      </c>
      <c r="G138" s="309" t="str">
        <f t="shared" si="18"/>
        <v>项</v>
      </c>
    </row>
    <row r="139" s="301" customFormat="1" ht="36" customHeight="1" spans="1:7">
      <c r="A139" s="328" t="s">
        <v>2838</v>
      </c>
      <c r="B139" s="329" t="s">
        <v>2839</v>
      </c>
      <c r="C139" s="330"/>
      <c r="D139" s="330"/>
      <c r="E139" s="324" t="str">
        <f t="shared" si="19"/>
        <v/>
      </c>
      <c r="F139" s="325" t="str">
        <f t="shared" si="17"/>
        <v>否</v>
      </c>
      <c r="G139" s="309" t="str">
        <f t="shared" si="18"/>
        <v>项</v>
      </c>
    </row>
    <row r="140" s="301" customFormat="1" ht="36" customHeight="1" spans="1:7">
      <c r="A140" s="321" t="s">
        <v>2840</v>
      </c>
      <c r="B140" s="331" t="s">
        <v>2841</v>
      </c>
      <c r="C140" s="327"/>
      <c r="D140" s="327"/>
      <c r="E140" s="324"/>
      <c r="F140" s="325" t="str">
        <f t="shared" si="17"/>
        <v>否</v>
      </c>
      <c r="G140" s="309" t="str">
        <f t="shared" si="18"/>
        <v>款</v>
      </c>
    </row>
    <row r="141" s="301" customFormat="1" ht="36" customHeight="1" spans="1:7">
      <c r="A141" s="328" t="s">
        <v>2842</v>
      </c>
      <c r="B141" s="329" t="s">
        <v>2843</v>
      </c>
      <c r="C141" s="330"/>
      <c r="D141" s="330"/>
      <c r="E141" s="324" t="str">
        <f t="shared" ref="E141:E155" si="20">IF(C141&gt;0,D141/C141-1,IF(C141&lt;0,-(D141/C141-1),""))</f>
        <v/>
      </c>
      <c r="F141" s="325" t="str">
        <f t="shared" si="17"/>
        <v>否</v>
      </c>
      <c r="G141" s="309" t="str">
        <f t="shared" si="18"/>
        <v>项</v>
      </c>
    </row>
    <row r="142" s="301" customFormat="1" ht="36" customHeight="1" spans="1:7">
      <c r="A142" s="328" t="s">
        <v>2844</v>
      </c>
      <c r="B142" s="329" t="s">
        <v>2845</v>
      </c>
      <c r="C142" s="330"/>
      <c r="D142" s="330"/>
      <c r="E142" s="324" t="str">
        <f t="shared" si="20"/>
        <v/>
      </c>
      <c r="F142" s="325" t="str">
        <f t="shared" si="17"/>
        <v>否</v>
      </c>
      <c r="G142" s="309" t="str">
        <f t="shared" si="18"/>
        <v>项</v>
      </c>
    </row>
    <row r="143" s="301" customFormat="1" ht="36" customHeight="1" spans="1:7">
      <c r="A143" s="328" t="s">
        <v>2846</v>
      </c>
      <c r="B143" s="329" t="s">
        <v>2847</v>
      </c>
      <c r="C143" s="330"/>
      <c r="D143" s="330"/>
      <c r="E143" s="324" t="str">
        <f t="shared" si="20"/>
        <v/>
      </c>
      <c r="F143" s="325" t="str">
        <f t="shared" si="17"/>
        <v>否</v>
      </c>
      <c r="G143" s="309" t="str">
        <f t="shared" si="18"/>
        <v>项</v>
      </c>
    </row>
    <row r="144" s="301" customFormat="1" ht="36" customHeight="1" spans="1:7">
      <c r="A144" s="328" t="s">
        <v>2848</v>
      </c>
      <c r="B144" s="329" t="s">
        <v>2849</v>
      </c>
      <c r="C144" s="330"/>
      <c r="D144" s="330"/>
      <c r="E144" s="324" t="str">
        <f t="shared" si="20"/>
        <v/>
      </c>
      <c r="F144" s="325" t="str">
        <f t="shared" si="17"/>
        <v>否</v>
      </c>
      <c r="G144" s="309" t="str">
        <f t="shared" si="18"/>
        <v>项</v>
      </c>
    </row>
    <row r="145" s="301" customFormat="1" ht="36" customHeight="1" spans="1:7">
      <c r="A145" s="328" t="s">
        <v>2850</v>
      </c>
      <c r="B145" s="329" t="s">
        <v>2851</v>
      </c>
      <c r="C145" s="330"/>
      <c r="D145" s="330"/>
      <c r="E145" s="324" t="str">
        <f t="shared" si="20"/>
        <v/>
      </c>
      <c r="F145" s="325" t="str">
        <f t="shared" si="17"/>
        <v>否</v>
      </c>
      <c r="G145" s="309" t="str">
        <f t="shared" si="18"/>
        <v>项</v>
      </c>
    </row>
    <row r="146" s="301" customFormat="1" ht="36" customHeight="1" spans="1:7">
      <c r="A146" s="328" t="s">
        <v>2852</v>
      </c>
      <c r="B146" s="329" t="s">
        <v>2853</v>
      </c>
      <c r="C146" s="330"/>
      <c r="D146" s="330"/>
      <c r="E146" s="324" t="str">
        <f t="shared" si="20"/>
        <v/>
      </c>
      <c r="F146" s="325" t="str">
        <f t="shared" si="17"/>
        <v>否</v>
      </c>
      <c r="G146" s="309" t="str">
        <f t="shared" si="18"/>
        <v>项</v>
      </c>
    </row>
    <row r="147" s="301" customFormat="1" ht="36" customHeight="1" spans="1:7">
      <c r="A147" s="328" t="s">
        <v>2854</v>
      </c>
      <c r="B147" s="329" t="s">
        <v>2855</v>
      </c>
      <c r="C147" s="330"/>
      <c r="D147" s="330"/>
      <c r="E147" s="324" t="str">
        <f t="shared" si="20"/>
        <v/>
      </c>
      <c r="F147" s="325" t="str">
        <f t="shared" si="17"/>
        <v>否</v>
      </c>
      <c r="G147" s="309" t="str">
        <f t="shared" si="18"/>
        <v>项</v>
      </c>
    </row>
    <row r="148" s="301" customFormat="1" ht="36" customHeight="1" spans="1:7">
      <c r="A148" s="328" t="s">
        <v>2856</v>
      </c>
      <c r="B148" s="329" t="s">
        <v>2857</v>
      </c>
      <c r="C148" s="330"/>
      <c r="D148" s="330"/>
      <c r="E148" s="324" t="str">
        <f t="shared" si="20"/>
        <v/>
      </c>
      <c r="F148" s="325" t="str">
        <f t="shared" si="17"/>
        <v>否</v>
      </c>
      <c r="G148" s="309" t="str">
        <f t="shared" si="18"/>
        <v>项</v>
      </c>
    </row>
    <row r="149" s="301" customFormat="1" ht="36" customHeight="1" spans="1:7">
      <c r="A149" s="321" t="s">
        <v>2858</v>
      </c>
      <c r="B149" s="331" t="s">
        <v>2859</v>
      </c>
      <c r="C149" s="330"/>
      <c r="D149" s="330"/>
      <c r="E149" s="324" t="str">
        <f t="shared" si="20"/>
        <v/>
      </c>
      <c r="F149" s="325" t="str">
        <f t="shared" si="17"/>
        <v>否</v>
      </c>
      <c r="G149" s="309" t="str">
        <f t="shared" si="18"/>
        <v>款</v>
      </c>
    </row>
    <row r="150" s="301" customFormat="1" ht="36" customHeight="1" spans="1:7">
      <c r="A150" s="328" t="s">
        <v>2860</v>
      </c>
      <c r="B150" s="329" t="s">
        <v>2861</v>
      </c>
      <c r="C150" s="330"/>
      <c r="D150" s="330"/>
      <c r="E150" s="324" t="str">
        <f t="shared" si="20"/>
        <v/>
      </c>
      <c r="F150" s="325" t="str">
        <f t="shared" si="17"/>
        <v>否</v>
      </c>
      <c r="G150" s="309" t="str">
        <f t="shared" si="18"/>
        <v>项</v>
      </c>
    </row>
    <row r="151" s="301" customFormat="1" ht="36" customHeight="1" spans="1:7">
      <c r="A151" s="328" t="s">
        <v>2862</v>
      </c>
      <c r="B151" s="329" t="s">
        <v>2863</v>
      </c>
      <c r="C151" s="330"/>
      <c r="D151" s="330"/>
      <c r="E151" s="324" t="str">
        <f t="shared" si="20"/>
        <v/>
      </c>
      <c r="F151" s="325" t="str">
        <f t="shared" si="17"/>
        <v>否</v>
      </c>
      <c r="G151" s="309" t="str">
        <f t="shared" si="18"/>
        <v>项</v>
      </c>
    </row>
    <row r="152" s="301" customFormat="1" ht="36" customHeight="1" spans="1:7">
      <c r="A152" s="328" t="s">
        <v>2864</v>
      </c>
      <c r="B152" s="329" t="s">
        <v>2865</v>
      </c>
      <c r="C152" s="330"/>
      <c r="D152" s="330"/>
      <c r="E152" s="324" t="str">
        <f t="shared" si="20"/>
        <v/>
      </c>
      <c r="F152" s="325" t="str">
        <f t="shared" si="17"/>
        <v>否</v>
      </c>
      <c r="G152" s="309" t="str">
        <f t="shared" si="18"/>
        <v>项</v>
      </c>
    </row>
    <row r="153" s="301" customFormat="1" ht="36" customHeight="1" spans="1:7">
      <c r="A153" s="328" t="s">
        <v>2866</v>
      </c>
      <c r="B153" s="329" t="s">
        <v>2867</v>
      </c>
      <c r="C153" s="330"/>
      <c r="D153" s="330"/>
      <c r="E153" s="324" t="str">
        <f t="shared" si="20"/>
        <v/>
      </c>
      <c r="F153" s="325" t="str">
        <f t="shared" si="17"/>
        <v>否</v>
      </c>
      <c r="G153" s="309" t="str">
        <f t="shared" si="18"/>
        <v>项</v>
      </c>
    </row>
    <row r="154" s="301" customFormat="1" ht="36" customHeight="1" spans="1:7">
      <c r="A154" s="328" t="s">
        <v>2868</v>
      </c>
      <c r="B154" s="329" t="s">
        <v>2869</v>
      </c>
      <c r="C154" s="330"/>
      <c r="D154" s="330"/>
      <c r="E154" s="324" t="str">
        <f t="shared" si="20"/>
        <v/>
      </c>
      <c r="F154" s="325" t="str">
        <f t="shared" si="17"/>
        <v>否</v>
      </c>
      <c r="G154" s="309" t="str">
        <f t="shared" si="18"/>
        <v>项</v>
      </c>
    </row>
    <row r="155" s="301" customFormat="1" ht="36" customHeight="1" spans="1:7">
      <c r="A155" s="328" t="s">
        <v>2870</v>
      </c>
      <c r="B155" s="329" t="s">
        <v>2871</v>
      </c>
      <c r="C155" s="330"/>
      <c r="D155" s="330"/>
      <c r="E155" s="324" t="str">
        <f t="shared" si="20"/>
        <v/>
      </c>
      <c r="F155" s="325" t="str">
        <f t="shared" si="17"/>
        <v>否</v>
      </c>
      <c r="G155" s="309" t="str">
        <f t="shared" si="18"/>
        <v>项</v>
      </c>
    </row>
    <row r="156" s="301" customFormat="1" ht="36" customHeight="1" spans="1:7">
      <c r="A156" s="321" t="s">
        <v>2872</v>
      </c>
      <c r="B156" s="322" t="s">
        <v>2873</v>
      </c>
      <c r="C156" s="327"/>
      <c r="D156" s="327"/>
      <c r="E156" s="324"/>
      <c r="F156" s="325" t="str">
        <f t="shared" si="17"/>
        <v>否</v>
      </c>
      <c r="G156" s="309" t="str">
        <f t="shared" si="18"/>
        <v>款</v>
      </c>
    </row>
    <row r="157" s="301" customFormat="1" ht="36" customHeight="1" spans="1:7">
      <c r="A157" s="328" t="s">
        <v>2874</v>
      </c>
      <c r="B157" s="326" t="s">
        <v>2875</v>
      </c>
      <c r="C157" s="330"/>
      <c r="D157" s="330"/>
      <c r="E157" s="324" t="str">
        <f t="shared" ref="E157:E167" si="21">IF(C157&gt;0,D157/C157-1,IF(C157&lt;0,-(D157/C157-1),""))</f>
        <v/>
      </c>
      <c r="F157" s="325" t="str">
        <f t="shared" si="17"/>
        <v>否</v>
      </c>
      <c r="G157" s="309" t="str">
        <f t="shared" si="18"/>
        <v>项</v>
      </c>
    </row>
    <row r="158" s="301" customFormat="1" ht="36" customHeight="1" spans="1:7">
      <c r="A158" s="328" t="s">
        <v>2876</v>
      </c>
      <c r="B158" s="329" t="s">
        <v>2877</v>
      </c>
      <c r="C158" s="330"/>
      <c r="D158" s="330"/>
      <c r="E158" s="324" t="str">
        <f t="shared" si="21"/>
        <v/>
      </c>
      <c r="F158" s="325" t="str">
        <f t="shared" si="17"/>
        <v>否</v>
      </c>
      <c r="G158" s="309" t="str">
        <f t="shared" si="18"/>
        <v>项</v>
      </c>
    </row>
    <row r="159" s="301" customFormat="1" ht="36" customHeight="1" spans="1:7">
      <c r="A159" s="328" t="s">
        <v>2878</v>
      </c>
      <c r="B159" s="326" t="s">
        <v>2879</v>
      </c>
      <c r="C159" s="330"/>
      <c r="D159" s="330"/>
      <c r="E159" s="324" t="str">
        <f t="shared" si="21"/>
        <v/>
      </c>
      <c r="F159" s="325" t="str">
        <f t="shared" si="17"/>
        <v>否</v>
      </c>
      <c r="G159" s="309" t="str">
        <f t="shared" si="18"/>
        <v>项</v>
      </c>
    </row>
    <row r="160" s="301" customFormat="1" ht="36" customHeight="1" spans="1:7">
      <c r="A160" s="328" t="s">
        <v>2880</v>
      </c>
      <c r="B160" s="326" t="s">
        <v>2881</v>
      </c>
      <c r="C160" s="330"/>
      <c r="D160" s="330"/>
      <c r="E160" s="324" t="str">
        <f t="shared" si="21"/>
        <v/>
      </c>
      <c r="F160" s="325" t="str">
        <f t="shared" si="17"/>
        <v>否</v>
      </c>
      <c r="G160" s="309" t="str">
        <f t="shared" si="18"/>
        <v>项</v>
      </c>
    </row>
    <row r="161" s="301" customFormat="1" ht="36" customHeight="1" spans="1:7">
      <c r="A161" s="328" t="s">
        <v>2882</v>
      </c>
      <c r="B161" s="329" t="s">
        <v>2883</v>
      </c>
      <c r="C161" s="330"/>
      <c r="D161" s="330"/>
      <c r="E161" s="324" t="str">
        <f t="shared" si="21"/>
        <v/>
      </c>
      <c r="F161" s="325" t="str">
        <f t="shared" si="17"/>
        <v>否</v>
      </c>
      <c r="G161" s="309" t="str">
        <f t="shared" si="18"/>
        <v>项</v>
      </c>
    </row>
    <row r="162" s="301" customFormat="1" ht="36" customHeight="1" spans="1:7">
      <c r="A162" s="328" t="s">
        <v>2884</v>
      </c>
      <c r="B162" s="329" t="s">
        <v>2885</v>
      </c>
      <c r="C162" s="330"/>
      <c r="D162" s="330"/>
      <c r="E162" s="324" t="str">
        <f t="shared" si="21"/>
        <v/>
      </c>
      <c r="F162" s="325" t="str">
        <f t="shared" si="17"/>
        <v>否</v>
      </c>
      <c r="G162" s="309" t="str">
        <f t="shared" si="18"/>
        <v>项</v>
      </c>
    </row>
    <row r="163" s="301" customFormat="1" ht="36" customHeight="1" spans="1:7">
      <c r="A163" s="328" t="s">
        <v>2886</v>
      </c>
      <c r="B163" s="329" t="s">
        <v>2887</v>
      </c>
      <c r="C163" s="330"/>
      <c r="D163" s="330"/>
      <c r="E163" s="324" t="str">
        <f t="shared" si="21"/>
        <v/>
      </c>
      <c r="F163" s="325" t="str">
        <f t="shared" si="17"/>
        <v>否</v>
      </c>
      <c r="G163" s="309" t="str">
        <f t="shared" si="18"/>
        <v>项</v>
      </c>
    </row>
    <row r="164" s="301" customFormat="1" ht="36" customHeight="1" spans="1:7">
      <c r="A164" s="328" t="s">
        <v>2888</v>
      </c>
      <c r="B164" s="329" t="s">
        <v>2889</v>
      </c>
      <c r="C164" s="330"/>
      <c r="D164" s="330"/>
      <c r="E164" s="324" t="str">
        <f t="shared" si="21"/>
        <v/>
      </c>
      <c r="F164" s="325" t="str">
        <f t="shared" si="17"/>
        <v>否</v>
      </c>
      <c r="G164" s="309" t="str">
        <f t="shared" si="18"/>
        <v>项</v>
      </c>
    </row>
    <row r="165" s="301" customFormat="1" ht="36" customHeight="1" spans="1:7">
      <c r="A165" s="321" t="s">
        <v>2890</v>
      </c>
      <c r="B165" s="331" t="s">
        <v>2891</v>
      </c>
      <c r="C165" s="330"/>
      <c r="D165" s="330"/>
      <c r="E165" s="324" t="str">
        <f t="shared" si="21"/>
        <v/>
      </c>
      <c r="F165" s="325" t="str">
        <f t="shared" si="17"/>
        <v>否</v>
      </c>
      <c r="G165" s="309" t="str">
        <f t="shared" si="18"/>
        <v>款</v>
      </c>
    </row>
    <row r="166" s="301" customFormat="1" ht="36" customHeight="1" spans="1:7">
      <c r="A166" s="328" t="s">
        <v>2892</v>
      </c>
      <c r="B166" s="329" t="s">
        <v>2814</v>
      </c>
      <c r="C166" s="330"/>
      <c r="D166" s="330"/>
      <c r="E166" s="324" t="str">
        <f t="shared" si="21"/>
        <v/>
      </c>
      <c r="F166" s="325" t="str">
        <f t="shared" si="17"/>
        <v>否</v>
      </c>
      <c r="G166" s="309" t="str">
        <f t="shared" si="18"/>
        <v>项</v>
      </c>
    </row>
    <row r="167" s="301" customFormat="1" ht="36" customHeight="1" spans="1:7">
      <c r="A167" s="328" t="s">
        <v>2893</v>
      </c>
      <c r="B167" s="329" t="s">
        <v>2894</v>
      </c>
      <c r="C167" s="330"/>
      <c r="D167" s="330"/>
      <c r="E167" s="324" t="str">
        <f t="shared" si="21"/>
        <v/>
      </c>
      <c r="F167" s="325" t="str">
        <f t="shared" si="17"/>
        <v>否</v>
      </c>
      <c r="G167" s="309" t="str">
        <f t="shared" si="18"/>
        <v>项</v>
      </c>
    </row>
    <row r="168" s="301" customFormat="1" ht="36" customHeight="1" spans="1:7">
      <c r="A168" s="321" t="s">
        <v>2895</v>
      </c>
      <c r="B168" s="331" t="s">
        <v>2896</v>
      </c>
      <c r="C168" s="327"/>
      <c r="D168" s="327"/>
      <c r="E168" s="324"/>
      <c r="F168" s="325" t="str">
        <f t="shared" si="17"/>
        <v>否</v>
      </c>
      <c r="G168" s="309" t="str">
        <f t="shared" si="18"/>
        <v>款</v>
      </c>
    </row>
    <row r="169" s="301" customFormat="1" ht="36" customHeight="1" spans="1:7">
      <c r="A169" s="328" t="s">
        <v>2897</v>
      </c>
      <c r="B169" s="329" t="s">
        <v>2814</v>
      </c>
      <c r="C169" s="330"/>
      <c r="D169" s="330"/>
      <c r="E169" s="324" t="str">
        <f t="shared" ref="E169:E175" si="22">IF(C169&gt;0,D169/C169-1,IF(C169&lt;0,-(D169/C169-1),""))</f>
        <v/>
      </c>
      <c r="F169" s="325" t="str">
        <f t="shared" si="17"/>
        <v>否</v>
      </c>
      <c r="G169" s="309" t="str">
        <f t="shared" si="18"/>
        <v>项</v>
      </c>
    </row>
    <row r="170" s="301" customFormat="1" ht="36" customHeight="1" spans="1:7">
      <c r="A170" s="328" t="s">
        <v>2898</v>
      </c>
      <c r="B170" s="329" t="s">
        <v>2899</v>
      </c>
      <c r="C170" s="330"/>
      <c r="D170" s="330"/>
      <c r="E170" s="324" t="str">
        <f t="shared" si="22"/>
        <v/>
      </c>
      <c r="F170" s="325" t="str">
        <f t="shared" si="17"/>
        <v>否</v>
      </c>
      <c r="G170" s="309" t="str">
        <f t="shared" si="18"/>
        <v>项</v>
      </c>
    </row>
    <row r="171" s="301" customFormat="1" ht="36" customHeight="1" spans="1:7">
      <c r="A171" s="321" t="s">
        <v>2900</v>
      </c>
      <c r="B171" s="331" t="s">
        <v>2901</v>
      </c>
      <c r="C171" s="330"/>
      <c r="D171" s="330"/>
      <c r="E171" s="324" t="str">
        <f t="shared" si="22"/>
        <v/>
      </c>
      <c r="F171" s="325" t="str">
        <f t="shared" si="17"/>
        <v>否</v>
      </c>
      <c r="G171" s="309" t="str">
        <f t="shared" si="18"/>
        <v>款</v>
      </c>
    </row>
    <row r="172" s="301" customFormat="1" ht="36" customHeight="1" spans="1:7">
      <c r="A172" s="321" t="s">
        <v>2902</v>
      </c>
      <c r="B172" s="331" t="s">
        <v>2903</v>
      </c>
      <c r="C172" s="330"/>
      <c r="D172" s="330"/>
      <c r="E172" s="324" t="str">
        <f t="shared" si="22"/>
        <v/>
      </c>
      <c r="F172" s="325" t="str">
        <f t="shared" si="17"/>
        <v>否</v>
      </c>
      <c r="G172" s="309" t="str">
        <f t="shared" si="18"/>
        <v>款</v>
      </c>
    </row>
    <row r="173" s="301" customFormat="1" ht="36" customHeight="1" spans="1:7">
      <c r="A173" s="328" t="s">
        <v>2904</v>
      </c>
      <c r="B173" s="329" t="s">
        <v>2833</v>
      </c>
      <c r="C173" s="330"/>
      <c r="D173" s="330"/>
      <c r="E173" s="324" t="str">
        <f t="shared" si="22"/>
        <v/>
      </c>
      <c r="F173" s="325" t="str">
        <f t="shared" si="17"/>
        <v>否</v>
      </c>
      <c r="G173" s="309" t="str">
        <f t="shared" si="18"/>
        <v>项</v>
      </c>
    </row>
    <row r="174" s="301" customFormat="1" ht="36" customHeight="1" spans="1:7">
      <c r="A174" s="328" t="s">
        <v>2905</v>
      </c>
      <c r="B174" s="329" t="s">
        <v>2837</v>
      </c>
      <c r="C174" s="330"/>
      <c r="D174" s="330"/>
      <c r="E174" s="324" t="str">
        <f t="shared" si="22"/>
        <v/>
      </c>
      <c r="F174" s="325" t="str">
        <f t="shared" si="17"/>
        <v>否</v>
      </c>
      <c r="G174" s="309" t="str">
        <f t="shared" si="18"/>
        <v>项</v>
      </c>
    </row>
    <row r="175" s="301" customFormat="1" ht="36" customHeight="1" spans="1:7">
      <c r="A175" s="328" t="s">
        <v>2906</v>
      </c>
      <c r="B175" s="329" t="s">
        <v>2907</v>
      </c>
      <c r="C175" s="330"/>
      <c r="D175" s="330"/>
      <c r="E175" s="324" t="str">
        <f t="shared" si="22"/>
        <v/>
      </c>
      <c r="F175" s="325" t="str">
        <f t="shared" si="17"/>
        <v>否</v>
      </c>
      <c r="G175" s="309" t="str">
        <f t="shared" si="18"/>
        <v>项</v>
      </c>
    </row>
    <row r="176" s="301" customFormat="1" ht="36" customHeight="1" spans="1:7">
      <c r="A176" s="321" t="s">
        <v>165</v>
      </c>
      <c r="B176" s="322" t="s">
        <v>2908</v>
      </c>
      <c r="C176" s="323"/>
      <c r="D176" s="323"/>
      <c r="E176" s="332"/>
      <c r="F176" s="325" t="str">
        <f t="shared" si="17"/>
        <v>是</v>
      </c>
      <c r="G176" s="309" t="str">
        <f t="shared" si="18"/>
        <v>类</v>
      </c>
    </row>
    <row r="177" s="301" customFormat="1" ht="36" customHeight="1" spans="1:7">
      <c r="A177" s="321" t="s">
        <v>2909</v>
      </c>
      <c r="B177" s="322" t="s">
        <v>2910</v>
      </c>
      <c r="C177" s="327"/>
      <c r="D177" s="327"/>
      <c r="E177" s="324"/>
      <c r="F177" s="325" t="str">
        <f t="shared" si="17"/>
        <v>否</v>
      </c>
      <c r="G177" s="309" t="str">
        <f t="shared" si="18"/>
        <v>款</v>
      </c>
    </row>
    <row r="178" s="301" customFormat="1" ht="36" customHeight="1" spans="1:7">
      <c r="A178" s="328" t="s">
        <v>2911</v>
      </c>
      <c r="B178" s="326" t="s">
        <v>2912</v>
      </c>
      <c r="C178" s="330"/>
      <c r="D178" s="330"/>
      <c r="E178" s="324" t="str">
        <f t="shared" ref="E178:E184" si="23">IF(C178&gt;0,D178/C178-1,IF(C178&lt;0,-(D178/C178-1),""))</f>
        <v/>
      </c>
      <c r="F178" s="325" t="str">
        <f t="shared" si="17"/>
        <v>否</v>
      </c>
      <c r="G178" s="309" t="str">
        <f t="shared" si="18"/>
        <v>项</v>
      </c>
    </row>
    <row r="179" s="301" customFormat="1" ht="36" customHeight="1" spans="1:7">
      <c r="A179" s="328" t="s">
        <v>2913</v>
      </c>
      <c r="B179" s="329" t="s">
        <v>2914</v>
      </c>
      <c r="C179" s="330"/>
      <c r="D179" s="330"/>
      <c r="E179" s="324" t="str">
        <f t="shared" si="23"/>
        <v/>
      </c>
      <c r="F179" s="325" t="str">
        <f t="shared" si="17"/>
        <v>否</v>
      </c>
      <c r="G179" s="309" t="str">
        <f t="shared" si="18"/>
        <v>项</v>
      </c>
    </row>
    <row r="180" s="301" customFormat="1" ht="36" customHeight="1" spans="1:7">
      <c r="A180" s="321" t="s">
        <v>187</v>
      </c>
      <c r="B180" s="322" t="s">
        <v>2915</v>
      </c>
      <c r="C180" s="323">
        <f>C181+C185+C194</f>
        <v>18466</v>
      </c>
      <c r="D180" s="323">
        <f>D181+D185+D194</f>
        <v>1729</v>
      </c>
      <c r="E180" s="324">
        <f t="shared" si="23"/>
        <v>-0.906</v>
      </c>
      <c r="F180" s="325" t="str">
        <f t="shared" si="17"/>
        <v>是</v>
      </c>
      <c r="G180" s="309" t="str">
        <f t="shared" si="18"/>
        <v>类</v>
      </c>
    </row>
    <row r="181" s="301" customFormat="1" ht="36" customHeight="1" spans="1:7">
      <c r="A181" s="321" t="s">
        <v>2916</v>
      </c>
      <c r="B181" s="322" t="s">
        <v>2917</v>
      </c>
      <c r="C181" s="327">
        <f>C182+C183+C184</f>
        <v>17000</v>
      </c>
      <c r="D181" s="327">
        <f>D182+D183+D184</f>
        <v>0</v>
      </c>
      <c r="E181" s="324">
        <f t="shared" si="23"/>
        <v>-1</v>
      </c>
      <c r="F181" s="325" t="str">
        <f t="shared" si="17"/>
        <v>是</v>
      </c>
      <c r="G181" s="309" t="str">
        <f t="shared" si="18"/>
        <v>款</v>
      </c>
    </row>
    <row r="182" s="301" customFormat="1" ht="36" customHeight="1" spans="1:7">
      <c r="A182" s="328" t="s">
        <v>2918</v>
      </c>
      <c r="B182" s="326" t="s">
        <v>2919</v>
      </c>
      <c r="C182" s="330"/>
      <c r="D182" s="330"/>
      <c r="E182" s="324" t="str">
        <f t="shared" si="23"/>
        <v/>
      </c>
      <c r="F182" s="325" t="str">
        <f t="shared" si="17"/>
        <v>否</v>
      </c>
      <c r="G182" s="309" t="str">
        <f t="shared" si="18"/>
        <v>项</v>
      </c>
    </row>
    <row r="183" s="301" customFormat="1" ht="36" customHeight="1" spans="1:7">
      <c r="A183" s="328" t="s">
        <v>2920</v>
      </c>
      <c r="B183" s="326" t="s">
        <v>2921</v>
      </c>
      <c r="C183" s="330">
        <v>17000</v>
      </c>
      <c r="D183" s="330"/>
      <c r="E183" s="324">
        <f t="shared" si="23"/>
        <v>-1</v>
      </c>
      <c r="F183" s="325" t="str">
        <f t="shared" si="17"/>
        <v>是</v>
      </c>
      <c r="G183" s="309" t="str">
        <f t="shared" si="18"/>
        <v>项</v>
      </c>
    </row>
    <row r="184" s="301" customFormat="1" ht="36" customHeight="1" spans="1:7">
      <c r="A184" s="328" t="s">
        <v>2922</v>
      </c>
      <c r="B184" s="329" t="s">
        <v>2923</v>
      </c>
      <c r="C184" s="330"/>
      <c r="D184" s="330"/>
      <c r="E184" s="324" t="str">
        <f t="shared" si="23"/>
        <v/>
      </c>
      <c r="F184" s="325" t="str">
        <f t="shared" si="17"/>
        <v>否</v>
      </c>
      <c r="G184" s="309" t="str">
        <f t="shared" si="18"/>
        <v>项</v>
      </c>
    </row>
    <row r="185" s="301" customFormat="1" ht="36" customHeight="1" spans="1:7">
      <c r="A185" s="321" t="s">
        <v>2924</v>
      </c>
      <c r="B185" s="322" t="s">
        <v>2925</v>
      </c>
      <c r="C185" s="327">
        <f>SUM(C186:C193)</f>
        <v>0</v>
      </c>
      <c r="D185" s="327">
        <f>SUM(D186:D193)</f>
        <v>0</v>
      </c>
      <c r="E185" s="324"/>
      <c r="F185" s="325" t="str">
        <f t="shared" si="17"/>
        <v>否</v>
      </c>
      <c r="G185" s="309" t="str">
        <f t="shared" si="18"/>
        <v>款</v>
      </c>
    </row>
    <row r="186" s="301" customFormat="1" ht="36" customHeight="1" spans="1:7">
      <c r="A186" s="328" t="s">
        <v>2926</v>
      </c>
      <c r="B186" s="329" t="s">
        <v>2927</v>
      </c>
      <c r="C186" s="330"/>
      <c r="D186" s="330"/>
      <c r="E186" s="324" t="str">
        <f t="shared" ref="E186:E223" si="24">IF(C186&gt;0,D186/C186-1,IF(C186&lt;0,-(D186/C186-1),""))</f>
        <v/>
      </c>
      <c r="F186" s="325" t="str">
        <f t="shared" si="17"/>
        <v>否</v>
      </c>
      <c r="G186" s="309" t="str">
        <f t="shared" si="18"/>
        <v>项</v>
      </c>
    </row>
    <row r="187" s="301" customFormat="1" ht="36" customHeight="1" spans="1:7">
      <c r="A187" s="328" t="s">
        <v>2928</v>
      </c>
      <c r="B187" s="329" t="s">
        <v>2929</v>
      </c>
      <c r="C187" s="330"/>
      <c r="D187" s="330"/>
      <c r="E187" s="324" t="str">
        <f t="shared" si="24"/>
        <v/>
      </c>
      <c r="F187" s="325" t="str">
        <f t="shared" si="17"/>
        <v>否</v>
      </c>
      <c r="G187" s="309" t="str">
        <f t="shared" si="18"/>
        <v>项</v>
      </c>
    </row>
    <row r="188" s="301" customFormat="1" ht="36" customHeight="1" spans="1:7">
      <c r="A188" s="328" t="s">
        <v>2930</v>
      </c>
      <c r="B188" s="326" t="s">
        <v>2931</v>
      </c>
      <c r="C188" s="330"/>
      <c r="D188" s="330"/>
      <c r="E188" s="324" t="str">
        <f t="shared" si="24"/>
        <v/>
      </c>
      <c r="F188" s="325" t="str">
        <f t="shared" si="17"/>
        <v>否</v>
      </c>
      <c r="G188" s="309" t="str">
        <f t="shared" si="18"/>
        <v>项</v>
      </c>
    </row>
    <row r="189" s="301" customFormat="1" ht="36" customHeight="1" spans="1:7">
      <c r="A189" s="328" t="s">
        <v>2932</v>
      </c>
      <c r="B189" s="326" t="s">
        <v>2933</v>
      </c>
      <c r="C189" s="330"/>
      <c r="D189" s="330"/>
      <c r="E189" s="324" t="str">
        <f t="shared" si="24"/>
        <v/>
      </c>
      <c r="F189" s="325" t="str">
        <f t="shared" si="17"/>
        <v>否</v>
      </c>
      <c r="G189" s="309" t="str">
        <f t="shared" si="18"/>
        <v>项</v>
      </c>
    </row>
    <row r="190" s="301" customFormat="1" ht="36" customHeight="1" spans="1:7">
      <c r="A190" s="328" t="s">
        <v>2934</v>
      </c>
      <c r="B190" s="329" t="s">
        <v>2935</v>
      </c>
      <c r="C190" s="330"/>
      <c r="D190" s="330"/>
      <c r="E190" s="324" t="str">
        <f t="shared" si="24"/>
        <v/>
      </c>
      <c r="F190" s="325" t="str">
        <f t="shared" si="17"/>
        <v>否</v>
      </c>
      <c r="G190" s="309" t="str">
        <f t="shared" si="18"/>
        <v>项</v>
      </c>
    </row>
    <row r="191" s="301" customFormat="1" ht="36" customHeight="1" spans="1:7">
      <c r="A191" s="328" t="s">
        <v>2936</v>
      </c>
      <c r="B191" s="329" t="s">
        <v>2937</v>
      </c>
      <c r="C191" s="330"/>
      <c r="D191" s="330"/>
      <c r="E191" s="324" t="str">
        <f t="shared" si="24"/>
        <v/>
      </c>
      <c r="F191" s="325" t="str">
        <f t="shared" si="17"/>
        <v>否</v>
      </c>
      <c r="G191" s="309" t="str">
        <f t="shared" si="18"/>
        <v>项</v>
      </c>
    </row>
    <row r="192" s="301" customFormat="1" ht="36" customHeight="1" spans="1:7">
      <c r="A192" s="328" t="s">
        <v>2938</v>
      </c>
      <c r="B192" s="326" t="s">
        <v>2939</v>
      </c>
      <c r="C192" s="330"/>
      <c r="D192" s="330"/>
      <c r="E192" s="324" t="str">
        <f t="shared" si="24"/>
        <v/>
      </c>
      <c r="F192" s="325" t="str">
        <f t="shared" si="17"/>
        <v>否</v>
      </c>
      <c r="G192" s="309" t="str">
        <f t="shared" si="18"/>
        <v>项</v>
      </c>
    </row>
    <row r="193" s="301" customFormat="1" ht="36" customHeight="1" spans="1:7">
      <c r="A193" s="328" t="s">
        <v>2940</v>
      </c>
      <c r="B193" s="329" t="s">
        <v>2941</v>
      </c>
      <c r="C193" s="330"/>
      <c r="D193" s="330"/>
      <c r="E193" s="324" t="str">
        <f t="shared" si="24"/>
        <v/>
      </c>
      <c r="F193" s="325" t="str">
        <f t="shared" si="17"/>
        <v>否</v>
      </c>
      <c r="G193" s="309" t="str">
        <f t="shared" si="18"/>
        <v>项</v>
      </c>
    </row>
    <row r="194" s="301" customFormat="1" ht="36" customHeight="1" spans="1:7">
      <c r="A194" s="321" t="s">
        <v>2942</v>
      </c>
      <c r="B194" s="322" t="s">
        <v>2943</v>
      </c>
      <c r="C194" s="327">
        <f>SUM(C195:C205)</f>
        <v>1466</v>
      </c>
      <c r="D194" s="327">
        <f>SUM(D195:D205)</f>
        <v>1729</v>
      </c>
      <c r="E194" s="324">
        <f t="shared" si="24"/>
        <v>0.179</v>
      </c>
      <c r="F194" s="325" t="str">
        <f t="shared" si="17"/>
        <v>是</v>
      </c>
      <c r="G194" s="309" t="str">
        <f t="shared" si="18"/>
        <v>款</v>
      </c>
    </row>
    <row r="195" s="301" customFormat="1" ht="36" customHeight="1" spans="1:7">
      <c r="A195" s="339">
        <v>2296001</v>
      </c>
      <c r="B195" s="329" t="s">
        <v>2944</v>
      </c>
      <c r="C195" s="330"/>
      <c r="D195" s="330"/>
      <c r="E195" s="324" t="str">
        <f t="shared" si="24"/>
        <v/>
      </c>
      <c r="F195" s="325" t="str">
        <f t="shared" si="17"/>
        <v>否</v>
      </c>
      <c r="G195" s="309" t="str">
        <f t="shared" si="18"/>
        <v>项</v>
      </c>
    </row>
    <row r="196" s="301" customFormat="1" ht="36" customHeight="1" spans="1:7">
      <c r="A196" s="328" t="s">
        <v>2945</v>
      </c>
      <c r="B196" s="326" t="s">
        <v>2946</v>
      </c>
      <c r="C196" s="330">
        <v>729</v>
      </c>
      <c r="D196" s="330">
        <v>827</v>
      </c>
      <c r="E196" s="324">
        <f t="shared" si="24"/>
        <v>0.134</v>
      </c>
      <c r="F196" s="325" t="str">
        <f t="shared" si="17"/>
        <v>是</v>
      </c>
      <c r="G196" s="309" t="str">
        <f t="shared" si="18"/>
        <v>项</v>
      </c>
    </row>
    <row r="197" s="301" customFormat="1" ht="36" customHeight="1" spans="1:7">
      <c r="A197" s="328" t="s">
        <v>2947</v>
      </c>
      <c r="B197" s="326" t="s">
        <v>2948</v>
      </c>
      <c r="C197" s="330">
        <v>57</v>
      </c>
      <c r="D197" s="330">
        <v>35</v>
      </c>
      <c r="E197" s="324">
        <f t="shared" si="24"/>
        <v>-0.386</v>
      </c>
      <c r="F197" s="325" t="str">
        <f t="shared" si="17"/>
        <v>是</v>
      </c>
      <c r="G197" s="309" t="str">
        <f t="shared" si="18"/>
        <v>项</v>
      </c>
    </row>
    <row r="198" s="301" customFormat="1" ht="36" customHeight="1" spans="1:7">
      <c r="A198" s="328" t="s">
        <v>2949</v>
      </c>
      <c r="B198" s="329" t="s">
        <v>2950</v>
      </c>
      <c r="C198" s="330">
        <v>9</v>
      </c>
      <c r="D198" s="330">
        <v>13</v>
      </c>
      <c r="E198" s="324">
        <f t="shared" si="24"/>
        <v>0.444</v>
      </c>
      <c r="F198" s="325" t="str">
        <f t="shared" ref="F198:F261" si="25">IF(LEN(A198)=3,"是",IF(B198&lt;&gt;"",IF(SUM(C198:D198)&lt;&gt;0,"是","否"),"是"))</f>
        <v>是</v>
      </c>
      <c r="G198" s="309" t="str">
        <f t="shared" ref="G198:G261" si="26">IF(LEN(A198)=3,"类",IF(LEN(A198)=5,"款","项"))</f>
        <v>项</v>
      </c>
    </row>
    <row r="199" s="301" customFormat="1" ht="36" customHeight="1" spans="1:7">
      <c r="A199" s="328" t="s">
        <v>2951</v>
      </c>
      <c r="B199" s="329" t="s">
        <v>2952</v>
      </c>
      <c r="C199" s="330"/>
      <c r="D199" s="330"/>
      <c r="E199" s="324" t="str">
        <f t="shared" si="24"/>
        <v/>
      </c>
      <c r="F199" s="325" t="str">
        <f t="shared" si="25"/>
        <v>否</v>
      </c>
      <c r="G199" s="309" t="str">
        <f t="shared" si="26"/>
        <v>项</v>
      </c>
    </row>
    <row r="200" s="301" customFormat="1" ht="36" customHeight="1" spans="1:7">
      <c r="A200" s="328" t="s">
        <v>2953</v>
      </c>
      <c r="B200" s="326" t="s">
        <v>2954</v>
      </c>
      <c r="C200" s="330">
        <v>199</v>
      </c>
      <c r="D200" s="330">
        <v>224</v>
      </c>
      <c r="E200" s="324">
        <f t="shared" si="24"/>
        <v>0.126</v>
      </c>
      <c r="F200" s="325" t="str">
        <f t="shared" si="25"/>
        <v>是</v>
      </c>
      <c r="G200" s="309" t="str">
        <f t="shared" si="26"/>
        <v>项</v>
      </c>
    </row>
    <row r="201" s="301" customFormat="1" ht="36" customHeight="1" spans="1:7">
      <c r="A201" s="328" t="s">
        <v>2955</v>
      </c>
      <c r="B201" s="329" t="s">
        <v>2956</v>
      </c>
      <c r="C201" s="330"/>
      <c r="D201" s="330"/>
      <c r="E201" s="324" t="str">
        <f t="shared" si="24"/>
        <v/>
      </c>
      <c r="F201" s="325" t="str">
        <f t="shared" si="25"/>
        <v>否</v>
      </c>
      <c r="G201" s="309" t="str">
        <f t="shared" si="26"/>
        <v>项</v>
      </c>
    </row>
    <row r="202" s="301" customFormat="1" ht="36" customHeight="1" spans="1:7">
      <c r="A202" s="328" t="s">
        <v>2957</v>
      </c>
      <c r="B202" s="329" t="s">
        <v>2958</v>
      </c>
      <c r="C202" s="330"/>
      <c r="D202" s="330"/>
      <c r="E202" s="324" t="str">
        <f t="shared" si="24"/>
        <v/>
      </c>
      <c r="F202" s="325" t="str">
        <f t="shared" si="25"/>
        <v>否</v>
      </c>
      <c r="G202" s="309" t="str">
        <f t="shared" si="26"/>
        <v>项</v>
      </c>
    </row>
    <row r="203" s="301" customFormat="1" ht="36" customHeight="1" spans="1:7">
      <c r="A203" s="328" t="s">
        <v>2959</v>
      </c>
      <c r="B203" s="329" t="s">
        <v>2960</v>
      </c>
      <c r="C203" s="330"/>
      <c r="D203" s="330"/>
      <c r="E203" s="324" t="str">
        <f t="shared" si="24"/>
        <v/>
      </c>
      <c r="F203" s="325" t="str">
        <f t="shared" si="25"/>
        <v>否</v>
      </c>
      <c r="G203" s="309" t="str">
        <f t="shared" si="26"/>
        <v>项</v>
      </c>
    </row>
    <row r="204" s="301" customFormat="1" ht="36" customHeight="1" spans="1:7">
      <c r="A204" s="328" t="s">
        <v>2961</v>
      </c>
      <c r="B204" s="329" t="s">
        <v>2962</v>
      </c>
      <c r="C204" s="330"/>
      <c r="D204" s="330"/>
      <c r="E204" s="324" t="str">
        <f t="shared" si="24"/>
        <v/>
      </c>
      <c r="F204" s="325" t="str">
        <f t="shared" si="25"/>
        <v>否</v>
      </c>
      <c r="G204" s="309" t="str">
        <f t="shared" si="26"/>
        <v>项</v>
      </c>
    </row>
    <row r="205" s="301" customFormat="1" ht="36" customHeight="1" spans="1:7">
      <c r="A205" s="328" t="s">
        <v>2963</v>
      </c>
      <c r="B205" s="326" t="s">
        <v>2964</v>
      </c>
      <c r="C205" s="330">
        <v>472</v>
      </c>
      <c r="D205" s="330">
        <v>630</v>
      </c>
      <c r="E205" s="324">
        <f t="shared" si="24"/>
        <v>0.335</v>
      </c>
      <c r="F205" s="325" t="str">
        <f t="shared" si="25"/>
        <v>是</v>
      </c>
      <c r="G205" s="309" t="str">
        <f t="shared" si="26"/>
        <v>项</v>
      </c>
    </row>
    <row r="206" s="301" customFormat="1" ht="36" customHeight="1" spans="1:7">
      <c r="A206" s="321" t="s">
        <v>183</v>
      </c>
      <c r="B206" s="322" t="s">
        <v>2965</v>
      </c>
      <c r="C206" s="323">
        <f>SUM(C207:C222)</f>
        <v>5695</v>
      </c>
      <c r="D206" s="323">
        <f>SUM(D207:D222)</f>
        <v>9137</v>
      </c>
      <c r="E206" s="324">
        <f t="shared" si="24"/>
        <v>0.604</v>
      </c>
      <c r="F206" s="325" t="str">
        <f t="shared" si="25"/>
        <v>是</v>
      </c>
      <c r="G206" s="309" t="str">
        <f t="shared" si="26"/>
        <v>类</v>
      </c>
    </row>
    <row r="207" s="301" customFormat="1" ht="36" customHeight="1" spans="1:7">
      <c r="A207" s="328" t="s">
        <v>2966</v>
      </c>
      <c r="B207" s="329" t="s">
        <v>2967</v>
      </c>
      <c r="C207" s="330"/>
      <c r="D207" s="330"/>
      <c r="E207" s="324" t="str">
        <f t="shared" si="24"/>
        <v/>
      </c>
      <c r="F207" s="325" t="str">
        <f t="shared" si="25"/>
        <v>否</v>
      </c>
      <c r="G207" s="309" t="str">
        <f t="shared" si="26"/>
        <v>项</v>
      </c>
    </row>
    <row r="208" s="301" customFormat="1" ht="36" customHeight="1" spans="1:7">
      <c r="A208" s="328" t="s">
        <v>2968</v>
      </c>
      <c r="B208" s="329" t="s">
        <v>2969</v>
      </c>
      <c r="C208" s="330"/>
      <c r="D208" s="330"/>
      <c r="E208" s="324" t="str">
        <f t="shared" si="24"/>
        <v/>
      </c>
      <c r="F208" s="325" t="str">
        <f t="shared" si="25"/>
        <v>否</v>
      </c>
      <c r="G208" s="309" t="str">
        <f t="shared" si="26"/>
        <v>项</v>
      </c>
    </row>
    <row r="209" s="301" customFormat="1" ht="36" customHeight="1" spans="1:7">
      <c r="A209" s="328" t="s">
        <v>2970</v>
      </c>
      <c r="B209" s="329" t="s">
        <v>2971</v>
      </c>
      <c r="C209" s="330"/>
      <c r="D209" s="330"/>
      <c r="E209" s="324" t="str">
        <f t="shared" si="24"/>
        <v/>
      </c>
      <c r="F209" s="325" t="str">
        <f t="shared" si="25"/>
        <v>否</v>
      </c>
      <c r="G209" s="309" t="str">
        <f t="shared" si="26"/>
        <v>项</v>
      </c>
    </row>
    <row r="210" s="301" customFormat="1" ht="36" customHeight="1" spans="1:7">
      <c r="A210" s="328" t="s">
        <v>2972</v>
      </c>
      <c r="B210" s="329" t="s">
        <v>2973</v>
      </c>
      <c r="C210" s="330"/>
      <c r="D210" s="330"/>
      <c r="E210" s="324" t="str">
        <f t="shared" si="24"/>
        <v/>
      </c>
      <c r="F210" s="325" t="str">
        <f t="shared" si="25"/>
        <v>否</v>
      </c>
      <c r="G210" s="309" t="str">
        <f t="shared" si="26"/>
        <v>项</v>
      </c>
    </row>
    <row r="211" s="301" customFormat="1" ht="36" customHeight="1" spans="1:7">
      <c r="A211" s="328" t="s">
        <v>2974</v>
      </c>
      <c r="B211" s="329" t="s">
        <v>2975</v>
      </c>
      <c r="C211" s="330"/>
      <c r="D211" s="330"/>
      <c r="E211" s="324" t="str">
        <f t="shared" si="24"/>
        <v/>
      </c>
      <c r="F211" s="325" t="str">
        <f t="shared" si="25"/>
        <v>否</v>
      </c>
      <c r="G211" s="309" t="str">
        <f t="shared" si="26"/>
        <v>项</v>
      </c>
    </row>
    <row r="212" s="301" customFormat="1" ht="36" customHeight="1" spans="1:7">
      <c r="A212" s="328" t="s">
        <v>2976</v>
      </c>
      <c r="B212" s="329" t="s">
        <v>2977</v>
      </c>
      <c r="C212" s="330"/>
      <c r="D212" s="330"/>
      <c r="E212" s="324" t="str">
        <f t="shared" si="24"/>
        <v/>
      </c>
      <c r="F212" s="325" t="str">
        <f t="shared" si="25"/>
        <v>否</v>
      </c>
      <c r="G212" s="309" t="str">
        <f t="shared" si="26"/>
        <v>项</v>
      </c>
    </row>
    <row r="213" s="301" customFormat="1" ht="36" customHeight="1" spans="1:7">
      <c r="A213" s="328" t="s">
        <v>2978</v>
      </c>
      <c r="B213" s="329" t="s">
        <v>2979</v>
      </c>
      <c r="C213" s="330"/>
      <c r="D213" s="330"/>
      <c r="E213" s="324" t="str">
        <f t="shared" si="24"/>
        <v/>
      </c>
      <c r="F213" s="325" t="str">
        <f t="shared" si="25"/>
        <v>否</v>
      </c>
      <c r="G213" s="309" t="str">
        <f t="shared" si="26"/>
        <v>项</v>
      </c>
    </row>
    <row r="214" s="301" customFormat="1" ht="36" customHeight="1" spans="1:7">
      <c r="A214" s="328" t="s">
        <v>2980</v>
      </c>
      <c r="B214" s="329" t="s">
        <v>2981</v>
      </c>
      <c r="C214" s="330"/>
      <c r="D214" s="330"/>
      <c r="E214" s="324" t="str">
        <f t="shared" si="24"/>
        <v/>
      </c>
      <c r="F214" s="325" t="str">
        <f t="shared" si="25"/>
        <v>否</v>
      </c>
      <c r="G214" s="309" t="str">
        <f t="shared" si="26"/>
        <v>项</v>
      </c>
    </row>
    <row r="215" s="301" customFormat="1" ht="36" customHeight="1" spans="1:7">
      <c r="A215" s="328" t="s">
        <v>2982</v>
      </c>
      <c r="B215" s="329" t="s">
        <v>2983</v>
      </c>
      <c r="C215" s="330"/>
      <c r="D215" s="330"/>
      <c r="E215" s="324" t="str">
        <f t="shared" si="24"/>
        <v/>
      </c>
      <c r="F215" s="325" t="str">
        <f t="shared" si="25"/>
        <v>否</v>
      </c>
      <c r="G215" s="309" t="str">
        <f t="shared" si="26"/>
        <v>项</v>
      </c>
    </row>
    <row r="216" s="301" customFormat="1" ht="36" customHeight="1" spans="1:7">
      <c r="A216" s="328" t="s">
        <v>2984</v>
      </c>
      <c r="B216" s="329" t="s">
        <v>2985</v>
      </c>
      <c r="C216" s="330"/>
      <c r="D216" s="330"/>
      <c r="E216" s="324" t="str">
        <f t="shared" si="24"/>
        <v/>
      </c>
      <c r="F216" s="325" t="str">
        <f t="shared" si="25"/>
        <v>否</v>
      </c>
      <c r="G216" s="309" t="str">
        <f t="shared" si="26"/>
        <v>项</v>
      </c>
    </row>
    <row r="217" s="301" customFormat="1" ht="36" customHeight="1" spans="1:7">
      <c r="A217" s="328" t="s">
        <v>2986</v>
      </c>
      <c r="B217" s="329" t="s">
        <v>2987</v>
      </c>
      <c r="C217" s="330"/>
      <c r="D217" s="330"/>
      <c r="E217" s="324" t="str">
        <f t="shared" si="24"/>
        <v/>
      </c>
      <c r="F217" s="325" t="str">
        <f t="shared" si="25"/>
        <v>否</v>
      </c>
      <c r="G217" s="309" t="str">
        <f t="shared" si="26"/>
        <v>项</v>
      </c>
    </row>
    <row r="218" s="301" customFormat="1" ht="36" customHeight="1" spans="1:7">
      <c r="A218" s="328" t="s">
        <v>2988</v>
      </c>
      <c r="B218" s="329" t="s">
        <v>2989</v>
      </c>
      <c r="C218" s="330"/>
      <c r="D218" s="330"/>
      <c r="E218" s="324" t="str">
        <f t="shared" si="24"/>
        <v/>
      </c>
      <c r="F218" s="325" t="str">
        <f t="shared" si="25"/>
        <v>否</v>
      </c>
      <c r="G218" s="309" t="str">
        <f t="shared" si="26"/>
        <v>项</v>
      </c>
    </row>
    <row r="219" s="301" customFormat="1" ht="36" customHeight="1" spans="1:7">
      <c r="A219" s="328" t="s">
        <v>2990</v>
      </c>
      <c r="B219" s="329" t="s">
        <v>2991</v>
      </c>
      <c r="C219" s="330"/>
      <c r="D219" s="330"/>
      <c r="E219" s="324" t="str">
        <f t="shared" si="24"/>
        <v/>
      </c>
      <c r="F219" s="325" t="str">
        <f t="shared" si="25"/>
        <v>否</v>
      </c>
      <c r="G219" s="309" t="str">
        <f t="shared" si="26"/>
        <v>项</v>
      </c>
    </row>
    <row r="220" s="301" customFormat="1" ht="36" customHeight="1" spans="1:7">
      <c r="A220" s="328" t="s">
        <v>2992</v>
      </c>
      <c r="B220" s="329" t="s">
        <v>2993</v>
      </c>
      <c r="C220" s="330">
        <v>1635</v>
      </c>
      <c r="D220" s="330"/>
      <c r="E220" s="324">
        <f t="shared" si="24"/>
        <v>-1</v>
      </c>
      <c r="F220" s="325" t="str">
        <f t="shared" si="25"/>
        <v>是</v>
      </c>
      <c r="G220" s="309" t="str">
        <f t="shared" si="26"/>
        <v>项</v>
      </c>
    </row>
    <row r="221" s="301" customFormat="1" ht="36" customHeight="1" spans="1:7">
      <c r="A221" s="328" t="s">
        <v>2994</v>
      </c>
      <c r="B221" s="326" t="s">
        <v>2995</v>
      </c>
      <c r="C221" s="330">
        <v>4060</v>
      </c>
      <c r="D221" s="330">
        <v>1635</v>
      </c>
      <c r="E221" s="324">
        <f t="shared" si="24"/>
        <v>-0.597</v>
      </c>
      <c r="F221" s="325" t="str">
        <f t="shared" si="25"/>
        <v>是</v>
      </c>
      <c r="G221" s="309" t="str">
        <f t="shared" si="26"/>
        <v>项</v>
      </c>
    </row>
    <row r="222" s="301" customFormat="1" ht="36" customHeight="1" spans="1:7">
      <c r="A222" s="328" t="s">
        <v>2996</v>
      </c>
      <c r="B222" s="326" t="s">
        <v>2997</v>
      </c>
      <c r="C222" s="330"/>
      <c r="D222" s="330">
        <v>7502</v>
      </c>
      <c r="E222" s="324" t="str">
        <f t="shared" si="24"/>
        <v/>
      </c>
      <c r="F222" s="325" t="str">
        <f t="shared" si="25"/>
        <v>是</v>
      </c>
      <c r="G222" s="309" t="str">
        <f t="shared" si="26"/>
        <v>项</v>
      </c>
    </row>
    <row r="223" s="301" customFormat="1" ht="36" customHeight="1" spans="1:7">
      <c r="A223" s="321" t="s">
        <v>185</v>
      </c>
      <c r="B223" s="322" t="s">
        <v>2998</v>
      </c>
      <c r="C223" s="323">
        <f>C224</f>
        <v>120</v>
      </c>
      <c r="D223" s="323">
        <f>D224</f>
        <v>180</v>
      </c>
      <c r="E223" s="324">
        <f t="shared" si="24"/>
        <v>0.5</v>
      </c>
      <c r="F223" s="325" t="str">
        <f t="shared" si="25"/>
        <v>是</v>
      </c>
      <c r="G223" s="309" t="str">
        <f t="shared" si="26"/>
        <v>类</v>
      </c>
    </row>
    <row r="224" s="301" customFormat="1" ht="36" customHeight="1" spans="1:7">
      <c r="A224" s="338">
        <v>23304</v>
      </c>
      <c r="B224" s="322" t="s">
        <v>2999</v>
      </c>
      <c r="C224" s="327">
        <f>SUM(C225:C240)</f>
        <v>120</v>
      </c>
      <c r="D224" s="327">
        <f>SUM(D225:D240)</f>
        <v>180</v>
      </c>
      <c r="E224" s="324">
        <f t="shared" ref="E224:E240" si="27">IF(C224&gt;0,D224/C224-1,IF(C224&lt;0,-(D224/C224-1),""))</f>
        <v>0.5</v>
      </c>
      <c r="F224" s="325" t="str">
        <f t="shared" si="25"/>
        <v>是</v>
      </c>
      <c r="G224" s="309" t="str">
        <f t="shared" si="26"/>
        <v>款</v>
      </c>
    </row>
    <row r="225" s="301" customFormat="1" ht="36" customHeight="1" spans="1:7">
      <c r="A225" s="328" t="s">
        <v>3000</v>
      </c>
      <c r="B225" s="329" t="s">
        <v>3001</v>
      </c>
      <c r="C225" s="330"/>
      <c r="D225" s="330"/>
      <c r="E225" s="324" t="str">
        <f t="shared" si="27"/>
        <v/>
      </c>
      <c r="F225" s="325" t="str">
        <f t="shared" si="25"/>
        <v>否</v>
      </c>
      <c r="G225" s="309" t="str">
        <f t="shared" si="26"/>
        <v>项</v>
      </c>
    </row>
    <row r="226" s="301" customFormat="1" ht="36" customHeight="1" spans="1:7">
      <c r="A226" s="328" t="s">
        <v>3002</v>
      </c>
      <c r="B226" s="329" t="s">
        <v>3003</v>
      </c>
      <c r="C226" s="330"/>
      <c r="D226" s="330"/>
      <c r="E226" s="324" t="str">
        <f t="shared" si="27"/>
        <v/>
      </c>
      <c r="F226" s="325" t="str">
        <f t="shared" si="25"/>
        <v>否</v>
      </c>
      <c r="G226" s="309" t="str">
        <f t="shared" si="26"/>
        <v>项</v>
      </c>
    </row>
    <row r="227" s="301" customFormat="1" ht="36" customHeight="1" spans="1:7">
      <c r="A227" s="328" t="s">
        <v>3004</v>
      </c>
      <c r="B227" s="329" t="s">
        <v>3005</v>
      </c>
      <c r="C227" s="330"/>
      <c r="D227" s="330"/>
      <c r="E227" s="324" t="str">
        <f t="shared" si="27"/>
        <v/>
      </c>
      <c r="F227" s="325" t="str">
        <f t="shared" si="25"/>
        <v>否</v>
      </c>
      <c r="G227" s="309" t="str">
        <f t="shared" si="26"/>
        <v>项</v>
      </c>
    </row>
    <row r="228" s="301" customFormat="1" ht="36" customHeight="1" spans="1:7">
      <c r="A228" s="328" t="s">
        <v>3006</v>
      </c>
      <c r="B228" s="329" t="s">
        <v>3007</v>
      </c>
      <c r="C228" s="330"/>
      <c r="D228" s="330"/>
      <c r="E228" s="324" t="str">
        <f t="shared" si="27"/>
        <v/>
      </c>
      <c r="F228" s="325" t="str">
        <f t="shared" si="25"/>
        <v>否</v>
      </c>
      <c r="G228" s="309" t="str">
        <f t="shared" si="26"/>
        <v>项</v>
      </c>
    </row>
    <row r="229" s="301" customFormat="1" ht="36" customHeight="1" spans="1:7">
      <c r="A229" s="328" t="s">
        <v>3008</v>
      </c>
      <c r="B229" s="329" t="s">
        <v>3009</v>
      </c>
      <c r="C229" s="330"/>
      <c r="D229" s="330"/>
      <c r="E229" s="324" t="str">
        <f t="shared" si="27"/>
        <v/>
      </c>
      <c r="F229" s="325" t="str">
        <f t="shared" si="25"/>
        <v>否</v>
      </c>
      <c r="G229" s="309" t="str">
        <f t="shared" si="26"/>
        <v>项</v>
      </c>
    </row>
    <row r="230" s="301" customFormat="1" ht="36" customHeight="1" spans="1:7">
      <c r="A230" s="328" t="s">
        <v>3010</v>
      </c>
      <c r="B230" s="329" t="s">
        <v>3011</v>
      </c>
      <c r="C230" s="330"/>
      <c r="D230" s="330"/>
      <c r="E230" s="324" t="str">
        <f t="shared" si="27"/>
        <v/>
      </c>
      <c r="F230" s="325" t="str">
        <f t="shared" si="25"/>
        <v>否</v>
      </c>
      <c r="G230" s="309" t="str">
        <f t="shared" si="26"/>
        <v>项</v>
      </c>
    </row>
    <row r="231" s="301" customFormat="1" ht="36" customHeight="1" spans="1:7">
      <c r="A231" s="328" t="s">
        <v>3012</v>
      </c>
      <c r="B231" s="329" t="s">
        <v>3013</v>
      </c>
      <c r="C231" s="330"/>
      <c r="D231" s="330"/>
      <c r="E231" s="324" t="str">
        <f t="shared" si="27"/>
        <v/>
      </c>
      <c r="F231" s="325" t="str">
        <f t="shared" si="25"/>
        <v>否</v>
      </c>
      <c r="G231" s="309" t="str">
        <f t="shared" si="26"/>
        <v>项</v>
      </c>
    </row>
    <row r="232" s="301" customFormat="1" ht="36" customHeight="1" spans="1:7">
      <c r="A232" s="328" t="s">
        <v>3014</v>
      </c>
      <c r="B232" s="329" t="s">
        <v>3015</v>
      </c>
      <c r="C232" s="330"/>
      <c r="D232" s="330"/>
      <c r="E232" s="324" t="str">
        <f t="shared" si="27"/>
        <v/>
      </c>
      <c r="F232" s="325" t="str">
        <f t="shared" si="25"/>
        <v>否</v>
      </c>
      <c r="G232" s="309" t="str">
        <f t="shared" si="26"/>
        <v>项</v>
      </c>
    </row>
    <row r="233" s="301" customFormat="1" ht="36" customHeight="1" spans="1:7">
      <c r="A233" s="328" t="s">
        <v>3016</v>
      </c>
      <c r="B233" s="329" t="s">
        <v>3017</v>
      </c>
      <c r="C233" s="330"/>
      <c r="D233" s="330"/>
      <c r="E233" s="324" t="str">
        <f t="shared" si="27"/>
        <v/>
      </c>
      <c r="F233" s="325" t="str">
        <f t="shared" si="25"/>
        <v>否</v>
      </c>
      <c r="G233" s="309" t="str">
        <f t="shared" si="26"/>
        <v>项</v>
      </c>
    </row>
    <row r="234" s="301" customFormat="1" ht="36" customHeight="1" spans="1:7">
      <c r="A234" s="328" t="s">
        <v>3018</v>
      </c>
      <c r="B234" s="329" t="s">
        <v>3019</v>
      </c>
      <c r="C234" s="330"/>
      <c r="D234" s="330"/>
      <c r="E234" s="324" t="str">
        <f t="shared" si="27"/>
        <v/>
      </c>
      <c r="F234" s="325" t="str">
        <f t="shared" si="25"/>
        <v>否</v>
      </c>
      <c r="G234" s="309" t="str">
        <f t="shared" si="26"/>
        <v>项</v>
      </c>
    </row>
    <row r="235" s="301" customFormat="1" ht="36" customHeight="1" spans="1:7">
      <c r="A235" s="328" t="s">
        <v>3020</v>
      </c>
      <c r="B235" s="329" t="s">
        <v>3021</v>
      </c>
      <c r="C235" s="330"/>
      <c r="D235" s="330"/>
      <c r="E235" s="324" t="str">
        <f t="shared" si="27"/>
        <v/>
      </c>
      <c r="F235" s="325" t="str">
        <f t="shared" si="25"/>
        <v>否</v>
      </c>
      <c r="G235" s="309" t="str">
        <f t="shared" si="26"/>
        <v>项</v>
      </c>
    </row>
    <row r="236" s="301" customFormat="1" ht="36" customHeight="1" spans="1:7">
      <c r="A236" s="328" t="s">
        <v>3022</v>
      </c>
      <c r="B236" s="329" t="s">
        <v>3023</v>
      </c>
      <c r="C236" s="330"/>
      <c r="D236" s="330"/>
      <c r="E236" s="324" t="str">
        <f t="shared" si="27"/>
        <v/>
      </c>
      <c r="F236" s="325" t="str">
        <f t="shared" si="25"/>
        <v>否</v>
      </c>
      <c r="G236" s="309" t="str">
        <f t="shared" si="26"/>
        <v>项</v>
      </c>
    </row>
    <row r="237" s="301" customFormat="1" ht="36" customHeight="1" spans="1:7">
      <c r="A237" s="328" t="s">
        <v>3024</v>
      </c>
      <c r="B237" s="329" t="s">
        <v>3025</v>
      </c>
      <c r="C237" s="330"/>
      <c r="D237" s="330"/>
      <c r="E237" s="324" t="str">
        <f t="shared" si="27"/>
        <v/>
      </c>
      <c r="F237" s="325" t="str">
        <f t="shared" si="25"/>
        <v>否</v>
      </c>
      <c r="G237" s="309" t="str">
        <f t="shared" si="26"/>
        <v>项</v>
      </c>
    </row>
    <row r="238" s="301" customFormat="1" ht="36" customHeight="1" spans="1:7">
      <c r="A238" s="328" t="s">
        <v>3026</v>
      </c>
      <c r="B238" s="329" t="s">
        <v>3027</v>
      </c>
      <c r="C238" s="330">
        <v>60</v>
      </c>
      <c r="D238" s="330">
        <v>60</v>
      </c>
      <c r="E238" s="324">
        <f t="shared" si="27"/>
        <v>0</v>
      </c>
      <c r="F238" s="325" t="str">
        <f t="shared" si="25"/>
        <v>是</v>
      </c>
      <c r="G238" s="309" t="str">
        <f t="shared" si="26"/>
        <v>项</v>
      </c>
    </row>
    <row r="239" s="301" customFormat="1" ht="36" customHeight="1" spans="1:7">
      <c r="A239" s="328" t="s">
        <v>3028</v>
      </c>
      <c r="B239" s="326" t="s">
        <v>3029</v>
      </c>
      <c r="C239" s="330">
        <v>60</v>
      </c>
      <c r="D239" s="330">
        <v>120</v>
      </c>
      <c r="E239" s="324">
        <f t="shared" si="27"/>
        <v>1</v>
      </c>
      <c r="F239" s="325" t="str">
        <f t="shared" si="25"/>
        <v>是</v>
      </c>
      <c r="G239" s="309" t="str">
        <f t="shared" si="26"/>
        <v>项</v>
      </c>
    </row>
    <row r="240" s="301" customFormat="1" ht="36" customHeight="1" spans="1:7">
      <c r="A240" s="328" t="s">
        <v>3030</v>
      </c>
      <c r="B240" s="326" t="s">
        <v>3031</v>
      </c>
      <c r="C240" s="330"/>
      <c r="D240" s="330"/>
      <c r="E240" s="324" t="str">
        <f t="shared" si="27"/>
        <v/>
      </c>
      <c r="F240" s="325" t="str">
        <f t="shared" si="25"/>
        <v>否</v>
      </c>
      <c r="G240" s="309" t="str">
        <f t="shared" si="26"/>
        <v>项</v>
      </c>
    </row>
    <row r="241" s="301" customFormat="1" ht="36" customHeight="1" spans="1:7">
      <c r="A241" s="338" t="s">
        <v>3032</v>
      </c>
      <c r="B241" s="322" t="s">
        <v>3033</v>
      </c>
      <c r="C241" s="323"/>
      <c r="D241" s="323"/>
      <c r="E241" s="332"/>
      <c r="F241" s="325" t="str">
        <f t="shared" si="25"/>
        <v>是</v>
      </c>
      <c r="G241" s="309" t="str">
        <f t="shared" si="26"/>
        <v>类</v>
      </c>
    </row>
    <row r="242" s="301" customFormat="1" ht="36" customHeight="1" spans="1:7">
      <c r="A242" s="338" t="s">
        <v>3034</v>
      </c>
      <c r="B242" s="331" t="s">
        <v>3035</v>
      </c>
      <c r="C242" s="327"/>
      <c r="D242" s="327"/>
      <c r="E242" s="324"/>
      <c r="F242" s="325" t="str">
        <f t="shared" si="25"/>
        <v>否</v>
      </c>
      <c r="G242" s="309" t="str">
        <f t="shared" si="26"/>
        <v>款</v>
      </c>
    </row>
    <row r="243" s="301" customFormat="1" ht="36" customHeight="1" spans="1:7">
      <c r="A243" s="339" t="s">
        <v>3036</v>
      </c>
      <c r="B243" s="329" t="s">
        <v>3037</v>
      </c>
      <c r="C243" s="330"/>
      <c r="D243" s="330"/>
      <c r="E243" s="324" t="str">
        <f t="shared" ref="E243:E254" si="28">IF(C243&gt;0,D243/C243-1,IF(C243&lt;0,-(D243/C243-1),""))</f>
        <v/>
      </c>
      <c r="F243" s="325" t="str">
        <f t="shared" si="25"/>
        <v>否</v>
      </c>
      <c r="G243" s="309" t="str">
        <f t="shared" si="26"/>
        <v>项</v>
      </c>
    </row>
    <row r="244" s="301" customFormat="1" ht="36" customHeight="1" spans="1:7">
      <c r="A244" s="339" t="s">
        <v>3038</v>
      </c>
      <c r="B244" s="329" t="s">
        <v>3039</v>
      </c>
      <c r="C244" s="330"/>
      <c r="D244" s="330"/>
      <c r="E244" s="324" t="str">
        <f t="shared" si="28"/>
        <v/>
      </c>
      <c r="F244" s="325" t="str">
        <f t="shared" si="25"/>
        <v>否</v>
      </c>
      <c r="G244" s="309" t="str">
        <f t="shared" si="26"/>
        <v>项</v>
      </c>
    </row>
    <row r="245" s="301" customFormat="1" ht="36" customHeight="1" spans="1:7">
      <c r="A245" s="339" t="s">
        <v>3040</v>
      </c>
      <c r="B245" s="329" t="s">
        <v>3041</v>
      </c>
      <c r="C245" s="330"/>
      <c r="D245" s="330"/>
      <c r="E245" s="324" t="str">
        <f t="shared" si="28"/>
        <v/>
      </c>
      <c r="F245" s="325" t="str">
        <f t="shared" si="25"/>
        <v>否</v>
      </c>
      <c r="G245" s="309" t="str">
        <f t="shared" si="26"/>
        <v>项</v>
      </c>
    </row>
    <row r="246" s="301" customFormat="1" ht="36" customHeight="1" spans="1:7">
      <c r="A246" s="339" t="s">
        <v>3042</v>
      </c>
      <c r="B246" s="329" t="s">
        <v>3043</v>
      </c>
      <c r="C246" s="330"/>
      <c r="D246" s="330"/>
      <c r="E246" s="324" t="str">
        <f t="shared" si="28"/>
        <v/>
      </c>
      <c r="F246" s="325" t="str">
        <f t="shared" si="25"/>
        <v>否</v>
      </c>
      <c r="G246" s="309" t="str">
        <f t="shared" si="26"/>
        <v>项</v>
      </c>
    </row>
    <row r="247" s="301" customFormat="1" ht="36" customHeight="1" spans="1:7">
      <c r="A247" s="339" t="s">
        <v>3044</v>
      </c>
      <c r="B247" s="329" t="s">
        <v>3045</v>
      </c>
      <c r="C247" s="330"/>
      <c r="D247" s="330"/>
      <c r="E247" s="324" t="str">
        <f t="shared" si="28"/>
        <v/>
      </c>
      <c r="F247" s="325" t="str">
        <f t="shared" si="25"/>
        <v>否</v>
      </c>
      <c r="G247" s="309" t="str">
        <f t="shared" si="26"/>
        <v>项</v>
      </c>
    </row>
    <row r="248" s="301" customFormat="1" ht="36" customHeight="1" spans="1:7">
      <c r="A248" s="339" t="s">
        <v>3046</v>
      </c>
      <c r="B248" s="329" t="s">
        <v>3047</v>
      </c>
      <c r="C248" s="330"/>
      <c r="D248" s="330"/>
      <c r="E248" s="324" t="str">
        <f t="shared" si="28"/>
        <v/>
      </c>
      <c r="F248" s="325" t="str">
        <f t="shared" si="25"/>
        <v>否</v>
      </c>
      <c r="G248" s="309" t="str">
        <f t="shared" si="26"/>
        <v>项</v>
      </c>
    </row>
    <row r="249" s="301" customFormat="1" ht="36" customHeight="1" spans="1:7">
      <c r="A249" s="339" t="s">
        <v>3048</v>
      </c>
      <c r="B249" s="329" t="s">
        <v>3049</v>
      </c>
      <c r="C249" s="330"/>
      <c r="D249" s="330"/>
      <c r="E249" s="324" t="str">
        <f t="shared" si="28"/>
        <v/>
      </c>
      <c r="F249" s="325" t="str">
        <f t="shared" si="25"/>
        <v>否</v>
      </c>
      <c r="G249" s="309" t="str">
        <f t="shared" si="26"/>
        <v>项</v>
      </c>
    </row>
    <row r="250" s="301" customFormat="1" ht="36" customHeight="1" spans="1:7">
      <c r="A250" s="339" t="s">
        <v>3050</v>
      </c>
      <c r="B250" s="329" t="s">
        <v>3051</v>
      </c>
      <c r="C250" s="330"/>
      <c r="D250" s="330"/>
      <c r="E250" s="324" t="str">
        <f t="shared" si="28"/>
        <v/>
      </c>
      <c r="F250" s="325" t="str">
        <f t="shared" si="25"/>
        <v>否</v>
      </c>
      <c r="G250" s="309" t="str">
        <f t="shared" si="26"/>
        <v>项</v>
      </c>
    </row>
    <row r="251" s="301" customFormat="1" ht="36" customHeight="1" spans="1:7">
      <c r="A251" s="339" t="s">
        <v>3052</v>
      </c>
      <c r="B251" s="329" t="s">
        <v>3053</v>
      </c>
      <c r="C251" s="330"/>
      <c r="D251" s="330"/>
      <c r="E251" s="324" t="str">
        <f t="shared" si="28"/>
        <v/>
      </c>
      <c r="F251" s="325" t="str">
        <f t="shared" si="25"/>
        <v>否</v>
      </c>
      <c r="G251" s="309" t="str">
        <f t="shared" si="26"/>
        <v>项</v>
      </c>
    </row>
    <row r="252" s="301" customFormat="1" ht="36" customHeight="1" spans="1:7">
      <c r="A252" s="339" t="s">
        <v>3054</v>
      </c>
      <c r="B252" s="329" t="s">
        <v>3055</v>
      </c>
      <c r="C252" s="330"/>
      <c r="D252" s="330"/>
      <c r="E252" s="324" t="str">
        <f t="shared" si="28"/>
        <v/>
      </c>
      <c r="F252" s="325" t="str">
        <f t="shared" si="25"/>
        <v>否</v>
      </c>
      <c r="G252" s="309" t="str">
        <f t="shared" si="26"/>
        <v>项</v>
      </c>
    </row>
    <row r="253" s="301" customFormat="1" ht="36" customHeight="1" spans="1:7">
      <c r="A253" s="339" t="s">
        <v>3056</v>
      </c>
      <c r="B253" s="329" t="s">
        <v>3057</v>
      </c>
      <c r="C253" s="330"/>
      <c r="D253" s="330"/>
      <c r="E253" s="324" t="str">
        <f t="shared" si="28"/>
        <v/>
      </c>
      <c r="F253" s="325" t="str">
        <f t="shared" si="25"/>
        <v>否</v>
      </c>
      <c r="G253" s="309" t="str">
        <f t="shared" si="26"/>
        <v>项</v>
      </c>
    </row>
    <row r="254" s="301" customFormat="1" ht="36" customHeight="1" spans="1:7">
      <c r="A254" s="339" t="s">
        <v>3058</v>
      </c>
      <c r="B254" s="329" t="s">
        <v>3059</v>
      </c>
      <c r="C254" s="330"/>
      <c r="D254" s="330"/>
      <c r="E254" s="324" t="str">
        <f t="shared" si="28"/>
        <v/>
      </c>
      <c r="F254" s="325" t="str">
        <f t="shared" si="25"/>
        <v>否</v>
      </c>
      <c r="G254" s="309" t="str">
        <f t="shared" si="26"/>
        <v>项</v>
      </c>
    </row>
    <row r="255" s="301" customFormat="1" ht="36" customHeight="1" spans="1:7">
      <c r="A255" s="338" t="s">
        <v>3060</v>
      </c>
      <c r="B255" s="331" t="s">
        <v>3061</v>
      </c>
      <c r="C255" s="327"/>
      <c r="D255" s="327"/>
      <c r="E255" s="324"/>
      <c r="F255" s="325" t="str">
        <f t="shared" si="25"/>
        <v>否</v>
      </c>
      <c r="G255" s="309" t="str">
        <f t="shared" si="26"/>
        <v>款</v>
      </c>
    </row>
    <row r="256" s="301" customFormat="1" ht="36" customHeight="1" spans="1:7">
      <c r="A256" s="339" t="s">
        <v>3062</v>
      </c>
      <c r="B256" s="329" t="s">
        <v>3063</v>
      </c>
      <c r="C256" s="330"/>
      <c r="D256" s="330"/>
      <c r="E256" s="324" t="str">
        <f t="shared" ref="E256:E261" si="29">IF(C256&gt;0,D256/C256-1,IF(C256&lt;0,-(D256/C256-1),""))</f>
        <v/>
      </c>
      <c r="F256" s="325" t="str">
        <f t="shared" si="25"/>
        <v>否</v>
      </c>
      <c r="G256" s="309" t="str">
        <f t="shared" si="26"/>
        <v>项</v>
      </c>
    </row>
    <row r="257" s="301" customFormat="1" ht="36" customHeight="1" spans="1:7">
      <c r="A257" s="339" t="s">
        <v>3064</v>
      </c>
      <c r="B257" s="329" t="s">
        <v>3065</v>
      </c>
      <c r="C257" s="330"/>
      <c r="D257" s="330"/>
      <c r="E257" s="324" t="str">
        <f t="shared" si="29"/>
        <v/>
      </c>
      <c r="F257" s="325" t="str">
        <f t="shared" si="25"/>
        <v>否</v>
      </c>
      <c r="G257" s="309" t="str">
        <f t="shared" si="26"/>
        <v>项</v>
      </c>
    </row>
    <row r="258" s="301" customFormat="1" ht="36" customHeight="1" spans="1:7">
      <c r="A258" s="339" t="s">
        <v>3066</v>
      </c>
      <c r="B258" s="329" t="s">
        <v>3067</v>
      </c>
      <c r="C258" s="330"/>
      <c r="D258" s="330"/>
      <c r="E258" s="324" t="str">
        <f t="shared" si="29"/>
        <v/>
      </c>
      <c r="F258" s="325" t="str">
        <f t="shared" si="25"/>
        <v>否</v>
      </c>
      <c r="G258" s="309" t="str">
        <f t="shared" si="26"/>
        <v>项</v>
      </c>
    </row>
    <row r="259" s="301" customFormat="1" ht="36" customHeight="1" spans="1:7">
      <c r="A259" s="339" t="s">
        <v>3068</v>
      </c>
      <c r="B259" s="329" t="s">
        <v>3069</v>
      </c>
      <c r="C259" s="330"/>
      <c r="D259" s="330"/>
      <c r="E259" s="324" t="str">
        <f t="shared" si="29"/>
        <v/>
      </c>
      <c r="F259" s="325" t="str">
        <f t="shared" si="25"/>
        <v>否</v>
      </c>
      <c r="G259" s="309" t="str">
        <f t="shared" si="26"/>
        <v>项</v>
      </c>
    </row>
    <row r="260" s="301" customFormat="1" ht="36" customHeight="1" spans="1:7">
      <c r="A260" s="339" t="s">
        <v>3070</v>
      </c>
      <c r="B260" s="329" t="s">
        <v>3071</v>
      </c>
      <c r="C260" s="330"/>
      <c r="D260" s="330"/>
      <c r="E260" s="324" t="str">
        <f t="shared" si="29"/>
        <v/>
      </c>
      <c r="F260" s="325" t="str">
        <f t="shared" si="25"/>
        <v>否</v>
      </c>
      <c r="G260" s="309" t="str">
        <f t="shared" si="26"/>
        <v>项</v>
      </c>
    </row>
    <row r="261" s="301" customFormat="1" ht="36" customHeight="1" spans="1:7">
      <c r="A261" s="339" t="s">
        <v>3072</v>
      </c>
      <c r="B261" s="329" t="s">
        <v>3073</v>
      </c>
      <c r="C261" s="330"/>
      <c r="D261" s="330"/>
      <c r="E261" s="324" t="str">
        <f t="shared" si="29"/>
        <v/>
      </c>
      <c r="F261" s="325" t="str">
        <f t="shared" si="25"/>
        <v>否</v>
      </c>
      <c r="G261" s="309" t="str">
        <f t="shared" si="26"/>
        <v>项</v>
      </c>
    </row>
    <row r="262" s="301" customFormat="1" ht="36" customHeight="1" spans="1:7">
      <c r="A262" s="328"/>
      <c r="B262" s="326"/>
      <c r="C262" s="340"/>
      <c r="D262" s="340"/>
      <c r="E262" s="341"/>
      <c r="F262" s="325" t="str">
        <f>IF(LEN(A262)=3,"是",IF(B262&lt;&gt;"",IF(SUM(C262:D262)&lt;&gt;0,"是","否"),"是"))</f>
        <v>是</v>
      </c>
      <c r="G262" s="309"/>
    </row>
    <row r="263" s="301" customFormat="1" ht="36" customHeight="1" spans="1:7">
      <c r="A263" s="342"/>
      <c r="B263" s="343" t="s">
        <v>3093</v>
      </c>
      <c r="C263" s="323">
        <f>C241+C223+C206+C180+C176+C124+C100+C43+C32+C20+C4</f>
        <v>64091</v>
      </c>
      <c r="D263" s="323">
        <f>D241+D223+D206+D180+D176+D124+D100+D43+D32+D20+D4</f>
        <v>50836</v>
      </c>
      <c r="E263" s="324">
        <f t="shared" ref="E263:E266" si="30">IF(C263&gt;0,D263/C263-1,IF(C263&lt;0,-(D263/C263-1),""))</f>
        <v>-0.207</v>
      </c>
      <c r="F263" s="325" t="str">
        <f>IF(LEN(A263)=3,"是",IF(B263&lt;&gt;"",IF(SUM(C263:D263)&lt;&gt;0,"是","否"),"是"))</f>
        <v>是</v>
      </c>
      <c r="G263" s="309"/>
    </row>
    <row r="264" s="301" customFormat="1" ht="36" customHeight="1" spans="1:7">
      <c r="A264" s="344" t="s">
        <v>3075</v>
      </c>
      <c r="B264" s="345" t="s">
        <v>190</v>
      </c>
      <c r="C264" s="346">
        <f>C265+C269+C270+C268</f>
        <v>0</v>
      </c>
      <c r="D264" s="346">
        <f>D265+D269+D270+D268</f>
        <v>1857</v>
      </c>
      <c r="E264" s="324" t="str">
        <f t="shared" si="30"/>
        <v/>
      </c>
      <c r="F264" s="325" t="str">
        <f t="shared" ref="F263:F273" si="31">IF(LEN(A264)=3,"是",IF(B264&lt;&gt;"",IF(SUM(C264:D264)&lt;&gt;0,"是","否"),"是"))</f>
        <v>是</v>
      </c>
      <c r="G264" s="309"/>
    </row>
    <row r="265" s="301" customFormat="1" ht="36" customHeight="1" spans="1:7">
      <c r="A265" s="344" t="s">
        <v>3076</v>
      </c>
      <c r="B265" s="347" t="s">
        <v>3077</v>
      </c>
      <c r="C265" s="346">
        <f>C266+C267</f>
        <v>0</v>
      </c>
      <c r="D265" s="346">
        <f>D266+D267</f>
        <v>1857</v>
      </c>
      <c r="E265" s="324" t="str">
        <f t="shared" si="30"/>
        <v/>
      </c>
      <c r="F265" s="325" t="str">
        <f t="shared" si="31"/>
        <v>是</v>
      </c>
      <c r="G265" s="309"/>
    </row>
    <row r="266" s="301" customFormat="1" ht="36" customHeight="1" spans="1:7">
      <c r="A266" s="348" t="s">
        <v>3094</v>
      </c>
      <c r="B266" s="347" t="s">
        <v>3095</v>
      </c>
      <c r="C266" s="349"/>
      <c r="D266" s="350"/>
      <c r="E266" s="324" t="str">
        <f t="shared" ref="E266:E273" si="32">IF(C266&gt;0,D266/C266-1,IF(C266&lt;0,-(D266/C266-1),""))</f>
        <v/>
      </c>
      <c r="F266" s="325" t="str">
        <f t="shared" si="31"/>
        <v>否</v>
      </c>
      <c r="G266" s="309"/>
    </row>
    <row r="267" s="301" customFormat="1" ht="36" customHeight="1" spans="1:6">
      <c r="A267" s="351" t="s">
        <v>3078</v>
      </c>
      <c r="B267" s="352" t="s">
        <v>3079</v>
      </c>
      <c r="C267" s="349"/>
      <c r="D267" s="350">
        <f>2200-343</f>
        <v>1857</v>
      </c>
      <c r="E267" s="324" t="str">
        <f t="shared" si="32"/>
        <v/>
      </c>
      <c r="F267" s="325" t="str">
        <f t="shared" si="31"/>
        <v>是</v>
      </c>
    </row>
    <row r="268" s="301" customFormat="1" ht="36" customHeight="1" spans="1:7">
      <c r="A268" s="348" t="s">
        <v>3096</v>
      </c>
      <c r="B268" s="347" t="s">
        <v>3083</v>
      </c>
      <c r="C268" s="353"/>
      <c r="D268" s="354"/>
      <c r="E268" s="324" t="str">
        <f t="shared" si="32"/>
        <v/>
      </c>
      <c r="F268" s="325" t="str">
        <f t="shared" si="31"/>
        <v>否</v>
      </c>
      <c r="G268" s="309"/>
    </row>
    <row r="269" s="301" customFormat="1" ht="36" customHeight="1" spans="1:7">
      <c r="A269" s="348" t="s">
        <v>3084</v>
      </c>
      <c r="B269" s="347" t="s">
        <v>3085</v>
      </c>
      <c r="C269" s="353"/>
      <c r="D269" s="354"/>
      <c r="E269" s="324" t="str">
        <f t="shared" si="32"/>
        <v/>
      </c>
      <c r="F269" s="325" t="str">
        <f t="shared" si="31"/>
        <v>否</v>
      </c>
      <c r="G269" s="309"/>
    </row>
    <row r="270" ht="36" customHeight="1" spans="1:7">
      <c r="A270" s="348" t="s">
        <v>3097</v>
      </c>
      <c r="B270" s="355" t="s">
        <v>3098</v>
      </c>
      <c r="C270" s="346"/>
      <c r="D270" s="356"/>
      <c r="E270" s="324" t="str">
        <f t="shared" si="32"/>
        <v/>
      </c>
      <c r="F270" s="325" t="str">
        <f t="shared" si="31"/>
        <v>否</v>
      </c>
      <c r="G270" s="309"/>
    </row>
    <row r="271" ht="36" customHeight="1" spans="1:7">
      <c r="A271" s="344" t="s">
        <v>3086</v>
      </c>
      <c r="B271" s="357" t="s">
        <v>3087</v>
      </c>
      <c r="C271" s="346"/>
      <c r="D271" s="346"/>
      <c r="E271" s="324" t="str">
        <f t="shared" si="32"/>
        <v/>
      </c>
      <c r="F271" s="325" t="str">
        <f t="shared" si="31"/>
        <v>是</v>
      </c>
      <c r="G271" s="309"/>
    </row>
    <row r="272" ht="36" customHeight="1" spans="1:7">
      <c r="A272" s="344"/>
      <c r="B272" s="357" t="s">
        <v>3099</v>
      </c>
      <c r="C272" s="346"/>
      <c r="D272" s="356"/>
      <c r="E272" s="324" t="str">
        <f t="shared" si="32"/>
        <v/>
      </c>
      <c r="F272" s="325" t="str">
        <f t="shared" si="31"/>
        <v>否</v>
      </c>
      <c r="G272" s="309"/>
    </row>
    <row r="273" ht="36" customHeight="1" spans="1:7">
      <c r="A273" s="358"/>
      <c r="B273" s="359" t="s">
        <v>197</v>
      </c>
      <c r="C273" s="346">
        <f>C264+C271+C272+C263</f>
        <v>64091</v>
      </c>
      <c r="D273" s="346">
        <f>D264+D271+D272+D263</f>
        <v>52693</v>
      </c>
      <c r="E273" s="324">
        <f t="shared" si="32"/>
        <v>-0.178</v>
      </c>
      <c r="F273" s="325" t="str">
        <f t="shared" si="31"/>
        <v>是</v>
      </c>
      <c r="G273" s="309"/>
    </row>
    <row r="274" spans="3:4">
      <c r="C274" s="360"/>
      <c r="D274" s="360"/>
    </row>
    <row r="275" spans="3:4">
      <c r="C275" s="360"/>
      <c r="D275" s="360"/>
    </row>
    <row r="276" spans="3:4">
      <c r="C276" s="360"/>
      <c r="D276" s="360"/>
    </row>
  </sheetData>
  <mergeCells count="1">
    <mergeCell ref="B1:E1"/>
  </mergeCells>
  <conditionalFormatting sqref="B270">
    <cfRule type="expression" dxfId="1" priority="14" stopIfTrue="1">
      <formula>"len($A:$A)=3"</formula>
    </cfRule>
  </conditionalFormatting>
  <conditionalFormatting sqref="C270">
    <cfRule type="expression" dxfId="1" priority="2" stopIfTrue="1">
      <formula>"len($A:$A)=3"</formula>
    </cfRule>
  </conditionalFormatting>
  <conditionalFormatting sqref="D270">
    <cfRule type="expression" dxfId="1" priority="1" stopIfTrue="1">
      <formula>"len($A:$A)=3"</formula>
    </cfRule>
  </conditionalFormatting>
  <conditionalFormatting sqref="C272">
    <cfRule type="expression" dxfId="1" priority="4" stopIfTrue="1">
      <formula>"len($A:$A)=3"</formula>
    </cfRule>
  </conditionalFormatting>
  <conditionalFormatting sqref="D272">
    <cfRule type="expression" dxfId="1" priority="3" stopIfTrue="1">
      <formula>"len($A:$A)=3"</formula>
    </cfRule>
  </conditionalFormatting>
  <conditionalFormatting sqref="B271:B272">
    <cfRule type="expression" dxfId="1" priority="1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6"/>
  <sheetViews>
    <sheetView showGridLines="0" showZeros="0" workbookViewId="0">
      <selection activeCell="K15" sqref="K15"/>
    </sheetView>
  </sheetViews>
  <sheetFormatPr defaultColWidth="9" defaultRowHeight="13.5" outlineLevelCol="4"/>
  <cols>
    <col min="1" max="1" width="52.1333333333333" style="285" customWidth="1"/>
    <col min="2" max="4" width="20.6333333333333" customWidth="1"/>
  </cols>
  <sheetData>
    <row r="1" s="284" customFormat="1" ht="45" customHeight="1" spans="1:5">
      <c r="A1" s="286" t="s">
        <v>3100</v>
      </c>
      <c r="B1" s="286"/>
      <c r="C1" s="286"/>
      <c r="D1" s="286"/>
      <c r="E1" s="287"/>
    </row>
    <row r="2" ht="20.1" customHeight="1" spans="1:5">
      <c r="A2" s="288"/>
      <c r="B2" s="289"/>
      <c r="C2" s="290"/>
      <c r="D2" s="290" t="s">
        <v>71</v>
      </c>
      <c r="E2" s="285"/>
    </row>
    <row r="3" ht="45" customHeight="1" spans="1:5">
      <c r="A3" s="188" t="s">
        <v>2524</v>
      </c>
      <c r="B3" s="194" t="s">
        <v>199</v>
      </c>
      <c r="C3" s="194" t="s">
        <v>75</v>
      </c>
      <c r="D3" s="194" t="s">
        <v>200</v>
      </c>
      <c r="E3" s="291" t="s">
        <v>77</v>
      </c>
    </row>
    <row r="4" ht="36" customHeight="1" spans="1:5">
      <c r="A4" s="292" t="s">
        <v>2621</v>
      </c>
      <c r="B4" s="293"/>
      <c r="C4" s="293"/>
      <c r="D4" s="294"/>
      <c r="E4" s="295" t="str">
        <f>IF(A4&lt;&gt;"",IF(SUM(B4:C4)&lt;&gt;0,"是","否"),"是")</f>
        <v>否</v>
      </c>
    </row>
    <row r="5" ht="36" customHeight="1" spans="1:5">
      <c r="A5" s="292" t="s">
        <v>2652</v>
      </c>
      <c r="B5" s="293"/>
      <c r="C5" s="293"/>
      <c r="D5" s="294"/>
      <c r="E5" s="295" t="str">
        <f t="shared" ref="E5:E15" si="0">IF(A5&lt;&gt;"",IF(SUM(B5:C5)&lt;&gt;0,"是","否"),"是")</f>
        <v>否</v>
      </c>
    </row>
    <row r="6" ht="36" customHeight="1" spans="1:5">
      <c r="A6" s="292" t="s">
        <v>2672</v>
      </c>
      <c r="B6" s="293"/>
      <c r="C6" s="293"/>
      <c r="D6" s="294"/>
      <c r="E6" s="295" t="str">
        <f t="shared" si="0"/>
        <v>否</v>
      </c>
    </row>
    <row r="7" ht="36" customHeight="1" spans="1:5">
      <c r="A7" s="296" t="s">
        <v>2684</v>
      </c>
      <c r="B7" s="293"/>
      <c r="C7" s="293"/>
      <c r="D7" s="294"/>
      <c r="E7" s="297" t="str">
        <f t="shared" si="0"/>
        <v>否</v>
      </c>
    </row>
    <row r="8" ht="36" customHeight="1" spans="1:5">
      <c r="A8" s="292" t="s">
        <v>2777</v>
      </c>
      <c r="B8" s="293"/>
      <c r="C8" s="293"/>
      <c r="D8" s="294"/>
      <c r="E8" s="295" t="str">
        <f t="shared" si="0"/>
        <v>否</v>
      </c>
    </row>
    <row r="9" ht="36" customHeight="1" spans="1:5">
      <c r="A9" s="292" t="s">
        <v>2810</v>
      </c>
      <c r="B9" s="293"/>
      <c r="C9" s="293"/>
      <c r="D9" s="294"/>
      <c r="E9" s="295" t="str">
        <f t="shared" si="0"/>
        <v>否</v>
      </c>
    </row>
    <row r="10" ht="36" customHeight="1" spans="1:5">
      <c r="A10" s="296" t="s">
        <v>2908</v>
      </c>
      <c r="B10" s="293"/>
      <c r="C10" s="293"/>
      <c r="D10" s="294"/>
      <c r="E10" s="297" t="str">
        <f t="shared" si="0"/>
        <v>否</v>
      </c>
    </row>
    <row r="11" ht="36" customHeight="1" spans="1:5">
      <c r="A11" s="292" t="s">
        <v>2915</v>
      </c>
      <c r="B11" s="293"/>
      <c r="C11" s="293"/>
      <c r="D11" s="294"/>
      <c r="E11" s="295" t="str">
        <f t="shared" si="0"/>
        <v>否</v>
      </c>
    </row>
    <row r="12" ht="36" customHeight="1" spans="1:5">
      <c r="A12" s="296" t="s">
        <v>2965</v>
      </c>
      <c r="B12" s="293"/>
      <c r="C12" s="293"/>
      <c r="D12" s="294"/>
      <c r="E12" s="297" t="str">
        <f t="shared" si="0"/>
        <v>否</v>
      </c>
    </row>
    <row r="13" ht="36" customHeight="1" spans="1:5">
      <c r="A13" s="296" t="s">
        <v>2998</v>
      </c>
      <c r="B13" s="293"/>
      <c r="C13" s="293"/>
      <c r="D13" s="294"/>
      <c r="E13" s="297" t="str">
        <f t="shared" si="0"/>
        <v>否</v>
      </c>
    </row>
    <row r="14" ht="36" customHeight="1" spans="1:5">
      <c r="A14" s="296" t="s">
        <v>3033</v>
      </c>
      <c r="B14" s="293"/>
      <c r="C14" s="293"/>
      <c r="D14" s="294"/>
      <c r="E14" s="297" t="str">
        <f t="shared" si="0"/>
        <v>否</v>
      </c>
    </row>
    <row r="15" ht="36" customHeight="1" spans="1:5">
      <c r="A15" s="298" t="s">
        <v>3101</v>
      </c>
      <c r="B15" s="299"/>
      <c r="C15" s="299"/>
      <c r="D15" s="300"/>
      <c r="E15" s="295" t="str">
        <f t="shared" si="0"/>
        <v>否</v>
      </c>
    </row>
    <row r="16" ht="26" customHeight="1" spans="1:1">
      <c r="A16" s="285" t="s">
        <v>2548</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4"/>
  <sheetViews>
    <sheetView showGridLines="0" showZeros="0" zoomScale="90" zoomScaleNormal="90" workbookViewId="0">
      <selection activeCell="D43" sqref="D43"/>
    </sheetView>
  </sheetViews>
  <sheetFormatPr defaultColWidth="9" defaultRowHeight="14.25" outlineLevelCol="4"/>
  <cols>
    <col min="1" max="1" width="50.775" style="247" customWidth="1"/>
    <col min="2" max="4" width="20.6333333333333" style="247" customWidth="1"/>
    <col min="5" max="5" width="4.21666666666667" style="247" customWidth="1"/>
    <col min="6" max="6" width="13.775" style="247"/>
    <col min="7" max="16384" width="9" style="247"/>
  </cols>
  <sheetData>
    <row r="1" ht="45" customHeight="1" spans="1:4">
      <c r="A1" s="190" t="s">
        <v>3102</v>
      </c>
      <c r="B1" s="190"/>
      <c r="C1" s="190"/>
      <c r="D1" s="190"/>
    </row>
    <row r="2" ht="20.1" customHeight="1" spans="1:4">
      <c r="A2" s="267"/>
      <c r="B2" s="268"/>
      <c r="C2" s="269"/>
      <c r="D2" s="270" t="s">
        <v>3103</v>
      </c>
    </row>
    <row r="3" ht="45" customHeight="1" spans="1:5">
      <c r="A3" s="218" t="s">
        <v>3104</v>
      </c>
      <c r="B3" s="114" t="s">
        <v>74</v>
      </c>
      <c r="C3" s="114" t="s">
        <v>75</v>
      </c>
      <c r="D3" s="114" t="s">
        <v>76</v>
      </c>
      <c r="E3" s="247" t="s">
        <v>77</v>
      </c>
    </row>
    <row r="4" ht="36" customHeight="1" spans="1:5">
      <c r="A4" s="183" t="s">
        <v>3105</v>
      </c>
      <c r="B4" s="271"/>
      <c r="C4" s="271"/>
      <c r="D4" s="118"/>
      <c r="E4" s="272" t="str">
        <f t="shared" ref="E4:E41" si="0">IF(A4&lt;&gt;"",IF(SUM(B4:C4)&lt;&gt;0,"是","否"),"是")</f>
        <v>否</v>
      </c>
    </row>
    <row r="5" ht="36" customHeight="1" spans="1:5">
      <c r="A5" s="260" t="s">
        <v>3106</v>
      </c>
      <c r="B5" s="273"/>
      <c r="C5" s="274"/>
      <c r="D5" s="275"/>
      <c r="E5" s="272" t="str">
        <f t="shared" si="0"/>
        <v>否</v>
      </c>
    </row>
    <row r="6" ht="36" customHeight="1" spans="1:5">
      <c r="A6" s="260" t="s">
        <v>3107</v>
      </c>
      <c r="B6" s="273"/>
      <c r="C6" s="273"/>
      <c r="D6" s="275"/>
      <c r="E6" s="272" t="str">
        <f t="shared" si="0"/>
        <v>否</v>
      </c>
    </row>
    <row r="7" ht="36" customHeight="1" spans="1:5">
      <c r="A7" s="260" t="s">
        <v>3108</v>
      </c>
      <c r="B7" s="276"/>
      <c r="C7" s="274"/>
      <c r="D7" s="275"/>
      <c r="E7" s="272" t="str">
        <f t="shared" si="0"/>
        <v>否</v>
      </c>
    </row>
    <row r="8" ht="36" customHeight="1" spans="1:5">
      <c r="A8" s="260" t="s">
        <v>3109</v>
      </c>
      <c r="B8" s="273"/>
      <c r="C8" s="274"/>
      <c r="D8" s="275"/>
      <c r="E8" s="272" t="str">
        <f t="shared" si="0"/>
        <v>否</v>
      </c>
    </row>
    <row r="9" ht="36" customHeight="1" spans="1:5">
      <c r="A9" s="260" t="s">
        <v>3110</v>
      </c>
      <c r="B9" s="276"/>
      <c r="C9" s="274"/>
      <c r="D9" s="275"/>
      <c r="E9" s="272" t="str">
        <f t="shared" si="0"/>
        <v>否</v>
      </c>
    </row>
    <row r="10" ht="36" customHeight="1" spans="1:5">
      <c r="A10" s="260" t="s">
        <v>3111</v>
      </c>
      <c r="B10" s="273"/>
      <c r="C10" s="274"/>
      <c r="D10" s="275"/>
      <c r="E10" s="272" t="str">
        <f t="shared" si="0"/>
        <v>否</v>
      </c>
    </row>
    <row r="11" ht="36" customHeight="1" spans="1:5">
      <c r="A11" s="260" t="s">
        <v>3112</v>
      </c>
      <c r="B11" s="273"/>
      <c r="C11" s="274"/>
      <c r="D11" s="275"/>
      <c r="E11" s="272" t="str">
        <f t="shared" si="0"/>
        <v>否</v>
      </c>
    </row>
    <row r="12" ht="36" customHeight="1" spans="1:5">
      <c r="A12" s="260" t="s">
        <v>3113</v>
      </c>
      <c r="B12" s="273"/>
      <c r="C12" s="274"/>
      <c r="D12" s="275"/>
      <c r="E12" s="272" t="str">
        <f t="shared" si="0"/>
        <v>否</v>
      </c>
    </row>
    <row r="13" ht="36" customHeight="1" spans="1:5">
      <c r="A13" s="260" t="s">
        <v>3114</v>
      </c>
      <c r="B13" s="277"/>
      <c r="C13" s="273"/>
      <c r="D13" s="275"/>
      <c r="E13" s="272" t="str">
        <f t="shared" si="0"/>
        <v>否</v>
      </c>
    </row>
    <row r="14" ht="36" customHeight="1" spans="1:5">
      <c r="A14" s="260" t="s">
        <v>3115</v>
      </c>
      <c r="B14" s="277"/>
      <c r="C14" s="274"/>
      <c r="D14" s="275"/>
      <c r="E14" s="272" t="str">
        <f t="shared" si="0"/>
        <v>否</v>
      </c>
    </row>
    <row r="15" ht="36" customHeight="1" spans="1:5">
      <c r="A15" s="260" t="s">
        <v>3116</v>
      </c>
      <c r="B15" s="277"/>
      <c r="C15" s="278"/>
      <c r="D15" s="275"/>
      <c r="E15" s="272" t="str">
        <f t="shared" si="0"/>
        <v>否</v>
      </c>
    </row>
    <row r="16" ht="36" customHeight="1" spans="1:5">
      <c r="A16" s="260" t="s">
        <v>3117</v>
      </c>
      <c r="B16" s="277"/>
      <c r="C16" s="278"/>
      <c r="D16" s="275"/>
      <c r="E16" s="272" t="str">
        <f t="shared" si="0"/>
        <v>否</v>
      </c>
    </row>
    <row r="17" ht="36" customHeight="1" spans="1:5">
      <c r="A17" s="260" t="s">
        <v>3118</v>
      </c>
      <c r="B17" s="273"/>
      <c r="C17" s="274"/>
      <c r="D17" s="275"/>
      <c r="E17" s="272" t="str">
        <f t="shared" si="0"/>
        <v>否</v>
      </c>
    </row>
    <row r="18" ht="36" customHeight="1" spans="1:5">
      <c r="A18" s="260" t="s">
        <v>3119</v>
      </c>
      <c r="B18" s="277"/>
      <c r="C18" s="278"/>
      <c r="D18" s="275"/>
      <c r="E18" s="272" t="str">
        <f t="shared" si="0"/>
        <v>否</v>
      </c>
    </row>
    <row r="19" ht="36" customHeight="1" spans="1:5">
      <c r="A19" s="260" t="s">
        <v>3120</v>
      </c>
      <c r="B19" s="277"/>
      <c r="C19" s="278"/>
      <c r="D19" s="275"/>
      <c r="E19" s="272" t="str">
        <f t="shared" si="0"/>
        <v>否</v>
      </c>
    </row>
    <row r="20" ht="36" customHeight="1" spans="1:5">
      <c r="A20" s="260" t="s">
        <v>3121</v>
      </c>
      <c r="B20" s="273"/>
      <c r="C20" s="278"/>
      <c r="D20" s="275" t="str">
        <f>IF(B20&gt;0,C20/B20-1,IF(B20&lt;0,-(C20/B20-1),""))</f>
        <v/>
      </c>
      <c r="E20" s="272" t="str">
        <f t="shared" si="0"/>
        <v>否</v>
      </c>
    </row>
    <row r="21" ht="36" customHeight="1" spans="1:5">
      <c r="A21" s="260" t="s">
        <v>3122</v>
      </c>
      <c r="B21" s="277"/>
      <c r="C21" s="274"/>
      <c r="D21" s="275"/>
      <c r="E21" s="272" t="str">
        <f t="shared" si="0"/>
        <v>否</v>
      </c>
    </row>
    <row r="22" ht="36" customHeight="1" spans="1:5">
      <c r="A22" s="260" t="s">
        <v>3123</v>
      </c>
      <c r="B22" s="277"/>
      <c r="C22" s="274"/>
      <c r="D22" s="275"/>
      <c r="E22" s="272" t="str">
        <f t="shared" si="0"/>
        <v>否</v>
      </c>
    </row>
    <row r="23" ht="36" customHeight="1" spans="1:5">
      <c r="A23" s="183" t="s">
        <v>3124</v>
      </c>
      <c r="B23" s="271"/>
      <c r="C23" s="271"/>
      <c r="D23" s="118"/>
      <c r="E23" s="272" t="str">
        <f t="shared" si="0"/>
        <v>否</v>
      </c>
    </row>
    <row r="24" ht="36" customHeight="1" spans="1:5">
      <c r="A24" s="202" t="s">
        <v>3125</v>
      </c>
      <c r="B24" s="277"/>
      <c r="C24" s="274"/>
      <c r="D24" s="275"/>
      <c r="E24" s="272" t="str">
        <f t="shared" si="0"/>
        <v>否</v>
      </c>
    </row>
    <row r="25" ht="36" customHeight="1" spans="1:5">
      <c r="A25" s="202" t="s">
        <v>3126</v>
      </c>
      <c r="B25" s="277"/>
      <c r="C25" s="274"/>
      <c r="D25" s="275"/>
      <c r="E25" s="272" t="str">
        <f t="shared" si="0"/>
        <v>否</v>
      </c>
    </row>
    <row r="26" ht="36" customHeight="1" spans="1:5">
      <c r="A26" s="202" t="s">
        <v>3127</v>
      </c>
      <c r="B26" s="277"/>
      <c r="C26" s="274"/>
      <c r="D26" s="275"/>
      <c r="E26" s="272" t="str">
        <f t="shared" si="0"/>
        <v>否</v>
      </c>
    </row>
    <row r="27" ht="36" customHeight="1" spans="1:5">
      <c r="A27" s="202" t="s">
        <v>3128</v>
      </c>
      <c r="B27" s="277"/>
      <c r="C27" s="274"/>
      <c r="D27" s="275"/>
      <c r="E27" s="272" t="str">
        <f t="shared" si="0"/>
        <v>否</v>
      </c>
    </row>
    <row r="28" ht="36" customHeight="1" spans="1:5">
      <c r="A28" s="183" t="s">
        <v>3129</v>
      </c>
      <c r="B28" s="271"/>
      <c r="C28" s="271"/>
      <c r="D28" s="118"/>
      <c r="E28" s="272" t="str">
        <f t="shared" si="0"/>
        <v>否</v>
      </c>
    </row>
    <row r="29" ht="36" customHeight="1" spans="1:5">
      <c r="A29" s="202" t="s">
        <v>3130</v>
      </c>
      <c r="B29" s="277"/>
      <c r="C29" s="274"/>
      <c r="D29" s="275"/>
      <c r="E29" s="272" t="str">
        <f t="shared" si="0"/>
        <v>否</v>
      </c>
    </row>
    <row r="30" ht="36" customHeight="1" spans="1:5">
      <c r="A30" s="202" t="s">
        <v>3131</v>
      </c>
      <c r="B30" s="273"/>
      <c r="C30" s="274"/>
      <c r="D30" s="275"/>
      <c r="E30" s="272" t="str">
        <f t="shared" si="0"/>
        <v>否</v>
      </c>
    </row>
    <row r="31" ht="36" customHeight="1" spans="1:5">
      <c r="A31" s="202" t="s">
        <v>3132</v>
      </c>
      <c r="B31" s="277"/>
      <c r="C31" s="274"/>
      <c r="D31" s="275"/>
      <c r="E31" s="272" t="str">
        <f t="shared" si="0"/>
        <v>否</v>
      </c>
    </row>
    <row r="32" ht="36" customHeight="1" spans="1:5">
      <c r="A32" s="183" t="s">
        <v>3133</v>
      </c>
      <c r="B32" s="271"/>
      <c r="C32" s="271"/>
      <c r="D32" s="118"/>
      <c r="E32" s="272" t="str">
        <f t="shared" si="0"/>
        <v>否</v>
      </c>
    </row>
    <row r="33" ht="36" customHeight="1" spans="1:5">
      <c r="A33" s="202" t="s">
        <v>3134</v>
      </c>
      <c r="B33" s="273"/>
      <c r="C33" s="279"/>
      <c r="D33" s="275"/>
      <c r="E33" s="272" t="str">
        <f t="shared" si="0"/>
        <v>否</v>
      </c>
    </row>
    <row r="34" ht="36" customHeight="1" spans="1:5">
      <c r="A34" s="202" t="s">
        <v>3135</v>
      </c>
      <c r="B34" s="277"/>
      <c r="C34" s="279"/>
      <c r="D34" s="275"/>
      <c r="E34" s="272" t="str">
        <f t="shared" si="0"/>
        <v>否</v>
      </c>
    </row>
    <row r="35" ht="36" customHeight="1" spans="1:5">
      <c r="A35" s="202" t="s">
        <v>3136</v>
      </c>
      <c r="B35" s="277"/>
      <c r="C35" s="278"/>
      <c r="D35" s="275"/>
      <c r="E35" s="272" t="str">
        <f t="shared" si="0"/>
        <v>否</v>
      </c>
    </row>
    <row r="36" ht="36" customHeight="1" spans="1:5">
      <c r="A36" s="183" t="s">
        <v>3137</v>
      </c>
      <c r="B36" s="280"/>
      <c r="C36" s="281"/>
      <c r="D36" s="118"/>
      <c r="E36" s="272" t="str">
        <f t="shared" si="0"/>
        <v>否</v>
      </c>
    </row>
    <row r="37" ht="36" customHeight="1" spans="1:5">
      <c r="A37" s="282" t="s">
        <v>3138</v>
      </c>
      <c r="B37" s="271"/>
      <c r="C37" s="271"/>
      <c r="D37" s="118"/>
      <c r="E37" s="272" t="str">
        <f t="shared" si="0"/>
        <v>否</v>
      </c>
    </row>
    <row r="38" ht="36" customHeight="1" spans="1:5">
      <c r="A38" s="283" t="s">
        <v>130</v>
      </c>
      <c r="B38" s="273">
        <v>25</v>
      </c>
      <c r="C38" s="279">
        <v>25</v>
      </c>
      <c r="D38" s="118"/>
      <c r="E38" s="272" t="str">
        <f t="shared" si="0"/>
        <v>是</v>
      </c>
    </row>
    <row r="39" ht="36" customHeight="1" spans="1:5">
      <c r="A39" s="241" t="s">
        <v>3139</v>
      </c>
      <c r="B39" s="271">
        <v>30</v>
      </c>
      <c r="C39" s="281"/>
      <c r="D39" s="118">
        <f>(C39-B39)/B39</f>
        <v>-1</v>
      </c>
      <c r="E39" s="272" t="str">
        <f t="shared" si="0"/>
        <v>是</v>
      </c>
    </row>
    <row r="40" ht="36" customHeight="1" spans="1:5">
      <c r="A40" s="283" t="s">
        <v>3140</v>
      </c>
      <c r="B40" s="273"/>
      <c r="C40" s="279"/>
      <c r="D40" s="118"/>
      <c r="E40" s="272" t="str">
        <f t="shared" si="0"/>
        <v>否</v>
      </c>
    </row>
    <row r="41" ht="36" customHeight="1" spans="1:5">
      <c r="A41" s="282" t="s">
        <v>137</v>
      </c>
      <c r="B41" s="271">
        <f>B38+B37+B39</f>
        <v>55</v>
      </c>
      <c r="C41" s="271">
        <f>C38+C37+C39</f>
        <v>25</v>
      </c>
      <c r="D41" s="118">
        <f>(C41-B41)/B41</f>
        <v>-0.545</v>
      </c>
      <c r="E41" s="272" t="str">
        <f t="shared" si="0"/>
        <v>是</v>
      </c>
    </row>
    <row r="42" spans="2:2">
      <c r="B42" s="266"/>
    </row>
    <row r="43" spans="2:3">
      <c r="B43" s="266"/>
      <c r="C43" s="266"/>
    </row>
    <row r="44" spans="2:2">
      <c r="B44" s="266"/>
    </row>
    <row r="45" spans="2:3">
      <c r="B45" s="266"/>
      <c r="C45" s="266"/>
    </row>
    <row r="46" spans="2:2">
      <c r="B46" s="266"/>
    </row>
    <row r="47" spans="2:2">
      <c r="B47" s="266"/>
    </row>
    <row r="48" spans="2:3">
      <c r="B48" s="266"/>
      <c r="C48" s="266"/>
    </row>
    <row r="49" spans="2:2">
      <c r="B49" s="266"/>
    </row>
    <row r="50" spans="2:2">
      <c r="B50" s="266"/>
    </row>
    <row r="51" spans="2:2">
      <c r="B51" s="266"/>
    </row>
    <row r="52" spans="2:2">
      <c r="B52" s="266"/>
    </row>
    <row r="53" spans="2:3">
      <c r="B53" s="266"/>
      <c r="C53" s="266"/>
    </row>
    <row r="54" spans="2:2">
      <c r="B54" s="266"/>
    </row>
  </sheetData>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1"/>
  <sheetViews>
    <sheetView showGridLines="0" showZeros="0" zoomScale="90" zoomScaleNormal="90" workbookViewId="0">
      <selection activeCell="D26" sqref="D26"/>
    </sheetView>
  </sheetViews>
  <sheetFormatPr defaultColWidth="9" defaultRowHeight="14.25" outlineLevelCol="4"/>
  <cols>
    <col min="1" max="1" width="50.775" style="211" customWidth="1"/>
    <col min="2" max="2" width="20.6333333333333" style="211" customWidth="1"/>
    <col min="3" max="3" width="20.6333333333333" style="247" customWidth="1"/>
    <col min="4" max="4" width="20.6333333333333" style="211" customWidth="1"/>
    <col min="5" max="5" width="4.775" style="211" customWidth="1"/>
    <col min="6" max="16384" width="9" style="211"/>
  </cols>
  <sheetData>
    <row r="1" ht="45" customHeight="1" spans="1:5">
      <c r="A1" s="248" t="s">
        <v>3141</v>
      </c>
      <c r="B1" s="248"/>
      <c r="C1" s="248"/>
      <c r="D1" s="248"/>
      <c r="E1" s="249"/>
    </row>
    <row r="2" ht="20.1" customHeight="1" spans="1:5">
      <c r="A2" s="250"/>
      <c r="B2" s="250"/>
      <c r="C2" s="250"/>
      <c r="D2" s="251" t="s">
        <v>71</v>
      </c>
      <c r="E2" s="252"/>
    </row>
    <row r="3" ht="45" customHeight="1" spans="1:5">
      <c r="A3" s="253" t="s">
        <v>73</v>
      </c>
      <c r="B3" s="194" t="s">
        <v>74</v>
      </c>
      <c r="C3" s="194" t="s">
        <v>75</v>
      </c>
      <c r="D3" s="194" t="s">
        <v>76</v>
      </c>
      <c r="E3" s="254" t="s">
        <v>77</v>
      </c>
    </row>
    <row r="4" ht="35.1" customHeight="1" spans="1:5">
      <c r="A4" s="183" t="s">
        <v>3142</v>
      </c>
      <c r="B4" s="255">
        <f>SUM(B5:B10)</f>
        <v>55</v>
      </c>
      <c r="C4" s="255">
        <f>SUM(C5:C10)</f>
        <v>25</v>
      </c>
      <c r="D4" s="118">
        <f>(C4-B4)/B4</f>
        <v>-0.545</v>
      </c>
      <c r="E4" s="256" t="str">
        <f t="shared" ref="E4:E28" si="0">IF(A4&lt;&gt;"",IF(SUM(B4:C4)&lt;&gt;0,"是","否"),"是")</f>
        <v>是</v>
      </c>
    </row>
    <row r="5" ht="35.1" customHeight="1" spans="1:5">
      <c r="A5" s="185" t="s">
        <v>3143</v>
      </c>
      <c r="B5" s="257"/>
      <c r="C5" s="257"/>
      <c r="D5" s="228"/>
      <c r="E5" s="256" t="str">
        <f t="shared" si="0"/>
        <v>否</v>
      </c>
    </row>
    <row r="6" ht="35.1" customHeight="1" spans="1:5">
      <c r="A6" s="185" t="s">
        <v>3144</v>
      </c>
      <c r="B6" s="257"/>
      <c r="C6" s="257"/>
      <c r="D6" s="228"/>
      <c r="E6" s="256" t="str">
        <f t="shared" si="0"/>
        <v>否</v>
      </c>
    </row>
    <row r="7" ht="35.1" customHeight="1" spans="1:5">
      <c r="A7" s="185" t="s">
        <v>3145</v>
      </c>
      <c r="B7" s="257">
        <v>55</v>
      </c>
      <c r="C7" s="257">
        <v>25</v>
      </c>
      <c r="D7" s="118">
        <f>(C7-B7)/B7</f>
        <v>-0.545</v>
      </c>
      <c r="E7" s="256" t="str">
        <f t="shared" si="0"/>
        <v>是</v>
      </c>
    </row>
    <row r="8" ht="35.1" customHeight="1" spans="1:5">
      <c r="A8" s="185" t="s">
        <v>3146</v>
      </c>
      <c r="B8" s="257"/>
      <c r="C8" s="257"/>
      <c r="D8" s="228"/>
      <c r="E8" s="256" t="str">
        <f t="shared" si="0"/>
        <v>否</v>
      </c>
    </row>
    <row r="9" ht="35.1" customHeight="1" spans="1:5">
      <c r="A9" s="185" t="s">
        <v>3147</v>
      </c>
      <c r="B9" s="258"/>
      <c r="C9" s="258"/>
      <c r="D9" s="223" t="str">
        <f>IF(B9&gt;0,C9/B9-1,IF(B9&lt;0,-(C9/B9-1),""))</f>
        <v/>
      </c>
      <c r="E9" s="256" t="str">
        <f t="shared" si="0"/>
        <v>否</v>
      </c>
    </row>
    <row r="10" ht="35.1" customHeight="1" spans="1:5">
      <c r="A10" s="185" t="s">
        <v>3148</v>
      </c>
      <c r="B10" s="257"/>
      <c r="C10" s="257"/>
      <c r="D10" s="228"/>
      <c r="E10" s="256" t="str">
        <f t="shared" si="0"/>
        <v>否</v>
      </c>
    </row>
    <row r="11" ht="35.1" customHeight="1" spans="1:5">
      <c r="A11" s="183" t="s">
        <v>3149</v>
      </c>
      <c r="B11" s="259"/>
      <c r="C11" s="259"/>
      <c r="D11" s="238"/>
      <c r="E11" s="256" t="str">
        <f t="shared" si="0"/>
        <v>否</v>
      </c>
    </row>
    <row r="12" ht="35.1" customHeight="1" spans="1:5">
      <c r="A12" s="185" t="s">
        <v>3150</v>
      </c>
      <c r="B12" s="257"/>
      <c r="C12" s="257"/>
      <c r="D12" s="228"/>
      <c r="E12" s="256" t="str">
        <f t="shared" si="0"/>
        <v>否</v>
      </c>
    </row>
    <row r="13" ht="35.1" customHeight="1" spans="1:5">
      <c r="A13" s="185" t="s">
        <v>3151</v>
      </c>
      <c r="B13" s="257"/>
      <c r="C13" s="257"/>
      <c r="D13" s="228"/>
      <c r="E13" s="256" t="str">
        <f t="shared" si="0"/>
        <v>否</v>
      </c>
    </row>
    <row r="14" ht="35.1" customHeight="1" spans="1:5">
      <c r="A14" s="185" t="s">
        <v>3152</v>
      </c>
      <c r="B14" s="258"/>
      <c r="C14" s="258"/>
      <c r="D14" s="223" t="str">
        <f>IF(B14&gt;0,C14/B14-1,IF(B14&lt;0,-(C14/B14-1),""))</f>
        <v/>
      </c>
      <c r="E14" s="256" t="str">
        <f t="shared" si="0"/>
        <v>否</v>
      </c>
    </row>
    <row r="15" ht="35.1" customHeight="1" spans="1:5">
      <c r="A15" s="185" t="s">
        <v>3153</v>
      </c>
      <c r="B15" s="258"/>
      <c r="C15" s="258"/>
      <c r="D15" s="223" t="str">
        <f>IF(B15&gt;0,C15/B15-1,IF(B15&lt;0,-(C15/B15-1),""))</f>
        <v/>
      </c>
      <c r="E15" s="256" t="str">
        <f t="shared" si="0"/>
        <v>否</v>
      </c>
    </row>
    <row r="16" ht="35.1" customHeight="1" spans="1:5">
      <c r="A16" s="185" t="s">
        <v>3154</v>
      </c>
      <c r="B16" s="257"/>
      <c r="C16" s="257"/>
      <c r="D16" s="228"/>
      <c r="E16" s="256" t="str">
        <f t="shared" si="0"/>
        <v>否</v>
      </c>
    </row>
    <row r="17" s="246" customFormat="1" ht="35.1" customHeight="1" spans="1:5">
      <c r="A17" s="183" t="s">
        <v>3155</v>
      </c>
      <c r="B17" s="259"/>
      <c r="C17" s="259"/>
      <c r="D17" s="238"/>
      <c r="E17" s="256" t="str">
        <f t="shared" si="0"/>
        <v>否</v>
      </c>
    </row>
    <row r="18" ht="35.1" customHeight="1" spans="1:5">
      <c r="A18" s="185" t="s">
        <v>3156</v>
      </c>
      <c r="B18" s="257"/>
      <c r="C18" s="257"/>
      <c r="D18" s="238"/>
      <c r="E18" s="256" t="str">
        <f t="shared" si="0"/>
        <v>否</v>
      </c>
    </row>
    <row r="19" ht="35.1" customHeight="1" spans="1:5">
      <c r="A19" s="183" t="s">
        <v>3157</v>
      </c>
      <c r="B19" s="259"/>
      <c r="C19" s="259"/>
      <c r="D19" s="238"/>
      <c r="E19" s="256" t="str">
        <f t="shared" si="0"/>
        <v>否</v>
      </c>
    </row>
    <row r="20" ht="35.1" customHeight="1" spans="1:5">
      <c r="A20" s="260" t="s">
        <v>3158</v>
      </c>
      <c r="B20" s="257"/>
      <c r="C20" s="257"/>
      <c r="D20" s="228"/>
      <c r="E20" s="256" t="str">
        <f t="shared" si="0"/>
        <v>否</v>
      </c>
    </row>
    <row r="21" ht="35.1" customHeight="1" spans="1:5">
      <c r="A21" s="183" t="s">
        <v>3159</v>
      </c>
      <c r="B21" s="259"/>
      <c r="C21" s="259"/>
      <c r="D21" s="238"/>
      <c r="E21" s="256" t="str">
        <f t="shared" si="0"/>
        <v>否</v>
      </c>
    </row>
    <row r="22" ht="35.1" customHeight="1" spans="1:5">
      <c r="A22" s="185" t="s">
        <v>3160</v>
      </c>
      <c r="B22" s="257"/>
      <c r="C22" s="257"/>
      <c r="D22" s="228"/>
      <c r="E22" s="256" t="str">
        <f t="shared" si="0"/>
        <v>否</v>
      </c>
    </row>
    <row r="23" ht="35.1" customHeight="1" spans="1:5">
      <c r="A23" s="239" t="s">
        <v>3161</v>
      </c>
      <c r="B23" s="259">
        <f>B4</f>
        <v>55</v>
      </c>
      <c r="C23" s="259">
        <f>C4</f>
        <v>25</v>
      </c>
      <c r="D23" s="118">
        <f>(C23-B23)/B23</f>
        <v>-0.545</v>
      </c>
      <c r="E23" s="256" t="str">
        <f t="shared" si="0"/>
        <v>是</v>
      </c>
    </row>
    <row r="24" ht="35.1" customHeight="1" spans="1:5">
      <c r="A24" s="261" t="s">
        <v>190</v>
      </c>
      <c r="B24" s="259"/>
      <c r="C24" s="259"/>
      <c r="D24" s="238"/>
      <c r="E24" s="256" t="str">
        <f t="shared" si="0"/>
        <v>否</v>
      </c>
    </row>
    <row r="25" ht="35.1" customHeight="1" spans="1:5">
      <c r="A25" s="262" t="s">
        <v>3162</v>
      </c>
      <c r="B25" s="258"/>
      <c r="C25" s="258"/>
      <c r="D25" s="263"/>
      <c r="E25" s="256" t="str">
        <f t="shared" si="0"/>
        <v>否</v>
      </c>
    </row>
    <row r="26" ht="35.1" customHeight="1" spans="1:5">
      <c r="A26" s="264" t="s">
        <v>3163</v>
      </c>
      <c r="B26" s="257"/>
      <c r="C26" s="257"/>
      <c r="D26" s="238"/>
      <c r="E26" s="256" t="str">
        <f t="shared" si="0"/>
        <v>否</v>
      </c>
    </row>
    <row r="27" ht="35.1" customHeight="1" spans="1:5">
      <c r="A27" s="265" t="s">
        <v>3164</v>
      </c>
      <c r="B27" s="259"/>
      <c r="C27" s="259"/>
      <c r="D27" s="238"/>
      <c r="E27" s="256" t="str">
        <f t="shared" si="0"/>
        <v>否</v>
      </c>
    </row>
    <row r="28" ht="35.1" customHeight="1" spans="1:5">
      <c r="A28" s="203" t="s">
        <v>197</v>
      </c>
      <c r="B28" s="259">
        <f>B23</f>
        <v>55</v>
      </c>
      <c r="C28" s="259">
        <f>C23</f>
        <v>25</v>
      </c>
      <c r="D28" s="118">
        <f>(C28-B28)/B28</f>
        <v>-0.545</v>
      </c>
      <c r="E28" s="256" t="str">
        <f t="shared" si="0"/>
        <v>是</v>
      </c>
    </row>
    <row r="29" spans="2:2">
      <c r="B29" s="244"/>
    </row>
    <row r="30" spans="2:3">
      <c r="B30" s="244"/>
      <c r="C30" s="266"/>
    </row>
    <row r="31" spans="2:2">
      <c r="B31" s="244"/>
    </row>
    <row r="32" spans="2:3">
      <c r="B32" s="244"/>
      <c r="C32" s="266"/>
    </row>
    <row r="33" spans="2:2">
      <c r="B33" s="244"/>
    </row>
    <row r="34" spans="2:2">
      <c r="B34" s="244"/>
    </row>
    <row r="35" spans="2:3">
      <c r="B35" s="244"/>
      <c r="C35" s="266"/>
    </row>
    <row r="36" spans="2:2">
      <c r="B36" s="244"/>
    </row>
    <row r="37" spans="2:2">
      <c r="B37" s="244"/>
    </row>
    <row r="38" spans="2:2">
      <c r="B38" s="244"/>
    </row>
    <row r="39" spans="2:2">
      <c r="B39" s="244"/>
    </row>
    <row r="40" spans="2:3">
      <c r="B40" s="244"/>
      <c r="C40" s="266"/>
    </row>
    <row r="41" spans="2:2">
      <c r="B41" s="244"/>
    </row>
  </sheetData>
  <mergeCells count="1">
    <mergeCell ref="A1:D1"/>
  </mergeCells>
  <conditionalFormatting sqref="E29">
    <cfRule type="cellIs" dxfId="3" priority="1" stopIfTrue="1" operator="lessThanOrEqual">
      <formula>-1</formula>
    </cfRule>
  </conditionalFormatting>
  <conditionalFormatting sqref="E3:E29 D5:D6 D8:D22 D24:D27">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8"/>
  <sheetViews>
    <sheetView showGridLines="0" showZeros="0" topLeftCell="A25" workbookViewId="0">
      <selection activeCell="D33" sqref="D33"/>
    </sheetView>
  </sheetViews>
  <sheetFormatPr defaultColWidth="9" defaultRowHeight="20.25" outlineLevelCol="4"/>
  <cols>
    <col min="1" max="1" width="52.6666666666667" style="211" customWidth="1"/>
    <col min="2" max="2" width="20.6333333333333" style="211" customWidth="1"/>
    <col min="3" max="3" width="20.6333333333333" style="212" customWidth="1"/>
    <col min="4" max="4" width="20.6333333333333" style="211" customWidth="1"/>
    <col min="5" max="5" width="4.44166666666667" style="211" customWidth="1"/>
    <col min="6" max="16384" width="9" style="211"/>
  </cols>
  <sheetData>
    <row r="1" ht="45" customHeight="1" spans="1:4">
      <c r="A1" s="213" t="s">
        <v>3165</v>
      </c>
      <c r="B1" s="213"/>
      <c r="C1" s="214"/>
      <c r="D1" s="213"/>
    </row>
    <row r="2" ht="20.1" customHeight="1" spans="1:4">
      <c r="A2" s="215"/>
      <c r="B2" s="215"/>
      <c r="C2" s="216"/>
      <c r="D2" s="217" t="s">
        <v>71</v>
      </c>
    </row>
    <row r="3" ht="45" customHeight="1" spans="1:5">
      <c r="A3" s="218" t="s">
        <v>3104</v>
      </c>
      <c r="B3" s="194" t="s">
        <v>74</v>
      </c>
      <c r="C3" s="194" t="s">
        <v>75</v>
      </c>
      <c r="D3" s="194" t="s">
        <v>76</v>
      </c>
      <c r="E3" s="211" t="s">
        <v>77</v>
      </c>
    </row>
    <row r="4" ht="36" customHeight="1" spans="1:5">
      <c r="A4" s="183" t="s">
        <v>3166</v>
      </c>
      <c r="B4" s="117"/>
      <c r="C4" s="219"/>
      <c r="D4" s="118"/>
      <c r="E4" s="171" t="str">
        <f t="shared" ref="E4:E35" si="0">IF(A4&lt;&gt;"",IF(SUM(B4:C4)&lt;&gt;0,"是","否"),"是")</f>
        <v>否</v>
      </c>
    </row>
    <row r="5" ht="36" customHeight="1" spans="1:5">
      <c r="A5" s="202" t="s">
        <v>3106</v>
      </c>
      <c r="B5" s="117"/>
      <c r="C5" s="220"/>
      <c r="D5" s="221"/>
      <c r="E5" s="171" t="str">
        <f t="shared" si="0"/>
        <v>否</v>
      </c>
    </row>
    <row r="6" ht="36" customHeight="1" spans="1:5">
      <c r="A6" s="202" t="s">
        <v>3107</v>
      </c>
      <c r="B6" s="198"/>
      <c r="C6" s="222"/>
      <c r="D6" s="223" t="str">
        <f>IF(B6&gt;0,C6/B6-1,IF(B6&lt;0,-(C6/B6-1),""))</f>
        <v/>
      </c>
      <c r="E6" s="171" t="str">
        <f t="shared" si="0"/>
        <v>否</v>
      </c>
    </row>
    <row r="7" ht="36" customHeight="1" spans="1:5">
      <c r="A7" s="202" t="s">
        <v>3108</v>
      </c>
      <c r="B7" s="224"/>
      <c r="C7" s="220"/>
      <c r="D7" s="225"/>
      <c r="E7" s="171" t="str">
        <f t="shared" si="0"/>
        <v>否</v>
      </c>
    </row>
    <row r="8" ht="36" customHeight="1" spans="1:5">
      <c r="A8" s="202" t="s">
        <v>3109</v>
      </c>
      <c r="B8" s="226"/>
      <c r="C8" s="222">
        <v>0</v>
      </c>
      <c r="D8" s="223" t="str">
        <f>IF(B8&gt;0,C8/B8-1,IF(B8&lt;0,-(C8/B8-1),""))</f>
        <v/>
      </c>
      <c r="E8" s="171" t="str">
        <f t="shared" si="0"/>
        <v>否</v>
      </c>
    </row>
    <row r="9" ht="36" customHeight="1" spans="1:5">
      <c r="A9" s="202" t="s">
        <v>3110</v>
      </c>
      <c r="B9" s="224"/>
      <c r="C9" s="220"/>
      <c r="D9" s="225"/>
      <c r="E9" s="171" t="str">
        <f t="shared" si="0"/>
        <v>否</v>
      </c>
    </row>
    <row r="10" ht="36" customHeight="1" spans="1:5">
      <c r="A10" s="202" t="s">
        <v>3113</v>
      </c>
      <c r="B10" s="227"/>
      <c r="C10" s="220"/>
      <c r="D10" s="228"/>
      <c r="E10" s="171" t="str">
        <f t="shared" si="0"/>
        <v>否</v>
      </c>
    </row>
    <row r="11" ht="36" customHeight="1" spans="1:5">
      <c r="A11" s="202" t="s">
        <v>3114</v>
      </c>
      <c r="B11" s="227"/>
      <c r="C11" s="229"/>
      <c r="D11" s="225"/>
      <c r="E11" s="171" t="str">
        <f t="shared" si="0"/>
        <v>否</v>
      </c>
    </row>
    <row r="12" ht="36" customHeight="1" spans="1:5">
      <c r="A12" s="202" t="s">
        <v>3115</v>
      </c>
      <c r="B12" s="224"/>
      <c r="C12" s="230"/>
      <c r="D12" s="225"/>
      <c r="E12" s="171" t="str">
        <f t="shared" si="0"/>
        <v>否</v>
      </c>
    </row>
    <row r="13" ht="36" customHeight="1" spans="1:5">
      <c r="A13" s="202" t="s">
        <v>3116</v>
      </c>
      <c r="B13" s="224"/>
      <c r="C13" s="220"/>
      <c r="D13" s="225"/>
      <c r="E13" s="171" t="str">
        <f t="shared" si="0"/>
        <v>否</v>
      </c>
    </row>
    <row r="14" ht="36" customHeight="1" spans="1:5">
      <c r="A14" s="202" t="s">
        <v>3112</v>
      </c>
      <c r="B14" s="224"/>
      <c r="C14" s="220"/>
      <c r="D14" s="225"/>
      <c r="E14" s="171" t="str">
        <f t="shared" si="0"/>
        <v>否</v>
      </c>
    </row>
    <row r="15" ht="36" customHeight="1" spans="1:5">
      <c r="A15" s="202" t="s">
        <v>3167</v>
      </c>
      <c r="B15" s="224"/>
      <c r="C15" s="229"/>
      <c r="D15" s="225"/>
      <c r="E15" s="171" t="str">
        <f t="shared" si="0"/>
        <v>否</v>
      </c>
    </row>
    <row r="16" ht="36" customHeight="1" spans="1:5">
      <c r="A16" s="202" t="s">
        <v>3118</v>
      </c>
      <c r="B16" s="224"/>
      <c r="C16" s="220"/>
      <c r="D16" s="225"/>
      <c r="E16" s="171" t="str">
        <f t="shared" si="0"/>
        <v>否</v>
      </c>
    </row>
    <row r="17" ht="36" customHeight="1" spans="1:5">
      <c r="A17" s="202" t="s">
        <v>3119</v>
      </c>
      <c r="B17" s="224"/>
      <c r="C17" s="220"/>
      <c r="D17" s="225"/>
      <c r="E17" s="171" t="str">
        <f t="shared" si="0"/>
        <v>否</v>
      </c>
    </row>
    <row r="18" ht="36" customHeight="1" spans="1:5">
      <c r="A18" s="202" t="s">
        <v>3120</v>
      </c>
      <c r="B18" s="224"/>
      <c r="C18" s="220"/>
      <c r="D18" s="225"/>
      <c r="E18" s="171" t="str">
        <f t="shared" si="0"/>
        <v>否</v>
      </c>
    </row>
    <row r="19" ht="36" customHeight="1" spans="1:5">
      <c r="A19" s="202" t="s">
        <v>3122</v>
      </c>
      <c r="B19" s="226"/>
      <c r="C19" s="222"/>
      <c r="D19" s="223" t="str">
        <f>IF(B19&gt;0,C19/B19-1,IF(B19&lt;0,-(C19/B19-1),""))</f>
        <v/>
      </c>
      <c r="E19" s="171" t="str">
        <f t="shared" si="0"/>
        <v>否</v>
      </c>
    </row>
    <row r="20" ht="36" customHeight="1" spans="1:5">
      <c r="A20" s="202" t="s">
        <v>3123</v>
      </c>
      <c r="B20" s="224"/>
      <c r="C20" s="220"/>
      <c r="D20" s="225"/>
      <c r="E20" s="171" t="str">
        <f t="shared" si="0"/>
        <v>否</v>
      </c>
    </row>
    <row r="21" ht="36" customHeight="1" spans="1:5">
      <c r="A21" s="183" t="s">
        <v>3168</v>
      </c>
      <c r="B21" s="231"/>
      <c r="C21" s="231"/>
      <c r="D21" s="221"/>
      <c r="E21" s="171" t="str">
        <f t="shared" si="0"/>
        <v>否</v>
      </c>
    </row>
    <row r="22" ht="36" customHeight="1" spans="1:5">
      <c r="A22" s="202" t="s">
        <v>3125</v>
      </c>
      <c r="B22" s="232"/>
      <c r="C22" s="232"/>
      <c r="D22" s="225"/>
      <c r="E22" s="171" t="str">
        <f t="shared" si="0"/>
        <v>否</v>
      </c>
    </row>
    <row r="23" ht="36" customHeight="1" spans="1:5">
      <c r="A23" s="202" t="s">
        <v>3126</v>
      </c>
      <c r="B23" s="232">
        <v>0</v>
      </c>
      <c r="C23" s="233"/>
      <c r="D23" s="225" t="str">
        <f>IF(B23&gt;0,C23/B23-1,IF(B23&lt;0,-(C23/B23-1),""))</f>
        <v/>
      </c>
      <c r="E23" s="171" t="str">
        <f t="shared" si="0"/>
        <v>否</v>
      </c>
    </row>
    <row r="24" ht="36" customHeight="1" spans="1:5">
      <c r="A24" s="183" t="s">
        <v>3169</v>
      </c>
      <c r="B24" s="196"/>
      <c r="C24" s="234">
        <f>SUM(C25:C27)</f>
        <v>0</v>
      </c>
      <c r="D24" s="223" t="str">
        <f>IF(B24&gt;0,C24/B24-1,IF(B24&lt;0,-(C24/B24-1),""))</f>
        <v/>
      </c>
      <c r="E24" s="171" t="str">
        <f t="shared" si="0"/>
        <v>否</v>
      </c>
    </row>
    <row r="25" ht="36" customHeight="1" spans="1:5">
      <c r="A25" s="202" t="s">
        <v>3170</v>
      </c>
      <c r="B25" s="198"/>
      <c r="C25" s="235"/>
      <c r="D25" s="223" t="str">
        <f>IF(B25&gt;0,C25/B25-1,IF(B25&lt;0,-(C25/B25-1),""))</f>
        <v/>
      </c>
      <c r="E25" s="171" t="str">
        <f t="shared" si="0"/>
        <v>否</v>
      </c>
    </row>
    <row r="26" ht="36" customHeight="1" spans="1:5">
      <c r="A26" s="202" t="s">
        <v>3171</v>
      </c>
      <c r="B26" s="198"/>
      <c r="C26" s="235"/>
      <c r="D26" s="223" t="str">
        <f>IF(B26&gt;0,C26/B26-1,IF(B26&lt;0,-(C26/B26-1),""))</f>
        <v/>
      </c>
      <c r="E26" s="171" t="str">
        <f t="shared" si="0"/>
        <v>否</v>
      </c>
    </row>
    <row r="27" ht="36" customHeight="1" spans="1:5">
      <c r="A27" s="202" t="s">
        <v>3172</v>
      </c>
      <c r="B27" s="120"/>
      <c r="C27" s="233">
        <f>SUM(C28:C29)</f>
        <v>0</v>
      </c>
      <c r="D27" s="223" t="str">
        <f>IF(B27&gt;0,C27/B27-1,IF(B27&lt;0,-(C27/B27-1),""))</f>
        <v/>
      </c>
      <c r="E27" s="171" t="str">
        <f t="shared" si="0"/>
        <v>否</v>
      </c>
    </row>
    <row r="28" ht="36" customHeight="1" spans="1:5">
      <c r="A28" s="183" t="s">
        <v>3173</v>
      </c>
      <c r="B28" s="196"/>
      <c r="C28" s="196"/>
      <c r="D28" s="221"/>
      <c r="E28" s="171" t="str">
        <f t="shared" si="0"/>
        <v>否</v>
      </c>
    </row>
    <row r="29" ht="36" customHeight="1" spans="1:5">
      <c r="A29" s="202" t="s">
        <v>3135</v>
      </c>
      <c r="B29" s="120"/>
      <c r="C29" s="236"/>
      <c r="D29" s="228"/>
      <c r="E29" s="171" t="str">
        <f t="shared" si="0"/>
        <v>否</v>
      </c>
    </row>
    <row r="30" ht="36" customHeight="1" spans="1:5">
      <c r="A30" s="183" t="s">
        <v>3174</v>
      </c>
      <c r="B30" s="208"/>
      <c r="C30" s="237"/>
      <c r="D30" s="238"/>
      <c r="E30" s="171" t="str">
        <f t="shared" si="0"/>
        <v>否</v>
      </c>
    </row>
    <row r="31" ht="36" customHeight="1" spans="1:5">
      <c r="A31" s="239" t="s">
        <v>3175</v>
      </c>
      <c r="B31" s="117"/>
      <c r="C31" s="117"/>
      <c r="D31" s="221"/>
      <c r="E31" s="171" t="str">
        <f t="shared" si="0"/>
        <v>否</v>
      </c>
    </row>
    <row r="32" ht="36" customHeight="1" spans="1:5">
      <c r="A32" s="240" t="s">
        <v>130</v>
      </c>
      <c r="B32" s="196">
        <v>25</v>
      </c>
      <c r="C32" s="196">
        <v>25</v>
      </c>
      <c r="D32" s="221">
        <f t="shared" ref="D32:D35" si="1">(C32-B32)/B32</f>
        <v>0</v>
      </c>
      <c r="E32" s="171" t="str">
        <f t="shared" si="0"/>
        <v>是</v>
      </c>
    </row>
    <row r="33" ht="36" customHeight="1" spans="1:5">
      <c r="A33" s="241" t="s">
        <v>3139</v>
      </c>
      <c r="B33" s="242">
        <v>30</v>
      </c>
      <c r="C33" s="196"/>
      <c r="D33" s="221">
        <f t="shared" si="1"/>
        <v>-1</v>
      </c>
      <c r="E33" s="171" t="str">
        <f t="shared" si="0"/>
        <v>是</v>
      </c>
    </row>
    <row r="34" ht="36" customHeight="1" spans="1:5">
      <c r="A34" s="240" t="s">
        <v>3140</v>
      </c>
      <c r="B34" s="117"/>
      <c r="C34" s="243"/>
      <c r="D34" s="221"/>
      <c r="E34" s="171" t="str">
        <f t="shared" si="0"/>
        <v>否</v>
      </c>
    </row>
    <row r="35" ht="36" customHeight="1" spans="1:5">
      <c r="A35" s="203" t="s">
        <v>137</v>
      </c>
      <c r="B35" s="117">
        <f>B32+B33</f>
        <v>55</v>
      </c>
      <c r="C35" s="117">
        <f>C32+C33</f>
        <v>25</v>
      </c>
      <c r="D35" s="221">
        <f t="shared" si="1"/>
        <v>-0.545</v>
      </c>
      <c r="E35" s="171" t="str">
        <f t="shared" si="0"/>
        <v>是</v>
      </c>
    </row>
    <row r="36" spans="2:2">
      <c r="B36" s="244"/>
    </row>
    <row r="37" spans="2:2">
      <c r="B37" s="245"/>
    </row>
    <row r="38" spans="2:2">
      <c r="B38" s="244"/>
    </row>
    <row r="39" spans="2:2">
      <c r="B39" s="245"/>
    </row>
    <row r="40" spans="2:2">
      <c r="B40" s="244"/>
    </row>
    <row r="41" spans="2:2">
      <c r="B41" s="244"/>
    </row>
    <row r="42" spans="2:2">
      <c r="B42" s="245"/>
    </row>
    <row r="43" spans="2:2">
      <c r="B43" s="244"/>
    </row>
    <row r="44" spans="2:2">
      <c r="B44" s="244"/>
    </row>
    <row r="45" spans="2:2">
      <c r="B45" s="244"/>
    </row>
    <row r="46" spans="2:2">
      <c r="B46" s="244"/>
    </row>
    <row r="47" spans="2:2">
      <c r="B47" s="245"/>
    </row>
    <row r="48" spans="2:2">
      <c r="B48" s="244"/>
    </row>
  </sheetData>
  <mergeCells count="1">
    <mergeCell ref="A1:D1"/>
  </mergeCells>
  <conditionalFormatting sqref="D33">
    <cfRule type="cellIs" dxfId="4" priority="1" stopIfTrue="1" operator="lessThanOrEqual">
      <formula>-1</formula>
    </cfRule>
  </conditionalFormatting>
  <conditionalFormatting sqref="D35">
    <cfRule type="cellIs" dxfId="4" priority="3" stopIfTrue="1" operator="lessThanOrEqual">
      <formula>-1</formula>
    </cfRule>
  </conditionalFormatting>
  <conditionalFormatting sqref="E3:E35">
    <cfRule type="cellIs" dxfId="3" priority="6" stopIfTrue="1" operator="lessThanOrEqual">
      <formula>-1</formula>
    </cfRule>
  </conditionalFormatting>
  <conditionalFormatting sqref="D5 D7 D31:D32 D34 D28 D20:D23 D11:D18 D9">
    <cfRule type="cellIs" dxfId="4" priority="5"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5"/>
  <sheetViews>
    <sheetView showGridLines="0" showZeros="0" zoomScale="90" zoomScaleNormal="90" workbookViewId="0">
      <selection activeCell="K18" sqref="K18"/>
    </sheetView>
  </sheetViews>
  <sheetFormatPr defaultColWidth="9" defaultRowHeight="13.5" outlineLevelCol="4"/>
  <cols>
    <col min="1" max="1" width="50.775" customWidth="1"/>
    <col min="2" max="4" width="20.6333333333333" customWidth="1"/>
    <col min="5" max="5" width="5.33333333333333" customWidth="1"/>
  </cols>
  <sheetData>
    <row r="1" ht="45" customHeight="1" spans="1:4">
      <c r="A1" s="190" t="s">
        <v>3176</v>
      </c>
      <c r="B1" s="190"/>
      <c r="C1" s="190"/>
      <c r="D1" s="190"/>
    </row>
    <row r="2" ht="20.1" customHeight="1" spans="1:4">
      <c r="A2" s="191"/>
      <c r="B2" s="191"/>
      <c r="C2" s="191"/>
      <c r="D2" s="192" t="s">
        <v>71</v>
      </c>
    </row>
    <row r="3" ht="45" customHeight="1" spans="1:5">
      <c r="A3" s="193" t="s">
        <v>3177</v>
      </c>
      <c r="B3" s="194" t="s">
        <v>74</v>
      </c>
      <c r="C3" s="194" t="s">
        <v>75</v>
      </c>
      <c r="D3" s="194" t="s">
        <v>76</v>
      </c>
      <c r="E3" s="195" t="s">
        <v>77</v>
      </c>
    </row>
    <row r="4" ht="36" customHeight="1" spans="1:5">
      <c r="A4" s="183" t="s">
        <v>3142</v>
      </c>
      <c r="B4" s="196">
        <f>B5+B6+B7</f>
        <v>55</v>
      </c>
      <c r="C4" s="196">
        <f>C5+C6+C7</f>
        <v>25</v>
      </c>
      <c r="D4" s="197">
        <f>IF(B4&gt;0,C4/B4-1,IF(B4&lt;0,-(C4/B4-1),""))</f>
        <v>-0.545</v>
      </c>
      <c r="E4" s="171" t="str">
        <f>IF(A4&lt;&gt;"",IF(SUM(B4:C4)&lt;&gt;0,"是","否"),"是")</f>
        <v>是</v>
      </c>
    </row>
    <row r="5" ht="36" customHeight="1" spans="1:5">
      <c r="A5" s="185" t="s">
        <v>3178</v>
      </c>
      <c r="B5" s="198"/>
      <c r="C5" s="198"/>
      <c r="D5" s="197" t="str">
        <f>IF(B5&gt;0,C5/B5-1,IF(B5&lt;0,-(C5/B5-1),""))</f>
        <v/>
      </c>
      <c r="E5" s="171" t="str">
        <f>IF(A5&lt;&gt;"",IF(SUM(B5:C5)&lt;&gt;0,"是","否"),"是")</f>
        <v>否</v>
      </c>
    </row>
    <row r="6" ht="36" customHeight="1" spans="1:5">
      <c r="A6" s="185" t="s">
        <v>3145</v>
      </c>
      <c r="B6" s="198">
        <v>55</v>
      </c>
      <c r="C6" s="198">
        <v>25</v>
      </c>
      <c r="D6" s="197">
        <f>IF(B6&gt;0,C6/B6-1,IF(B6&lt;0,-(C6/B6-1),""))</f>
        <v>-0.545</v>
      </c>
      <c r="E6" s="171"/>
    </row>
    <row r="7" ht="36" customHeight="1" spans="1:5">
      <c r="A7" s="185" t="s">
        <v>3148</v>
      </c>
      <c r="B7" s="198"/>
      <c r="C7" s="198"/>
      <c r="D7" s="197" t="str">
        <f>IF(B7&gt;0,C7/B7-1,IF(B7&lt;0,-(C7/B7-1),""))</f>
        <v/>
      </c>
      <c r="E7" s="171" t="str">
        <f t="shared" ref="E7:E22" si="0">IF(A7&lt;&gt;"",IF(SUM(B7:C7)&lt;&gt;0,"是","否"),"是")</f>
        <v>否</v>
      </c>
    </row>
    <row r="8" ht="36" customHeight="1" spans="1:5">
      <c r="A8" s="183" t="s">
        <v>3149</v>
      </c>
      <c r="B8" s="196"/>
      <c r="C8" s="196"/>
      <c r="D8" s="199"/>
      <c r="E8" s="171" t="str">
        <f t="shared" si="0"/>
        <v>否</v>
      </c>
    </row>
    <row r="9" ht="36" customHeight="1" spans="1:5">
      <c r="A9" s="185" t="s">
        <v>3150</v>
      </c>
      <c r="B9" s="198"/>
      <c r="C9" s="198"/>
      <c r="D9" s="200"/>
      <c r="E9" s="171" t="str">
        <f t="shared" si="0"/>
        <v>否</v>
      </c>
    </row>
    <row r="10" ht="36" customHeight="1" spans="1:5">
      <c r="A10" s="185" t="s">
        <v>3154</v>
      </c>
      <c r="B10" s="198"/>
      <c r="C10" s="198"/>
      <c r="D10" s="200"/>
      <c r="E10" s="171" t="str">
        <f t="shared" si="0"/>
        <v>否</v>
      </c>
    </row>
    <row r="11" ht="36" customHeight="1" spans="1:5">
      <c r="A11" s="183" t="s">
        <v>3155</v>
      </c>
      <c r="B11" s="196">
        <f>B12</f>
        <v>0</v>
      </c>
      <c r="C11" s="196">
        <f>C12</f>
        <v>0</v>
      </c>
      <c r="D11" s="201" t="str">
        <f>IF(B11&gt;0,C11/B11-1,IF(B11&lt;0,-(C11/B11-1),""))</f>
        <v/>
      </c>
      <c r="E11" s="171" t="str">
        <f t="shared" si="0"/>
        <v>否</v>
      </c>
    </row>
    <row r="12" ht="36" customHeight="1" spans="1:5">
      <c r="A12" s="185" t="s">
        <v>3156</v>
      </c>
      <c r="B12" s="198"/>
      <c r="C12" s="198"/>
      <c r="D12" s="197" t="str">
        <f t="shared" ref="D12:D17" si="1">IF(B12&gt;0,C12/B12-1,IF(B12&lt;0,-(C12/B12-1),""))</f>
        <v/>
      </c>
      <c r="E12" s="171" t="str">
        <f t="shared" si="0"/>
        <v>否</v>
      </c>
    </row>
    <row r="13" ht="36" customHeight="1" spans="1:5">
      <c r="A13" s="183" t="s">
        <v>3157</v>
      </c>
      <c r="B13" s="196"/>
      <c r="C13" s="196"/>
      <c r="D13" s="201" t="str">
        <f t="shared" si="1"/>
        <v/>
      </c>
      <c r="E13" s="171" t="str">
        <f t="shared" si="0"/>
        <v>否</v>
      </c>
    </row>
    <row r="14" ht="36" customHeight="1" spans="1:5">
      <c r="A14" s="202" t="s">
        <v>3179</v>
      </c>
      <c r="B14" s="198"/>
      <c r="C14" s="198"/>
      <c r="D14" s="197" t="str">
        <f t="shared" si="1"/>
        <v/>
      </c>
      <c r="E14" s="171" t="str">
        <f t="shared" si="0"/>
        <v>否</v>
      </c>
    </row>
    <row r="15" ht="36" customHeight="1" spans="1:5">
      <c r="A15" s="183" t="s">
        <v>3159</v>
      </c>
      <c r="B15" s="196"/>
      <c r="C15" s="196"/>
      <c r="D15" s="199"/>
      <c r="E15" s="171" t="str">
        <f t="shared" si="0"/>
        <v>否</v>
      </c>
    </row>
    <row r="16" ht="36" customHeight="1" spans="1:5">
      <c r="A16" s="185" t="s">
        <v>3160</v>
      </c>
      <c r="B16" s="198"/>
      <c r="C16" s="198"/>
      <c r="D16" s="200"/>
      <c r="E16" s="171" t="str">
        <f t="shared" si="0"/>
        <v>否</v>
      </c>
    </row>
    <row r="17" ht="36" customHeight="1" spans="1:5">
      <c r="A17" s="203" t="s">
        <v>3180</v>
      </c>
      <c r="B17" s="196">
        <f>B4</f>
        <v>55</v>
      </c>
      <c r="C17" s="196">
        <f>C4</f>
        <v>25</v>
      </c>
      <c r="D17" s="197">
        <f t="shared" si="1"/>
        <v>-0.545</v>
      </c>
      <c r="E17" s="171" t="str">
        <f t="shared" si="0"/>
        <v>是</v>
      </c>
    </row>
    <row r="18" ht="36" customHeight="1" spans="1:5">
      <c r="A18" s="204" t="s">
        <v>190</v>
      </c>
      <c r="B18" s="196"/>
      <c r="C18" s="196"/>
      <c r="D18" s="199"/>
      <c r="E18" s="171" t="str">
        <f t="shared" si="0"/>
        <v>否</v>
      </c>
    </row>
    <row r="19" ht="36" customHeight="1" spans="1:5">
      <c r="A19" s="205" t="s">
        <v>3162</v>
      </c>
      <c r="B19" s="206"/>
      <c r="C19" s="198"/>
      <c r="D19" s="200"/>
      <c r="E19" s="171" t="str">
        <f t="shared" si="0"/>
        <v>否</v>
      </c>
    </row>
    <row r="20" ht="36" customHeight="1" spans="1:5">
      <c r="A20" s="205" t="s">
        <v>3163</v>
      </c>
      <c r="B20" s="206"/>
      <c r="C20" s="206"/>
      <c r="D20" s="200"/>
      <c r="E20" s="171" t="str">
        <f t="shared" si="0"/>
        <v>否</v>
      </c>
    </row>
    <row r="21" ht="36" customHeight="1" spans="1:5">
      <c r="A21" s="207" t="s">
        <v>3164</v>
      </c>
      <c r="B21" s="208"/>
      <c r="C21" s="196"/>
      <c r="D21" s="199"/>
      <c r="E21" s="171" t="str">
        <f t="shared" si="0"/>
        <v>否</v>
      </c>
    </row>
    <row r="22" ht="36" customHeight="1" spans="1:5">
      <c r="A22" s="203" t="s">
        <v>197</v>
      </c>
      <c r="B22" s="196">
        <f>B17</f>
        <v>55</v>
      </c>
      <c r="C22" s="196">
        <f>C17</f>
        <v>25</v>
      </c>
      <c r="D22" s="197">
        <f>IF(B22&gt;0,C22/B22-1,IF(B22&lt;0,-(C22/B22-1),""))</f>
        <v>-0.545</v>
      </c>
      <c r="E22" s="171" t="str">
        <f t="shared" si="0"/>
        <v>是</v>
      </c>
    </row>
    <row r="23" spans="2:2">
      <c r="B23" s="209"/>
    </row>
    <row r="24" spans="2:3">
      <c r="B24" s="210"/>
      <c r="C24" s="210"/>
    </row>
    <row r="25" spans="2:2">
      <c r="B25" s="209"/>
    </row>
    <row r="26" spans="2:3">
      <c r="B26" s="210"/>
      <c r="C26" s="210"/>
    </row>
    <row r="27" spans="2:2">
      <c r="B27" s="209"/>
    </row>
    <row r="28" spans="2:2">
      <c r="B28" s="209"/>
    </row>
    <row r="29" spans="2:3">
      <c r="B29" s="210"/>
      <c r="C29" s="210"/>
    </row>
    <row r="30" spans="2:2">
      <c r="B30" s="209"/>
    </row>
    <row r="31" spans="2:2">
      <c r="B31" s="209"/>
    </row>
    <row r="32" spans="2:2">
      <c r="B32" s="209"/>
    </row>
    <row r="33" spans="2:2">
      <c r="B33" s="209"/>
    </row>
    <row r="34" spans="2:3">
      <c r="B34" s="210"/>
      <c r="C34" s="210"/>
    </row>
    <row r="35" spans="2:2">
      <c r="B35" s="209"/>
    </row>
  </sheetData>
  <mergeCells count="1">
    <mergeCell ref="A1:D1"/>
  </mergeCells>
  <conditionalFormatting sqref="E3:E22">
    <cfRule type="cellIs" dxfId="3" priority="2" stopIfTrue="1" operator="lessThanOrEqual">
      <formula>-1</formula>
    </cfRule>
  </conditionalFormatting>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workbookViewId="0">
      <selection activeCell="B29" sqref="B29"/>
    </sheetView>
  </sheetViews>
  <sheetFormatPr defaultColWidth="9" defaultRowHeight="14.25" outlineLevelCol="1"/>
  <cols>
    <col min="1" max="1" width="36.25" style="174" customWidth="1"/>
    <col min="2" max="2" width="45.5" style="176" customWidth="1"/>
    <col min="3" max="3" width="12.6333333333333" style="174"/>
    <col min="4" max="16374" width="9" style="174"/>
    <col min="16375" max="16376" width="35.6333333333333" style="174"/>
    <col min="16377" max="16377" width="9" style="174"/>
    <col min="16378" max="16384" width="9" style="177"/>
  </cols>
  <sheetData>
    <row r="1" s="174" customFormat="1" ht="45" customHeight="1" spans="1:2">
      <c r="A1" s="178" t="s">
        <v>3181</v>
      </c>
      <c r="B1" s="179"/>
    </row>
    <row r="2" s="174" customFormat="1" ht="20.1" customHeight="1" spans="1:2">
      <c r="A2" s="180"/>
      <c r="B2" s="181" t="s">
        <v>71</v>
      </c>
    </row>
    <row r="3" s="175" customFormat="1" ht="45" customHeight="1" spans="1:2">
      <c r="A3" s="182" t="s">
        <v>3182</v>
      </c>
      <c r="B3" s="182" t="s">
        <v>3183</v>
      </c>
    </row>
    <row r="4" s="174" customFormat="1" ht="36" customHeight="1" spans="1:2">
      <c r="A4" s="186"/>
      <c r="B4" s="184"/>
    </row>
    <row r="5" s="174" customFormat="1" ht="36" customHeight="1" spans="1:2">
      <c r="A5" s="186"/>
      <c r="B5" s="184"/>
    </row>
    <row r="6" s="174" customFormat="1" ht="36" customHeight="1" spans="1:2">
      <c r="A6" s="186"/>
      <c r="B6" s="184"/>
    </row>
    <row r="7" s="174" customFormat="1" ht="36" customHeight="1" spans="1:2">
      <c r="A7" s="186"/>
      <c r="B7" s="184"/>
    </row>
    <row r="8" s="174" customFormat="1" ht="36" customHeight="1" spans="1:2">
      <c r="A8" s="186"/>
      <c r="B8" s="184"/>
    </row>
    <row r="9" s="174" customFormat="1" ht="36" customHeight="1" spans="1:2">
      <c r="A9" s="186"/>
      <c r="B9" s="184"/>
    </row>
    <row r="10" s="174" customFormat="1" ht="36" customHeight="1" spans="1:2">
      <c r="A10" s="186"/>
      <c r="B10" s="184"/>
    </row>
    <row r="11" s="174" customFormat="1" ht="36" customHeight="1" spans="1:2">
      <c r="A11" s="186"/>
      <c r="B11" s="184"/>
    </row>
    <row r="12" s="174" customFormat="1" ht="36" customHeight="1" spans="1:2">
      <c r="A12" s="186"/>
      <c r="B12" s="184"/>
    </row>
    <row r="13" s="174" customFormat="1" ht="36" customHeight="1" spans="1:2">
      <c r="A13" s="186"/>
      <c r="B13" s="184"/>
    </row>
    <row r="14" s="174" customFormat="1" ht="36" customHeight="1" spans="1:2">
      <c r="A14" s="186"/>
      <c r="B14" s="184"/>
    </row>
    <row r="15" s="174" customFormat="1" ht="36" customHeight="1" spans="1:2">
      <c r="A15" s="186"/>
      <c r="B15" s="184"/>
    </row>
    <row r="16" s="174" customFormat="1" ht="36" customHeight="1" spans="1:2">
      <c r="A16" s="186"/>
      <c r="B16" s="184"/>
    </row>
    <row r="17" s="174" customFormat="1" ht="36" customHeight="1" spans="1:2">
      <c r="A17" s="186"/>
      <c r="B17" s="184"/>
    </row>
    <row r="18" s="174" customFormat="1" ht="36" customHeight="1" spans="1:2">
      <c r="A18" s="186"/>
      <c r="B18" s="184"/>
    </row>
    <row r="19" s="174" customFormat="1" ht="36" customHeight="1" spans="1:2">
      <c r="A19" s="186"/>
      <c r="B19" s="184"/>
    </row>
    <row r="20" s="174" customFormat="1" ht="31" customHeight="1" spans="1:2">
      <c r="A20" s="188" t="s">
        <v>3184</v>
      </c>
      <c r="B20" s="189"/>
    </row>
    <row r="21" ht="36" customHeight="1" spans="1:1">
      <c r="A21" s="174" t="s">
        <v>2548</v>
      </c>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3"/>
  <sheetViews>
    <sheetView showGridLines="0" showZeros="0" zoomScale="90" zoomScaleNormal="90" topLeftCell="B1" workbookViewId="0">
      <pane ySplit="4" topLeftCell="A5" activePane="bottomLeft" state="frozen"/>
      <selection/>
      <selection pane="bottomLeft" activeCell="I22" sqref="I22"/>
    </sheetView>
  </sheetViews>
  <sheetFormatPr defaultColWidth="9" defaultRowHeight="14.25" outlineLevelCol="5"/>
  <cols>
    <col min="1" max="1" width="17.6333333333333" style="306" customWidth="1"/>
    <col min="2" max="2" width="50.75" style="306" customWidth="1"/>
    <col min="3" max="4" width="20.6333333333333" style="306" customWidth="1"/>
    <col min="5" max="5" width="20.6333333333333" style="534" customWidth="1"/>
    <col min="6" max="16384" width="9" style="535"/>
  </cols>
  <sheetData>
    <row r="1" ht="22.5" spans="2:2">
      <c r="B1" s="536" t="s">
        <v>69</v>
      </c>
    </row>
    <row r="2" ht="45" customHeight="1" spans="1:6">
      <c r="A2" s="310"/>
      <c r="B2" s="310" t="s">
        <v>70</v>
      </c>
      <c r="C2" s="310"/>
      <c r="D2" s="310"/>
      <c r="E2" s="310"/>
      <c r="F2" s="537"/>
    </row>
    <row r="3" ht="18.95" customHeight="1" spans="1:6">
      <c r="A3" s="309"/>
      <c r="B3" s="538"/>
      <c r="C3" s="539"/>
      <c r="D3" s="309"/>
      <c r="E3" s="314" t="s">
        <v>71</v>
      </c>
      <c r="F3" s="537"/>
    </row>
    <row r="4" s="531" customFormat="1" ht="45" customHeight="1" spans="1:6">
      <c r="A4" s="316" t="s">
        <v>72</v>
      </c>
      <c r="B4" s="540" t="s">
        <v>73</v>
      </c>
      <c r="C4" s="318" t="s">
        <v>74</v>
      </c>
      <c r="D4" s="318" t="s">
        <v>75</v>
      </c>
      <c r="E4" s="540" t="s">
        <v>76</v>
      </c>
      <c r="F4" s="541" t="s">
        <v>77</v>
      </c>
    </row>
    <row r="5" ht="37.5" customHeight="1" spans="1:6">
      <c r="A5" s="510" t="s">
        <v>78</v>
      </c>
      <c r="B5" s="511" t="s">
        <v>79</v>
      </c>
      <c r="C5" s="356">
        <f>SUM(C6:C20)</f>
        <v>53395</v>
      </c>
      <c r="D5" s="356">
        <f>SUM(D6:D20)</f>
        <v>59150</v>
      </c>
      <c r="E5" s="341">
        <f>((D5-C5)/C5)</f>
        <v>0.108</v>
      </c>
      <c r="F5" s="542" t="str">
        <f t="shared" ref="F5:F40" si="0">IF(LEN(A5)=3,"是",IF(B5&lt;&gt;"",IF(SUM(C5:D5)&lt;&gt;0,"是","否"),"是"))</f>
        <v>是</v>
      </c>
    </row>
    <row r="6" ht="37.5" customHeight="1" spans="1:6">
      <c r="A6" s="393" t="s">
        <v>80</v>
      </c>
      <c r="B6" s="347" t="s">
        <v>81</v>
      </c>
      <c r="C6" s="354">
        <v>16396</v>
      </c>
      <c r="D6" s="354">
        <v>21147</v>
      </c>
      <c r="E6" s="341">
        <f t="shared" ref="E6:E24" si="1">((D6-C6)/C6)</f>
        <v>0.29</v>
      </c>
      <c r="F6" s="542" t="str">
        <f t="shared" si="0"/>
        <v>是</v>
      </c>
    </row>
    <row r="7" ht="37.5" customHeight="1" spans="1:6">
      <c r="A7" s="393" t="s">
        <v>82</v>
      </c>
      <c r="B7" s="347" t="s">
        <v>83</v>
      </c>
      <c r="C7" s="354">
        <v>1303</v>
      </c>
      <c r="D7" s="354">
        <v>1937</v>
      </c>
      <c r="E7" s="341">
        <f t="shared" si="1"/>
        <v>0.487</v>
      </c>
      <c r="F7" s="542" t="str">
        <f t="shared" si="0"/>
        <v>是</v>
      </c>
    </row>
    <row r="8" ht="37.5" customHeight="1" spans="1:6">
      <c r="A8" s="393" t="s">
        <v>84</v>
      </c>
      <c r="B8" s="347" t="s">
        <v>85</v>
      </c>
      <c r="C8" s="354">
        <v>595</v>
      </c>
      <c r="D8" s="354">
        <v>682</v>
      </c>
      <c r="E8" s="341">
        <f t="shared" si="1"/>
        <v>0.146</v>
      </c>
      <c r="F8" s="542" t="str">
        <f t="shared" si="0"/>
        <v>是</v>
      </c>
    </row>
    <row r="9" ht="37.5" customHeight="1" spans="1:6">
      <c r="A9" s="393" t="s">
        <v>86</v>
      </c>
      <c r="B9" s="347" t="s">
        <v>87</v>
      </c>
      <c r="C9" s="354">
        <v>348</v>
      </c>
      <c r="D9" s="354">
        <v>290</v>
      </c>
      <c r="E9" s="341">
        <f t="shared" si="1"/>
        <v>-0.167</v>
      </c>
      <c r="F9" s="542" t="str">
        <f t="shared" si="0"/>
        <v>是</v>
      </c>
    </row>
    <row r="10" ht="37.5" customHeight="1" spans="1:6">
      <c r="A10" s="393" t="s">
        <v>88</v>
      </c>
      <c r="B10" s="347" t="s">
        <v>89</v>
      </c>
      <c r="C10" s="354">
        <v>2285</v>
      </c>
      <c r="D10" s="354">
        <v>2165</v>
      </c>
      <c r="E10" s="341">
        <f t="shared" si="1"/>
        <v>-0.053</v>
      </c>
      <c r="F10" s="542" t="str">
        <f t="shared" si="0"/>
        <v>是</v>
      </c>
    </row>
    <row r="11" ht="37.5" customHeight="1" spans="1:6">
      <c r="A11" s="393" t="s">
        <v>90</v>
      </c>
      <c r="B11" s="347" t="s">
        <v>91</v>
      </c>
      <c r="C11" s="354">
        <v>2479</v>
      </c>
      <c r="D11" s="354">
        <v>1633</v>
      </c>
      <c r="E11" s="341">
        <f t="shared" si="1"/>
        <v>-0.341</v>
      </c>
      <c r="F11" s="542" t="str">
        <f t="shared" si="0"/>
        <v>是</v>
      </c>
    </row>
    <row r="12" ht="37.5" customHeight="1" spans="1:6">
      <c r="A12" s="393" t="s">
        <v>92</v>
      </c>
      <c r="B12" s="347" t="s">
        <v>93</v>
      </c>
      <c r="C12" s="354">
        <v>668</v>
      </c>
      <c r="D12" s="354">
        <v>1007</v>
      </c>
      <c r="E12" s="341">
        <f t="shared" si="1"/>
        <v>0.507</v>
      </c>
      <c r="F12" s="542" t="str">
        <f t="shared" si="0"/>
        <v>是</v>
      </c>
    </row>
    <row r="13" ht="37.5" customHeight="1" spans="1:6">
      <c r="A13" s="393" t="s">
        <v>94</v>
      </c>
      <c r="B13" s="347" t="s">
        <v>95</v>
      </c>
      <c r="C13" s="354">
        <v>633</v>
      </c>
      <c r="D13" s="354">
        <v>747</v>
      </c>
      <c r="E13" s="341">
        <f t="shared" si="1"/>
        <v>0.18</v>
      </c>
      <c r="F13" s="542" t="str">
        <f t="shared" si="0"/>
        <v>是</v>
      </c>
    </row>
    <row r="14" ht="37.5" customHeight="1" spans="1:6">
      <c r="A14" s="393" t="s">
        <v>96</v>
      </c>
      <c r="B14" s="347" t="s">
        <v>97</v>
      </c>
      <c r="C14" s="354">
        <v>15007</v>
      </c>
      <c r="D14" s="354">
        <v>11000</v>
      </c>
      <c r="E14" s="341">
        <f t="shared" si="1"/>
        <v>-0.267</v>
      </c>
      <c r="F14" s="542" t="str">
        <f t="shared" si="0"/>
        <v>是</v>
      </c>
    </row>
    <row r="15" ht="37.5" customHeight="1" spans="1:6">
      <c r="A15" s="393" t="s">
        <v>98</v>
      </c>
      <c r="B15" s="347" t="s">
        <v>99</v>
      </c>
      <c r="C15" s="354">
        <v>931</v>
      </c>
      <c r="D15" s="354">
        <v>970</v>
      </c>
      <c r="E15" s="341">
        <f t="shared" si="1"/>
        <v>0.042</v>
      </c>
      <c r="F15" s="542" t="str">
        <f t="shared" si="0"/>
        <v>是</v>
      </c>
    </row>
    <row r="16" ht="37.5" customHeight="1" spans="1:6">
      <c r="A16" s="393" t="s">
        <v>100</v>
      </c>
      <c r="B16" s="347" t="s">
        <v>101</v>
      </c>
      <c r="C16" s="354">
        <v>648</v>
      </c>
      <c r="D16" s="354">
        <v>1750</v>
      </c>
      <c r="E16" s="341">
        <f t="shared" si="1"/>
        <v>1.701</v>
      </c>
      <c r="F16" s="542" t="str">
        <f t="shared" si="0"/>
        <v>是</v>
      </c>
    </row>
    <row r="17" ht="37.5" customHeight="1" spans="1:6">
      <c r="A17" s="393" t="s">
        <v>102</v>
      </c>
      <c r="B17" s="347" t="s">
        <v>103</v>
      </c>
      <c r="C17" s="354">
        <v>6271</v>
      </c>
      <c r="D17" s="354">
        <v>9700</v>
      </c>
      <c r="E17" s="341">
        <f t="shared" si="1"/>
        <v>0.547</v>
      </c>
      <c r="F17" s="542" t="str">
        <f t="shared" si="0"/>
        <v>是</v>
      </c>
    </row>
    <row r="18" ht="37.5" customHeight="1" spans="1:6">
      <c r="A18" s="393" t="s">
        <v>104</v>
      </c>
      <c r="B18" s="347" t="s">
        <v>105</v>
      </c>
      <c r="C18" s="354">
        <v>5089</v>
      </c>
      <c r="D18" s="354">
        <v>5200</v>
      </c>
      <c r="E18" s="341">
        <f t="shared" si="1"/>
        <v>0.022</v>
      </c>
      <c r="F18" s="542" t="str">
        <f t="shared" si="0"/>
        <v>是</v>
      </c>
    </row>
    <row r="19" ht="37.5" customHeight="1" spans="1:6">
      <c r="A19" s="393" t="s">
        <v>106</v>
      </c>
      <c r="B19" s="347" t="s">
        <v>107</v>
      </c>
      <c r="C19" s="354">
        <v>72</v>
      </c>
      <c r="D19" s="354">
        <v>200</v>
      </c>
      <c r="E19" s="341">
        <f t="shared" si="1"/>
        <v>1.778</v>
      </c>
      <c r="F19" s="542" t="str">
        <f t="shared" si="0"/>
        <v>是</v>
      </c>
    </row>
    <row r="20" ht="37.5" customHeight="1" spans="1:6">
      <c r="A20" s="554" t="s">
        <v>108</v>
      </c>
      <c r="B20" s="347" t="s">
        <v>109</v>
      </c>
      <c r="C20" s="354">
        <v>670</v>
      </c>
      <c r="D20" s="354">
        <v>722</v>
      </c>
      <c r="E20" s="341">
        <f t="shared" si="1"/>
        <v>0.078</v>
      </c>
      <c r="F20" s="542" t="str">
        <f t="shared" si="0"/>
        <v>是</v>
      </c>
    </row>
    <row r="21" ht="37.5" customHeight="1" spans="1:6">
      <c r="A21" s="391" t="s">
        <v>110</v>
      </c>
      <c r="B21" s="511" t="s">
        <v>111</v>
      </c>
      <c r="C21" s="356">
        <f>SUM(C22:C29)</f>
        <v>37492</v>
      </c>
      <c r="D21" s="356">
        <f>SUM(D22:D29)</f>
        <v>37150</v>
      </c>
      <c r="E21" s="341">
        <f t="shared" si="1"/>
        <v>-0.009</v>
      </c>
      <c r="F21" s="542" t="str">
        <f t="shared" si="0"/>
        <v>是</v>
      </c>
    </row>
    <row r="22" ht="37.5" customHeight="1" spans="1:6">
      <c r="A22" s="543" t="s">
        <v>112</v>
      </c>
      <c r="B22" s="347" t="s">
        <v>113</v>
      </c>
      <c r="C22" s="354">
        <v>1850</v>
      </c>
      <c r="D22" s="354">
        <v>1900</v>
      </c>
      <c r="E22" s="341">
        <f t="shared" si="1"/>
        <v>0.027</v>
      </c>
      <c r="F22" s="542" t="str">
        <f t="shared" si="0"/>
        <v>是</v>
      </c>
    </row>
    <row r="23" ht="37.5" customHeight="1" spans="1:6">
      <c r="A23" s="393" t="s">
        <v>114</v>
      </c>
      <c r="B23" s="544" t="s">
        <v>115</v>
      </c>
      <c r="C23" s="354">
        <v>8673</v>
      </c>
      <c r="D23" s="354">
        <v>5230</v>
      </c>
      <c r="E23" s="341">
        <f t="shared" si="1"/>
        <v>-0.397</v>
      </c>
      <c r="F23" s="542" t="str">
        <f t="shared" si="0"/>
        <v>是</v>
      </c>
    </row>
    <row r="24" ht="37.5" customHeight="1" spans="1:6">
      <c r="A24" s="393" t="s">
        <v>116</v>
      </c>
      <c r="B24" s="347" t="s">
        <v>117</v>
      </c>
      <c r="C24" s="354">
        <v>3647</v>
      </c>
      <c r="D24" s="354">
        <v>3400</v>
      </c>
      <c r="E24" s="341">
        <f t="shared" si="1"/>
        <v>-0.068</v>
      </c>
      <c r="F24" s="542" t="str">
        <f t="shared" si="0"/>
        <v>是</v>
      </c>
    </row>
    <row r="25" ht="37.5" customHeight="1" spans="1:6">
      <c r="A25" s="393" t="s">
        <v>118</v>
      </c>
      <c r="B25" s="347" t="s">
        <v>119</v>
      </c>
      <c r="C25" s="354"/>
      <c r="D25" s="354"/>
      <c r="E25" s="373"/>
      <c r="F25" s="542" t="str">
        <f t="shared" si="0"/>
        <v>否</v>
      </c>
    </row>
    <row r="26" ht="37.5" customHeight="1" spans="1:6">
      <c r="A26" s="393" t="s">
        <v>120</v>
      </c>
      <c r="B26" s="347" t="s">
        <v>121</v>
      </c>
      <c r="C26" s="354">
        <v>21428</v>
      </c>
      <c r="D26" s="354">
        <v>24750</v>
      </c>
      <c r="E26" s="341">
        <f t="shared" ref="E26:E29" si="2">((D26-C26)/C26)</f>
        <v>0.155</v>
      </c>
      <c r="F26" s="542" t="str">
        <f t="shared" si="0"/>
        <v>是</v>
      </c>
    </row>
    <row r="27" ht="37.5" customHeight="1" spans="1:6">
      <c r="A27" s="393" t="s">
        <v>122</v>
      </c>
      <c r="B27" s="347" t="s">
        <v>123</v>
      </c>
      <c r="C27" s="354"/>
      <c r="D27" s="354"/>
      <c r="E27" s="373"/>
      <c r="F27" s="542" t="str">
        <f t="shared" si="0"/>
        <v>否</v>
      </c>
    </row>
    <row r="28" ht="37.5" customHeight="1" spans="1:6">
      <c r="A28" s="393" t="s">
        <v>124</v>
      </c>
      <c r="B28" s="347" t="s">
        <v>125</v>
      </c>
      <c r="C28" s="354">
        <v>1726</v>
      </c>
      <c r="D28" s="354">
        <v>1700</v>
      </c>
      <c r="E28" s="341">
        <f t="shared" si="2"/>
        <v>-0.015</v>
      </c>
      <c r="F28" s="542" t="str">
        <f t="shared" si="0"/>
        <v>是</v>
      </c>
    </row>
    <row r="29" ht="37.5" customHeight="1" spans="1:6">
      <c r="A29" s="393" t="s">
        <v>126</v>
      </c>
      <c r="B29" s="347" t="s">
        <v>127</v>
      </c>
      <c r="C29" s="354">
        <v>168</v>
      </c>
      <c r="D29" s="354">
        <v>170</v>
      </c>
      <c r="E29" s="341">
        <f t="shared" si="2"/>
        <v>0.012</v>
      </c>
      <c r="F29" s="542" t="str">
        <f t="shared" si="0"/>
        <v>是</v>
      </c>
    </row>
    <row r="30" ht="37.5" customHeight="1" spans="1:6">
      <c r="A30" s="393"/>
      <c r="B30" s="347"/>
      <c r="C30" s="354"/>
      <c r="D30" s="354"/>
      <c r="E30" s="341"/>
      <c r="F30" s="542" t="str">
        <f t="shared" si="0"/>
        <v>是</v>
      </c>
    </row>
    <row r="31" s="532" customFormat="1" ht="37.5" customHeight="1" spans="1:6">
      <c r="A31" s="545"/>
      <c r="B31" s="509" t="s">
        <v>128</v>
      </c>
      <c r="C31" s="356">
        <f>C21+C5</f>
        <v>90887</v>
      </c>
      <c r="D31" s="356">
        <f>D21+D5</f>
        <v>96300</v>
      </c>
      <c r="E31" s="341">
        <f>((D31-C31)/C31)</f>
        <v>0.06</v>
      </c>
      <c r="F31" s="542" t="str">
        <f t="shared" si="0"/>
        <v>是</v>
      </c>
    </row>
    <row r="32" ht="37.5" customHeight="1" spans="1:6">
      <c r="A32" s="391">
        <v>105</v>
      </c>
      <c r="B32" s="345" t="s">
        <v>129</v>
      </c>
      <c r="C32" s="356">
        <v>27600</v>
      </c>
      <c r="D32" s="356">
        <v>20480</v>
      </c>
      <c r="E32" s="341">
        <f t="shared" ref="E32:E40" si="3">((D32-C32)/C32)</f>
        <v>-0.258</v>
      </c>
      <c r="F32" s="542" t="str">
        <f t="shared" si="0"/>
        <v>是</v>
      </c>
    </row>
    <row r="33" ht="37.5" customHeight="1" spans="1:6">
      <c r="A33" s="510">
        <v>110</v>
      </c>
      <c r="B33" s="511" t="s">
        <v>130</v>
      </c>
      <c r="C33" s="356">
        <f>SUM(C34:C39)</f>
        <v>332922</v>
      </c>
      <c r="D33" s="356">
        <f>SUM(D34:D39)</f>
        <v>231700</v>
      </c>
      <c r="E33" s="341">
        <f t="shared" si="3"/>
        <v>-0.304</v>
      </c>
      <c r="F33" s="542" t="str">
        <f t="shared" si="0"/>
        <v>是</v>
      </c>
    </row>
    <row r="34" ht="37.5" customHeight="1" spans="1:6">
      <c r="A34" s="393">
        <v>11001</v>
      </c>
      <c r="B34" s="347" t="s">
        <v>131</v>
      </c>
      <c r="C34" s="354">
        <v>6139</v>
      </c>
      <c r="D34" s="354">
        <v>6139</v>
      </c>
      <c r="E34" s="341">
        <f t="shared" si="3"/>
        <v>0</v>
      </c>
      <c r="F34" s="542" t="str">
        <f t="shared" si="0"/>
        <v>是</v>
      </c>
    </row>
    <row r="35" ht="37.5" customHeight="1" spans="1:6">
      <c r="A35" s="393"/>
      <c r="B35" s="347" t="s">
        <v>132</v>
      </c>
      <c r="C35" s="354">
        <v>229723</v>
      </c>
      <c r="D35" s="354">
        <v>149655</v>
      </c>
      <c r="E35" s="341">
        <f t="shared" si="3"/>
        <v>-0.349</v>
      </c>
      <c r="F35" s="542" t="str">
        <f t="shared" si="0"/>
        <v>是</v>
      </c>
    </row>
    <row r="36" ht="37.5" customHeight="1" spans="1:6">
      <c r="A36" s="393">
        <v>11008</v>
      </c>
      <c r="B36" s="347" t="s">
        <v>133</v>
      </c>
      <c r="C36" s="354">
        <v>56454</v>
      </c>
      <c r="D36" s="354">
        <v>50906</v>
      </c>
      <c r="E36" s="341">
        <f t="shared" si="3"/>
        <v>-0.098</v>
      </c>
      <c r="F36" s="542" t="str">
        <f t="shared" si="0"/>
        <v>是</v>
      </c>
    </row>
    <row r="37" ht="37.5" customHeight="1" spans="1:6">
      <c r="A37" s="393">
        <v>11009</v>
      </c>
      <c r="B37" s="347" t="s">
        <v>134</v>
      </c>
      <c r="C37" s="354">
        <v>39499</v>
      </c>
      <c r="D37" s="354"/>
      <c r="E37" s="341">
        <f t="shared" si="3"/>
        <v>-1</v>
      </c>
      <c r="F37" s="542" t="str">
        <f t="shared" si="0"/>
        <v>是</v>
      </c>
    </row>
    <row r="38" s="533" customFormat="1" ht="37.5" customHeight="1" spans="1:6">
      <c r="A38" s="546">
        <v>11013</v>
      </c>
      <c r="B38" s="355" t="s">
        <v>135</v>
      </c>
      <c r="C38" s="354"/>
      <c r="D38" s="354"/>
      <c r="E38" s="341"/>
      <c r="F38" s="542" t="str">
        <f t="shared" si="0"/>
        <v>否</v>
      </c>
    </row>
    <row r="39" s="533" customFormat="1" ht="37.5" customHeight="1" spans="1:6">
      <c r="A39" s="546">
        <v>11015</v>
      </c>
      <c r="B39" s="355" t="s">
        <v>136</v>
      </c>
      <c r="C39" s="354">
        <v>1107</v>
      </c>
      <c r="D39" s="354">
        <v>25000</v>
      </c>
      <c r="E39" s="341">
        <f t="shared" si="3"/>
        <v>21.584</v>
      </c>
      <c r="F39" s="542" t="str">
        <f t="shared" si="0"/>
        <v>是</v>
      </c>
    </row>
    <row r="40" ht="37.5" customHeight="1" spans="1:6">
      <c r="A40" s="547"/>
      <c r="B40" s="548" t="s">
        <v>137</v>
      </c>
      <c r="C40" s="356">
        <f>C31+C32+C33</f>
        <v>451409</v>
      </c>
      <c r="D40" s="356">
        <f>D31+D32+D33</f>
        <v>348480</v>
      </c>
      <c r="E40" s="341">
        <f t="shared" si="3"/>
        <v>-0.228</v>
      </c>
      <c r="F40" s="542" t="str">
        <f t="shared" si="0"/>
        <v>是</v>
      </c>
    </row>
    <row r="41" spans="3:4">
      <c r="C41" s="549"/>
      <c r="D41" s="549"/>
    </row>
    <row r="42" spans="4:4">
      <c r="D42" s="549"/>
    </row>
    <row r="43" spans="3:4">
      <c r="C43" s="549"/>
      <c r="D43" s="549"/>
    </row>
    <row r="44" spans="4:4">
      <c r="D44" s="549"/>
    </row>
    <row r="45" spans="3:4">
      <c r="C45" s="549"/>
      <c r="D45" s="549"/>
    </row>
    <row r="46" spans="3:4">
      <c r="C46" s="549"/>
      <c r="D46" s="549"/>
    </row>
    <row r="47" spans="4:4">
      <c r="D47" s="549"/>
    </row>
    <row r="48" spans="3:4">
      <c r="C48" s="549"/>
      <c r="D48" s="549"/>
    </row>
    <row r="49" spans="3:4">
      <c r="C49" s="549"/>
      <c r="D49" s="549"/>
    </row>
    <row r="50" spans="3:4">
      <c r="C50" s="549"/>
      <c r="D50" s="549"/>
    </row>
    <row r="51" spans="3:4">
      <c r="C51" s="549"/>
      <c r="D51" s="549"/>
    </row>
    <row r="52" spans="4:4">
      <c r="D52" s="549"/>
    </row>
    <row r="53" spans="3:4">
      <c r="C53" s="549"/>
      <c r="D53" s="549"/>
    </row>
  </sheetData>
  <mergeCells count="1">
    <mergeCell ref="B2:E2"/>
  </mergeCells>
  <conditionalFormatting sqref="E3">
    <cfRule type="cellIs" dxfId="0" priority="38" stopIfTrue="1" operator="lessThanOrEqual">
      <formula>-1</formula>
    </cfRule>
  </conditionalFormatting>
  <conditionalFormatting sqref="A32:B32">
    <cfRule type="expression" dxfId="1" priority="44" stopIfTrue="1">
      <formula>"len($A:$A)=3"</formula>
    </cfRule>
  </conditionalFormatting>
  <conditionalFormatting sqref="C32">
    <cfRule type="expression" dxfId="1" priority="29" stopIfTrue="1">
      <formula>"len($A:$A)=3"</formula>
    </cfRule>
  </conditionalFormatting>
  <conditionalFormatting sqref="D32">
    <cfRule type="expression" dxfId="1" priority="18" stopIfTrue="1">
      <formula>"len($A:$A)=3"</formula>
    </cfRule>
  </conditionalFormatting>
  <conditionalFormatting sqref="D39">
    <cfRule type="expression" dxfId="1" priority="21" stopIfTrue="1">
      <formula>"len($A:$A)=3"</formula>
    </cfRule>
  </conditionalFormatting>
  <conditionalFormatting sqref="B8:B9">
    <cfRule type="expression" dxfId="1" priority="52" stopIfTrue="1">
      <formula>"len($A:$A)=3"</formula>
    </cfRule>
  </conditionalFormatting>
  <conditionalFormatting sqref="B33:B35">
    <cfRule type="expression" dxfId="1" priority="13" stopIfTrue="1">
      <formula>"len($A:$A)=3"</formula>
    </cfRule>
  </conditionalFormatting>
  <conditionalFormatting sqref="B38:B40">
    <cfRule type="expression" dxfId="1" priority="7" stopIfTrue="1">
      <formula>"len($A:$A)=3"</formula>
    </cfRule>
    <cfRule type="expression" dxfId="1" priority="8" stopIfTrue="1">
      <formula>"len($A:$A)=3"</formula>
    </cfRule>
  </conditionalFormatting>
  <conditionalFormatting sqref="C8:C9">
    <cfRule type="expression" dxfId="1" priority="31" stopIfTrue="1">
      <formula>"len($A:$A)=3"</formula>
    </cfRule>
  </conditionalFormatting>
  <conditionalFormatting sqref="C34:C35">
    <cfRule type="expression" dxfId="1" priority="27" stopIfTrue="1">
      <formula>"len($A:$A)=3"</formula>
    </cfRule>
  </conditionalFormatting>
  <conditionalFormatting sqref="C36:C37">
    <cfRule type="expression" dxfId="1" priority="25" stopIfTrue="1">
      <formula>"len($A:$A)=3"</formula>
    </cfRule>
  </conditionalFormatting>
  <conditionalFormatting sqref="D6:D7">
    <cfRule type="expression" dxfId="1" priority="22" stopIfTrue="1">
      <formula>"len($A:$A)=3"</formula>
    </cfRule>
  </conditionalFormatting>
  <conditionalFormatting sqref="D8:D9">
    <cfRule type="expression" dxfId="1" priority="20" stopIfTrue="1">
      <formula>"len($A:$A)=3"</formula>
    </cfRule>
  </conditionalFormatting>
  <conditionalFormatting sqref="D34:D35">
    <cfRule type="expression" dxfId="1" priority="16" stopIfTrue="1">
      <formula>"len($A:$A)=3"</formula>
    </cfRule>
  </conditionalFormatting>
  <conditionalFormatting sqref="D36:D37">
    <cfRule type="expression" dxfId="1" priority="14" stopIfTrue="1">
      <formula>"len($A:$A)=3"</formula>
    </cfRule>
  </conditionalFormatting>
  <conditionalFormatting sqref="D38:D39">
    <cfRule type="expression" dxfId="1" priority="24" stopIfTrue="1">
      <formula>"len($A:$A)=3"</formula>
    </cfRule>
  </conditionalFormatting>
  <conditionalFormatting sqref="F5:F40">
    <cfRule type="cellIs" dxfId="2" priority="36" stopIfTrue="1" operator="lessThan">
      <formula>0</formula>
    </cfRule>
    <cfRule type="cellIs" dxfId="2" priority="37" stopIfTrue="1" operator="lessThan">
      <formula>0</formula>
    </cfRule>
  </conditionalFormatting>
  <conditionalFormatting sqref="A5:B30">
    <cfRule type="expression" dxfId="1" priority="49" stopIfTrue="1">
      <formula>"len($A:$A)=3"</formula>
    </cfRule>
  </conditionalFormatting>
  <conditionalFormatting sqref="B5:B7 B40 B32">
    <cfRule type="expression" dxfId="1" priority="58" stopIfTrue="1">
      <formula>"len($A:$A)=3"</formula>
    </cfRule>
  </conditionalFormatting>
  <conditionalFormatting sqref="C5:C7 D5">
    <cfRule type="expression" dxfId="1" priority="33" stopIfTrue="1">
      <formula>"len($A:$A)=3"</formula>
    </cfRule>
  </conditionalFormatting>
  <conditionalFormatting sqref="C5:C30 D5 D21">
    <cfRule type="expression" dxfId="1" priority="30" stopIfTrue="1">
      <formula>"len($A:$A)=3"</formula>
    </cfRule>
  </conditionalFormatting>
  <conditionalFormatting sqref="D6:D20 D22:D30">
    <cfRule type="expression" dxfId="1" priority="19" stopIfTrue="1">
      <formula>"len($A:$A)=3"</formula>
    </cfRule>
  </conditionalFormatting>
  <conditionalFormatting sqref="C32:C33 C34:D35 D33">
    <cfRule type="expression" dxfId="1" priority="34" stopIfTrue="1">
      <formula>"len($A:$A)=3"</formula>
    </cfRule>
  </conditionalFormatting>
  <conditionalFormatting sqref="D32 D34:D35">
    <cfRule type="expression" dxfId="1" priority="23" stopIfTrue="1">
      <formula>"len($A:$A)=3"</formula>
    </cfRule>
  </conditionalFormatting>
  <conditionalFormatting sqref="A33:B35 B39:B40">
    <cfRule type="expression" dxfId="1" priority="12" stopIfTrue="1">
      <formula>"len($A:$A)=3"</formula>
    </cfRule>
  </conditionalFormatting>
  <conditionalFormatting sqref="C33:D35">
    <cfRule type="expression" dxfId="1" priority="28" stopIfTrue="1">
      <formula>"len($A:$A)=3"</formula>
    </cfRule>
  </conditionalFormatting>
  <conditionalFormatting sqref="A34:B35">
    <cfRule type="expression" dxfId="1" priority="11" stopIfTrue="1">
      <formula>"len($A:$A)=3"</formula>
    </cfRule>
  </conditionalFormatting>
  <conditionalFormatting sqref="B40 A36:D36">
    <cfRule type="expression" dxfId="1" priority="56" stopIfTrue="1">
      <formula>"len($A:$A)=3"</formula>
    </cfRule>
  </conditionalFormatting>
  <conditionalFormatting sqref="A36:B37">
    <cfRule type="expression" dxfId="1" priority="9" stopIfTrue="1">
      <formula>"len($A:$A)=3"</formula>
    </cfRule>
  </conditionalFormatting>
  <conditionalFormatting sqref="C38:C40 D40">
    <cfRule type="expression" dxfId="1" priority="35" stopIfTrue="1">
      <formula>"len($A:$A)=3"</formula>
    </cfRule>
  </conditionalFormatting>
  <conditionalFormatting sqref="C39:C40 D40">
    <cfRule type="expression" dxfId="1" priority="3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1"/>
  <sheetViews>
    <sheetView workbookViewId="0">
      <selection activeCell="A25" sqref="A25"/>
    </sheetView>
  </sheetViews>
  <sheetFormatPr defaultColWidth="9" defaultRowHeight="14.25"/>
  <cols>
    <col min="1" max="1" width="46.6333333333333" style="174" customWidth="1"/>
    <col min="2" max="2" width="38" style="176" customWidth="1"/>
    <col min="3" max="16371" width="9" style="174"/>
    <col min="16372" max="16373" width="35.6333333333333" style="174"/>
    <col min="16374" max="16374" width="9" style="174"/>
    <col min="16375" max="16384" width="9" style="177"/>
  </cols>
  <sheetData>
    <row r="1" s="174" customFormat="1" ht="45" customHeight="1" spans="1:2">
      <c r="A1" s="178" t="s">
        <v>3185</v>
      </c>
      <c r="B1" s="179"/>
    </row>
    <row r="2" s="174" customFormat="1" ht="20.1" customHeight="1" spans="1:2">
      <c r="A2" s="180"/>
      <c r="B2" s="181" t="s">
        <v>71</v>
      </c>
    </row>
    <row r="3" s="175" customFormat="1" ht="45" customHeight="1" spans="1:2">
      <c r="A3" s="182" t="s">
        <v>3186</v>
      </c>
      <c r="B3" s="182" t="s">
        <v>3183</v>
      </c>
    </row>
    <row r="4" s="174" customFormat="1" ht="36" customHeight="1" spans="1:2">
      <c r="A4" s="183"/>
      <c r="B4" s="184"/>
    </row>
    <row r="5" s="174" customFormat="1" ht="36" customHeight="1" spans="1:2">
      <c r="A5" s="183"/>
      <c r="B5" s="184"/>
    </row>
    <row r="6" s="174" customFormat="1" ht="36" customHeight="1" spans="1:2">
      <c r="A6" s="183"/>
      <c r="B6" s="184"/>
    </row>
    <row r="7" s="174" customFormat="1" ht="36" customHeight="1" spans="1:2">
      <c r="A7" s="183"/>
      <c r="B7" s="184"/>
    </row>
    <row r="8" s="174" customFormat="1" ht="36" customHeight="1" spans="1:2">
      <c r="A8" s="183"/>
      <c r="B8" s="184"/>
    </row>
    <row r="9" s="174" customFormat="1" ht="36" customHeight="1" spans="1:2">
      <c r="A9" s="183"/>
      <c r="B9" s="184"/>
    </row>
    <row r="10" s="174" customFormat="1" ht="36" customHeight="1" spans="1:2">
      <c r="A10" s="185"/>
      <c r="B10" s="184"/>
    </row>
    <row r="11" s="174" customFormat="1" ht="36" customHeight="1" spans="1:2">
      <c r="A11" s="186"/>
      <c r="B11" s="184"/>
    </row>
    <row r="12" s="174" customFormat="1" ht="36" customHeight="1" spans="1:2">
      <c r="A12" s="187"/>
      <c r="B12" s="184"/>
    </row>
    <row r="13" s="174" customFormat="1" ht="36" customHeight="1" spans="1:2">
      <c r="A13" s="187"/>
      <c r="B13" s="184"/>
    </row>
    <row r="14" s="174" customFormat="1" ht="36" customHeight="1" spans="1:2">
      <c r="A14" s="187"/>
      <c r="B14" s="184"/>
    </row>
    <row r="15" s="174" customFormat="1" ht="36" customHeight="1" spans="1:2">
      <c r="A15" s="187"/>
      <c r="B15" s="184"/>
    </row>
    <row r="16" s="174" customFormat="1" ht="36" customHeight="1" spans="1:2">
      <c r="A16" s="187"/>
      <c r="B16" s="184"/>
    </row>
    <row r="17" s="174" customFormat="1" ht="36" customHeight="1" spans="1:2">
      <c r="A17" s="187"/>
      <c r="B17" s="184"/>
    </row>
    <row r="18" s="174" customFormat="1" ht="36" customHeight="1" spans="1:2">
      <c r="A18" s="187"/>
      <c r="B18" s="184"/>
    </row>
    <row r="19" s="174" customFormat="1" ht="31" customHeight="1" spans="1:2">
      <c r="A19" s="188" t="s">
        <v>3184</v>
      </c>
      <c r="B19" s="189"/>
    </row>
    <row r="20" s="174" customFormat="1" spans="1:16377">
      <c r="A20" s="174" t="s">
        <v>2548</v>
      </c>
      <c r="B20" s="176"/>
      <c r="XEU20" s="177"/>
      <c r="XEV20" s="177"/>
      <c r="XEW20" s="177"/>
    </row>
    <row r="21" s="174" customFormat="1" spans="2:16377">
      <c r="B21" s="176"/>
      <c r="XEU21" s="177"/>
      <c r="XEV21" s="177"/>
      <c r="XEW21" s="177"/>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zoomScale="90" zoomScaleNormal="90" topLeftCell="A25" workbookViewId="0">
      <selection activeCell="D13" sqref="D13"/>
    </sheetView>
  </sheetViews>
  <sheetFormatPr defaultColWidth="9" defaultRowHeight="14.25" outlineLevelCol="4"/>
  <cols>
    <col min="1" max="1" width="52.4416666666667" style="153" customWidth="1"/>
    <col min="2" max="4" width="20.6333333333333" style="153" customWidth="1"/>
    <col min="5" max="5" width="5.38333333333333" style="153" customWidth="1"/>
    <col min="6" max="16384" width="9" style="153"/>
  </cols>
  <sheetData>
    <row r="1" ht="45" customHeight="1" spans="1:4">
      <c r="A1" s="154" t="s">
        <v>3187</v>
      </c>
      <c r="B1" s="154"/>
      <c r="C1" s="154"/>
      <c r="D1" s="154"/>
    </row>
    <row r="2" s="164" customFormat="1" ht="20.1" customHeight="1" spans="1:4">
      <c r="A2" s="165"/>
      <c r="B2" s="166"/>
      <c r="C2" s="167"/>
      <c r="D2" s="168" t="s">
        <v>71</v>
      </c>
    </row>
    <row r="3" ht="45" customHeight="1" spans="1:5">
      <c r="A3" s="169" t="s">
        <v>3188</v>
      </c>
      <c r="B3" s="114" t="s">
        <v>74</v>
      </c>
      <c r="C3" s="114" t="s">
        <v>75</v>
      </c>
      <c r="D3" s="114" t="s">
        <v>76</v>
      </c>
      <c r="E3" s="164" t="s">
        <v>77</v>
      </c>
    </row>
    <row r="4" ht="36" customHeight="1" spans="1:5">
      <c r="A4" s="170" t="s">
        <v>3189</v>
      </c>
      <c r="B4" s="137">
        <v>71705</v>
      </c>
      <c r="C4" s="138">
        <v>76219</v>
      </c>
      <c r="D4" s="118">
        <f>(C4-B4)/B4</f>
        <v>0.063</v>
      </c>
      <c r="E4" s="171" t="str">
        <f t="shared" ref="E4:E38" si="0">IF(A4&lt;&gt;"",IF(SUM(B4:C4)&lt;&gt;0,"是","否"),"是")</f>
        <v>是</v>
      </c>
    </row>
    <row r="5" ht="36" customHeight="1" spans="1:5">
      <c r="A5" s="172" t="s">
        <v>3190</v>
      </c>
      <c r="B5" s="140">
        <v>41640</v>
      </c>
      <c r="C5" s="140">
        <v>44304</v>
      </c>
      <c r="D5" s="118">
        <f>(C5-B5)/B5</f>
        <v>0.064</v>
      </c>
      <c r="E5" s="171" t="str">
        <f t="shared" si="0"/>
        <v>是</v>
      </c>
    </row>
    <row r="6" ht="36" customHeight="1" spans="1:5">
      <c r="A6" s="172" t="s">
        <v>3191</v>
      </c>
      <c r="B6" s="140">
        <v>21</v>
      </c>
      <c r="C6" s="141">
        <v>25</v>
      </c>
      <c r="D6" s="118">
        <f>(C6-B6)/B6</f>
        <v>0.19</v>
      </c>
      <c r="E6" s="171" t="str">
        <f t="shared" si="0"/>
        <v>是</v>
      </c>
    </row>
    <row r="7" s="152" customFormat="1" ht="36" customHeight="1" spans="1:5">
      <c r="A7" s="172" t="s">
        <v>3192</v>
      </c>
      <c r="B7" s="140"/>
      <c r="C7" s="141"/>
      <c r="D7" s="118"/>
      <c r="E7" s="171" t="str">
        <f t="shared" si="0"/>
        <v>否</v>
      </c>
    </row>
    <row r="8" ht="36" customHeight="1" spans="1:5">
      <c r="A8" s="170" t="s">
        <v>3193</v>
      </c>
      <c r="B8" s="137">
        <v>16560</v>
      </c>
      <c r="C8" s="137">
        <v>24231</v>
      </c>
      <c r="D8" s="118">
        <f t="shared" ref="D8:D13" si="1">(C8-B8)/B8</f>
        <v>0.463</v>
      </c>
      <c r="E8" s="171" t="str">
        <f t="shared" si="0"/>
        <v>是</v>
      </c>
    </row>
    <row r="9" ht="36" customHeight="1" spans="1:5">
      <c r="A9" s="172" t="s">
        <v>3190</v>
      </c>
      <c r="B9" s="140">
        <v>14462</v>
      </c>
      <c r="C9" s="141">
        <v>22103</v>
      </c>
      <c r="D9" s="118">
        <f t="shared" si="1"/>
        <v>0.528</v>
      </c>
      <c r="E9" s="171" t="str">
        <f t="shared" si="0"/>
        <v>是</v>
      </c>
    </row>
    <row r="10" ht="36" customHeight="1" spans="1:5">
      <c r="A10" s="172" t="s">
        <v>3191</v>
      </c>
      <c r="B10" s="140">
        <v>8</v>
      </c>
      <c r="C10" s="141">
        <v>9</v>
      </c>
      <c r="D10" s="118">
        <f t="shared" si="1"/>
        <v>0.125</v>
      </c>
      <c r="E10" s="171" t="str">
        <f t="shared" si="0"/>
        <v>是</v>
      </c>
    </row>
    <row r="11" ht="36" customHeight="1" spans="1:5">
      <c r="A11" s="172" t="s">
        <v>3192</v>
      </c>
      <c r="B11" s="140">
        <v>1595</v>
      </c>
      <c r="C11" s="141">
        <v>1595</v>
      </c>
      <c r="D11" s="118">
        <f t="shared" si="1"/>
        <v>0</v>
      </c>
      <c r="E11" s="171" t="str">
        <f t="shared" si="0"/>
        <v>是</v>
      </c>
    </row>
    <row r="12" ht="36" customHeight="1" spans="1:5">
      <c r="A12" s="170" t="s">
        <v>3194</v>
      </c>
      <c r="B12" s="137">
        <v>4334</v>
      </c>
      <c r="C12" s="138">
        <v>4245</v>
      </c>
      <c r="D12" s="118">
        <f t="shared" si="1"/>
        <v>-0.021</v>
      </c>
      <c r="E12" s="171" t="str">
        <f t="shared" si="0"/>
        <v>是</v>
      </c>
    </row>
    <row r="13" ht="36" customHeight="1" spans="1:5">
      <c r="A13" s="172" t="s">
        <v>3190</v>
      </c>
      <c r="B13" s="140">
        <v>2617</v>
      </c>
      <c r="C13" s="141">
        <v>2743</v>
      </c>
      <c r="D13" s="118">
        <f t="shared" si="1"/>
        <v>0.048</v>
      </c>
      <c r="E13" s="171" t="str">
        <f t="shared" si="0"/>
        <v>是</v>
      </c>
    </row>
    <row r="14" ht="36" customHeight="1" spans="1:5">
      <c r="A14" s="172" t="s">
        <v>3191</v>
      </c>
      <c r="B14" s="140">
        <v>2</v>
      </c>
      <c r="C14" s="141">
        <v>2</v>
      </c>
      <c r="D14" s="143"/>
      <c r="E14" s="171" t="str">
        <f t="shared" si="0"/>
        <v>是</v>
      </c>
    </row>
    <row r="15" ht="36" customHeight="1" spans="1:5">
      <c r="A15" s="172" t="s">
        <v>3192</v>
      </c>
      <c r="B15" s="140">
        <v>0</v>
      </c>
      <c r="C15" s="141"/>
      <c r="D15" s="143" t="str">
        <f t="shared" ref="D15:D18" si="2">IF(B15&gt;0,C15/B15-1,IF(B15&lt;0,-(C15/B15-1),""))</f>
        <v/>
      </c>
      <c r="E15" s="171" t="str">
        <f t="shared" si="0"/>
        <v>否</v>
      </c>
    </row>
    <row r="16" ht="36" customHeight="1" spans="1:5">
      <c r="A16" s="170" t="s">
        <v>3195</v>
      </c>
      <c r="B16" s="144">
        <v>23067</v>
      </c>
      <c r="C16" s="145">
        <v>20581</v>
      </c>
      <c r="D16" s="146">
        <f t="shared" si="2"/>
        <v>-0.108</v>
      </c>
      <c r="E16" s="171" t="str">
        <f t="shared" si="0"/>
        <v>是</v>
      </c>
    </row>
    <row r="17" ht="36" customHeight="1" spans="1:5">
      <c r="A17" s="172" t="s">
        <v>3190</v>
      </c>
      <c r="B17" s="147">
        <v>17880</v>
      </c>
      <c r="C17" s="148">
        <v>14660</v>
      </c>
      <c r="D17" s="143">
        <f t="shared" si="2"/>
        <v>-0.18</v>
      </c>
      <c r="E17" s="171" t="str">
        <f t="shared" si="0"/>
        <v>是</v>
      </c>
    </row>
    <row r="18" ht="36" customHeight="1" spans="1:5">
      <c r="A18" s="172" t="s">
        <v>3191</v>
      </c>
      <c r="B18" s="147">
        <v>65</v>
      </c>
      <c r="C18" s="148">
        <v>90</v>
      </c>
      <c r="D18" s="143">
        <f t="shared" si="2"/>
        <v>0.385</v>
      </c>
      <c r="E18" s="171" t="str">
        <f t="shared" si="0"/>
        <v>是</v>
      </c>
    </row>
    <row r="19" ht="36" customHeight="1" spans="1:5">
      <c r="A19" s="172" t="s">
        <v>3192</v>
      </c>
      <c r="B19" s="140"/>
      <c r="C19" s="148"/>
      <c r="D19" s="143"/>
      <c r="E19" s="171" t="str">
        <f t="shared" si="0"/>
        <v>否</v>
      </c>
    </row>
    <row r="20" ht="36" customHeight="1" spans="1:5">
      <c r="A20" s="170" t="s">
        <v>3196</v>
      </c>
      <c r="B20" s="144">
        <v>909</v>
      </c>
      <c r="C20" s="145">
        <v>928</v>
      </c>
      <c r="D20" s="146">
        <f t="shared" ref="D20:D31" si="3">IF(B20&gt;0,C20/B20-1,IF(B20&lt;0,-(C20/B20-1),""))</f>
        <v>0.021</v>
      </c>
      <c r="E20" s="171" t="str">
        <f t="shared" si="0"/>
        <v>是</v>
      </c>
    </row>
    <row r="21" ht="36" customHeight="1" spans="1:5">
      <c r="A21" s="172" t="s">
        <v>3190</v>
      </c>
      <c r="B21" s="140"/>
      <c r="C21" s="138"/>
      <c r="D21" s="143"/>
      <c r="E21" s="171" t="str">
        <f t="shared" si="0"/>
        <v>否</v>
      </c>
    </row>
    <row r="22" ht="36" customHeight="1" spans="1:5">
      <c r="A22" s="172" t="s">
        <v>3191</v>
      </c>
      <c r="B22" s="140"/>
      <c r="C22" s="140"/>
      <c r="D22" s="143"/>
      <c r="E22" s="171" t="str">
        <f t="shared" si="0"/>
        <v>否</v>
      </c>
    </row>
    <row r="23" ht="36" customHeight="1" spans="1:5">
      <c r="A23" s="172" t="s">
        <v>3192</v>
      </c>
      <c r="B23" s="140"/>
      <c r="C23" s="141"/>
      <c r="D23" s="149"/>
      <c r="E23" s="171" t="str">
        <f t="shared" si="0"/>
        <v>否</v>
      </c>
    </row>
    <row r="24" ht="36" customHeight="1" spans="1:5">
      <c r="A24" s="170" t="s">
        <v>3197</v>
      </c>
      <c r="B24" s="144">
        <v>13505</v>
      </c>
      <c r="C24" s="145">
        <v>13187</v>
      </c>
      <c r="D24" s="146">
        <f t="shared" si="3"/>
        <v>-0.024</v>
      </c>
      <c r="E24" s="171" t="str">
        <f t="shared" si="0"/>
        <v>是</v>
      </c>
    </row>
    <row r="25" ht="36" customHeight="1" spans="1:5">
      <c r="A25" s="172" t="s">
        <v>3190</v>
      </c>
      <c r="B25" s="147">
        <v>4555</v>
      </c>
      <c r="C25" s="148">
        <v>4375</v>
      </c>
      <c r="D25" s="143">
        <f t="shared" si="3"/>
        <v>-0.04</v>
      </c>
      <c r="E25" s="171" t="str">
        <f t="shared" si="0"/>
        <v>是</v>
      </c>
    </row>
    <row r="26" ht="36" customHeight="1" spans="1:5">
      <c r="A26" s="172" t="s">
        <v>3191</v>
      </c>
      <c r="B26" s="147">
        <v>37</v>
      </c>
      <c r="C26" s="148">
        <v>42</v>
      </c>
      <c r="D26" s="143">
        <f t="shared" si="3"/>
        <v>0.135</v>
      </c>
      <c r="E26" s="171" t="str">
        <f t="shared" si="0"/>
        <v>是</v>
      </c>
    </row>
    <row r="27" ht="36" customHeight="1" spans="1:5">
      <c r="A27" s="172" t="s">
        <v>3192</v>
      </c>
      <c r="B27" s="147">
        <v>5935</v>
      </c>
      <c r="C27" s="148">
        <v>6769</v>
      </c>
      <c r="D27" s="143">
        <f t="shared" si="3"/>
        <v>0.141</v>
      </c>
      <c r="E27" s="171" t="str">
        <f t="shared" si="0"/>
        <v>是</v>
      </c>
    </row>
    <row r="28" ht="36" customHeight="1" spans="1:5">
      <c r="A28" s="170" t="s">
        <v>3198</v>
      </c>
      <c r="B28" s="144">
        <v>24401</v>
      </c>
      <c r="C28" s="145">
        <v>27788</v>
      </c>
      <c r="D28" s="146">
        <f t="shared" si="3"/>
        <v>0.139</v>
      </c>
      <c r="E28" s="171" t="str">
        <f t="shared" si="0"/>
        <v>是</v>
      </c>
    </row>
    <row r="29" ht="36" customHeight="1" spans="1:5">
      <c r="A29" s="172" t="s">
        <v>3190</v>
      </c>
      <c r="B29" s="147">
        <v>9311</v>
      </c>
      <c r="C29" s="148">
        <v>9969</v>
      </c>
      <c r="D29" s="143">
        <f t="shared" si="3"/>
        <v>0.071</v>
      </c>
      <c r="E29" s="171" t="str">
        <f t="shared" si="0"/>
        <v>是</v>
      </c>
    </row>
    <row r="30" ht="36" customHeight="1" spans="1:5">
      <c r="A30" s="172" t="s">
        <v>3191</v>
      </c>
      <c r="B30" s="147">
        <v>20</v>
      </c>
      <c r="C30" s="148">
        <v>21</v>
      </c>
      <c r="D30" s="143">
        <f t="shared" si="3"/>
        <v>0.05</v>
      </c>
      <c r="E30" s="171" t="str">
        <f t="shared" si="0"/>
        <v>是</v>
      </c>
    </row>
    <row r="31" ht="36" customHeight="1" spans="1:5">
      <c r="A31" s="172" t="s">
        <v>3192</v>
      </c>
      <c r="B31" s="147">
        <v>1002</v>
      </c>
      <c r="C31" s="148">
        <v>465</v>
      </c>
      <c r="D31" s="143">
        <f t="shared" si="3"/>
        <v>-0.536</v>
      </c>
      <c r="E31" s="171" t="str">
        <f t="shared" si="0"/>
        <v>是</v>
      </c>
    </row>
    <row r="32" ht="36" customHeight="1" spans="1:5">
      <c r="A32" s="125" t="s">
        <v>3199</v>
      </c>
      <c r="B32" s="144">
        <f>B28+B24+B20+B16+B12+B8+B4</f>
        <v>154481</v>
      </c>
      <c r="C32" s="144">
        <f>C28+C24+C20+C16+C12+C8+C4</f>
        <v>167179</v>
      </c>
      <c r="D32" s="146">
        <f t="shared" ref="D32:D35" si="4">IF(B32&gt;0,C32/B32-1,IF(B32&lt;0,-(C32/B32-1),""))</f>
        <v>0.082</v>
      </c>
      <c r="E32" s="171" t="str">
        <f t="shared" si="0"/>
        <v>是</v>
      </c>
    </row>
    <row r="33" ht="36" customHeight="1" spans="1:5">
      <c r="A33" s="172" t="s">
        <v>3200</v>
      </c>
      <c r="B33" s="147">
        <f>B5+B9+B13+B17+B21+B25+B29</f>
        <v>90465</v>
      </c>
      <c r="C33" s="147">
        <f>C5+C9+C13+C17+C21+C25+C29</f>
        <v>98154</v>
      </c>
      <c r="D33" s="150">
        <f t="shared" si="4"/>
        <v>0.085</v>
      </c>
      <c r="E33" s="171" t="str">
        <f t="shared" si="0"/>
        <v>是</v>
      </c>
    </row>
    <row r="34" ht="36" customHeight="1" spans="1:5">
      <c r="A34" s="172" t="s">
        <v>3201</v>
      </c>
      <c r="B34" s="147">
        <f>B6+B10+B14+B18+B22+B26+B30</f>
        <v>153</v>
      </c>
      <c r="C34" s="147">
        <f>C6+C10+C14+C18+C22+C26+C30</f>
        <v>189</v>
      </c>
      <c r="D34" s="150">
        <f t="shared" si="4"/>
        <v>0.235</v>
      </c>
      <c r="E34" s="171" t="str">
        <f t="shared" si="0"/>
        <v>是</v>
      </c>
    </row>
    <row r="35" ht="36" customHeight="1" spans="1:5">
      <c r="A35" s="172" t="s">
        <v>3202</v>
      </c>
      <c r="B35" s="147">
        <f>B7+B11+B15+B19+B23+B27+B31</f>
        <v>8532</v>
      </c>
      <c r="C35" s="147">
        <f>C7+C11+C15+C19+C23+C27+C31</f>
        <v>8829</v>
      </c>
      <c r="D35" s="150">
        <f t="shared" si="4"/>
        <v>0.035</v>
      </c>
      <c r="E35" s="171" t="str">
        <f t="shared" si="0"/>
        <v>是</v>
      </c>
    </row>
    <row r="36" ht="36" customHeight="1" spans="1:5">
      <c r="A36" s="126" t="s">
        <v>3203</v>
      </c>
      <c r="B36" s="137"/>
      <c r="C36" s="137"/>
      <c r="D36" s="146"/>
      <c r="E36" s="171" t="str">
        <f t="shared" si="0"/>
        <v>否</v>
      </c>
    </row>
    <row r="37" ht="36" customHeight="1" spans="1:5">
      <c r="A37" s="173" t="s">
        <v>3204</v>
      </c>
      <c r="B37" s="137"/>
      <c r="C37" s="138"/>
      <c r="D37" s="146"/>
      <c r="E37" s="171" t="str">
        <f t="shared" si="0"/>
        <v>否</v>
      </c>
    </row>
    <row r="38" ht="36" customHeight="1" spans="1:5">
      <c r="A38" s="125" t="s">
        <v>3205</v>
      </c>
      <c r="B38" s="137">
        <f>B32</f>
        <v>154481</v>
      </c>
      <c r="C38" s="137">
        <f>C32</f>
        <v>167179</v>
      </c>
      <c r="D38" s="150">
        <f>IF(B38&gt;0,C38/B38-1,IF(B38&lt;0,-(C38/B38-1),""))</f>
        <v>0.082</v>
      </c>
      <c r="E38" s="171" t="str">
        <f t="shared" si="0"/>
        <v>是</v>
      </c>
    </row>
    <row r="39" spans="2:3">
      <c r="B39" s="163"/>
      <c r="C39" s="163"/>
    </row>
    <row r="40" spans="2:3">
      <c r="B40" s="163"/>
      <c r="C40" s="163"/>
    </row>
    <row r="41" spans="2:3">
      <c r="B41" s="163"/>
      <c r="C41" s="163"/>
    </row>
    <row r="42" spans="2:3">
      <c r="B42" s="163"/>
      <c r="C42" s="163"/>
    </row>
  </sheetData>
  <mergeCells count="1">
    <mergeCell ref="A1:D1"/>
  </mergeCells>
  <conditionalFormatting sqref="D20">
    <cfRule type="cellIs" dxfId="3" priority="8" stopIfTrue="1" operator="lessThanOrEqual">
      <formula>-1</formula>
    </cfRule>
  </conditionalFormatting>
  <conditionalFormatting sqref="C25">
    <cfRule type="cellIs" dxfId="3" priority="7" stopIfTrue="1" operator="lessThanOrEqual">
      <formula>-1</formula>
    </cfRule>
  </conditionalFormatting>
  <conditionalFormatting sqref="C29">
    <cfRule type="cellIs" dxfId="3" priority="4" stopIfTrue="1" operator="lessThanOrEqual">
      <formula>-1</formula>
    </cfRule>
  </conditionalFormatting>
  <conditionalFormatting sqref="C30">
    <cfRule type="cellIs" dxfId="3" priority="3" stopIfTrue="1" operator="lessThanOrEqual">
      <formula>-1</formula>
    </cfRule>
  </conditionalFormatting>
  <conditionalFormatting sqref="C31">
    <cfRule type="cellIs" dxfId="3" priority="2" stopIfTrue="1" operator="lessThanOrEqual">
      <formula>-1</formula>
    </cfRule>
  </conditionalFormatting>
  <conditionalFormatting sqref="D36">
    <cfRule type="cellIs" dxfId="3" priority="11" stopIfTrue="1" operator="lessThanOrEqual">
      <formula>-1</formula>
    </cfRule>
  </conditionalFormatting>
  <conditionalFormatting sqref="C17:C18">
    <cfRule type="cellIs" dxfId="3" priority="10" stopIfTrue="1" operator="lessThanOrEqual">
      <formula>-1</formula>
    </cfRule>
  </conditionalFormatting>
  <conditionalFormatting sqref="C26:C27">
    <cfRule type="cellIs" dxfId="3" priority="6" stopIfTrue="1" operator="lessThanOrEqual">
      <formula>-1</formula>
    </cfRule>
  </conditionalFormatting>
  <conditionalFormatting sqref="D16:D18">
    <cfRule type="cellIs" dxfId="3" priority="9" stopIfTrue="1" operator="lessThanOrEqual">
      <formula>-1</formula>
    </cfRule>
  </conditionalFormatting>
  <conditionalFormatting sqref="D24:D27">
    <cfRule type="cellIs" dxfId="3" priority="5" stopIfTrue="1" operator="lessThanOrEqual">
      <formula>-1</formula>
    </cfRule>
  </conditionalFormatting>
  <conditionalFormatting sqref="D28:D32">
    <cfRule type="cellIs" dxfId="3" priority="1" stopIfTrue="1" operator="lessThanOrEqual">
      <formula>-1</formula>
    </cfRule>
  </conditionalFormatting>
  <conditionalFormatting sqref="E4:E38">
    <cfRule type="cellIs" dxfId="3" priority="14" stopIfTrue="1" operator="lessThanOrEqual">
      <formula>-1</formula>
    </cfRule>
  </conditionalFormatting>
  <conditionalFormatting sqref="E5:E38">
    <cfRule type="cellIs" dxfId="3" priority="12" stopIfTrue="1" operator="lessThanOrEqual">
      <formula>-1</formula>
    </cfRule>
  </conditionalFormatting>
  <conditionalFormatting sqref="C13 C14:D15 C19:D19 D21:D22 D37 C23 C6:C7 C9:C11">
    <cfRule type="cellIs" dxfId="3" priority="1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workbookViewId="0">
      <pane ySplit="3" topLeftCell="A4" activePane="bottomLeft" state="frozen"/>
      <selection/>
      <selection pane="bottomLeft" activeCell="B17" sqref="B17"/>
    </sheetView>
  </sheetViews>
  <sheetFormatPr defaultColWidth="9" defaultRowHeight="14.25" outlineLevelCol="4"/>
  <cols>
    <col min="1" max="1" width="45.6333333333333" style="153" customWidth="1"/>
    <col min="2" max="4" width="20.6333333333333" style="153" customWidth="1"/>
    <col min="5" max="5" width="12.75" style="153" customWidth="1"/>
    <col min="6" max="16384" width="9" style="153"/>
  </cols>
  <sheetData>
    <row r="1" ht="45" customHeight="1" spans="1:4">
      <c r="A1" s="154" t="s">
        <v>3206</v>
      </c>
      <c r="B1" s="154"/>
      <c r="C1" s="154"/>
      <c r="D1" s="154"/>
    </row>
    <row r="2" ht="20.1" customHeight="1" spans="1:4">
      <c r="A2" s="155"/>
      <c r="B2" s="156"/>
      <c r="C2" s="157"/>
      <c r="D2" s="158" t="s">
        <v>3207</v>
      </c>
    </row>
    <row r="3" ht="45" customHeight="1" spans="1:5">
      <c r="A3" s="113" t="s">
        <v>2524</v>
      </c>
      <c r="B3" s="114" t="s">
        <v>74</v>
      </c>
      <c r="C3" s="114" t="s">
        <v>75</v>
      </c>
      <c r="D3" s="114" t="s">
        <v>76</v>
      </c>
      <c r="E3" s="159" t="s">
        <v>77</v>
      </c>
    </row>
    <row r="4" ht="36" customHeight="1" spans="1:5">
      <c r="A4" s="116" t="s">
        <v>3208</v>
      </c>
      <c r="B4" s="117">
        <v>71705</v>
      </c>
      <c r="C4" s="117">
        <v>76219</v>
      </c>
      <c r="D4" s="118">
        <f t="shared" ref="D4:D19" si="0">IF(B4&gt;0,C4/B4-1,IF(B4&lt;0,-(C4/B4-1),""))</f>
        <v>0.063</v>
      </c>
      <c r="E4" s="160" t="str">
        <f t="shared" ref="E4:E22" si="1">IF(A4&lt;&gt;"",IF(SUM(B4:C4)&lt;&gt;0,"是","否"),"是")</f>
        <v>是</v>
      </c>
    </row>
    <row r="5" ht="36" customHeight="1" spans="1:5">
      <c r="A5" s="119" t="s">
        <v>3209</v>
      </c>
      <c r="B5" s="120">
        <v>29103</v>
      </c>
      <c r="C5" s="121">
        <v>31201</v>
      </c>
      <c r="D5" s="122">
        <f t="shared" si="0"/>
        <v>0.072</v>
      </c>
      <c r="E5" s="160" t="str">
        <f t="shared" si="1"/>
        <v>是</v>
      </c>
    </row>
    <row r="6" ht="36" customHeight="1" spans="1:5">
      <c r="A6" s="161" t="s">
        <v>3210</v>
      </c>
      <c r="B6" s="117">
        <v>16284</v>
      </c>
      <c r="C6" s="117">
        <v>16552</v>
      </c>
      <c r="D6" s="123">
        <f t="shared" si="0"/>
        <v>0.016</v>
      </c>
      <c r="E6" s="160" t="str">
        <f t="shared" si="1"/>
        <v>是</v>
      </c>
    </row>
    <row r="7" ht="36" customHeight="1" spans="1:5">
      <c r="A7" s="119" t="s">
        <v>3209</v>
      </c>
      <c r="B7" s="120">
        <v>16255</v>
      </c>
      <c r="C7" s="121">
        <v>16548</v>
      </c>
      <c r="D7" s="122">
        <f t="shared" si="0"/>
        <v>0.018</v>
      </c>
      <c r="E7" s="160" t="str">
        <f t="shared" si="1"/>
        <v>是</v>
      </c>
    </row>
    <row r="8" s="152" customFormat="1" ht="36" customHeight="1" spans="1:5">
      <c r="A8" s="116" t="s">
        <v>3211</v>
      </c>
      <c r="B8" s="117">
        <v>4833</v>
      </c>
      <c r="C8" s="117">
        <v>4197</v>
      </c>
      <c r="D8" s="123">
        <f t="shared" si="0"/>
        <v>-0.132</v>
      </c>
      <c r="E8" s="160" t="str">
        <f t="shared" si="1"/>
        <v>是</v>
      </c>
    </row>
    <row r="9" s="152" customFormat="1" ht="36" customHeight="1" spans="1:5">
      <c r="A9" s="119" t="s">
        <v>3209</v>
      </c>
      <c r="B9" s="120">
        <v>711</v>
      </c>
      <c r="C9" s="121">
        <v>797</v>
      </c>
      <c r="D9" s="122">
        <f t="shared" si="0"/>
        <v>0.121</v>
      </c>
      <c r="E9" s="160" t="str">
        <f t="shared" si="1"/>
        <v>是</v>
      </c>
    </row>
    <row r="10" s="152" customFormat="1" ht="36" customHeight="1" spans="1:5">
      <c r="A10" s="116" t="s">
        <v>3212</v>
      </c>
      <c r="B10" s="117">
        <v>18454</v>
      </c>
      <c r="C10" s="117">
        <v>20579</v>
      </c>
      <c r="D10" s="123">
        <f t="shared" si="0"/>
        <v>0.115</v>
      </c>
      <c r="E10" s="160" t="str">
        <f t="shared" si="1"/>
        <v>是</v>
      </c>
    </row>
    <row r="11" s="152" customFormat="1" ht="36" customHeight="1" spans="1:5">
      <c r="A11" s="119" t="s">
        <v>3209</v>
      </c>
      <c r="B11" s="120">
        <v>7572</v>
      </c>
      <c r="C11" s="121">
        <v>9776</v>
      </c>
      <c r="D11" s="122">
        <f t="shared" si="0"/>
        <v>0.291</v>
      </c>
      <c r="E11" s="160" t="str">
        <f t="shared" si="1"/>
        <v>是</v>
      </c>
    </row>
    <row r="12" s="152" customFormat="1" ht="36" customHeight="1" spans="1:5">
      <c r="A12" s="116" t="s">
        <v>3213</v>
      </c>
      <c r="B12" s="117">
        <v>909</v>
      </c>
      <c r="C12" s="117">
        <v>928</v>
      </c>
      <c r="D12" s="123">
        <f t="shared" si="0"/>
        <v>0.021</v>
      </c>
      <c r="E12" s="160" t="str">
        <f t="shared" si="1"/>
        <v>是</v>
      </c>
    </row>
    <row r="13" s="152" customFormat="1" ht="36" customHeight="1" spans="1:5">
      <c r="A13" s="119" t="s">
        <v>3209</v>
      </c>
      <c r="B13" s="120">
        <v>909</v>
      </c>
      <c r="C13" s="121">
        <v>928</v>
      </c>
      <c r="D13" s="122">
        <f t="shared" si="0"/>
        <v>0.021</v>
      </c>
      <c r="E13" s="160" t="str">
        <f t="shared" si="1"/>
        <v>是</v>
      </c>
    </row>
    <row r="14" s="152" customFormat="1" ht="36" customHeight="1" spans="1:5">
      <c r="A14" s="116" t="s">
        <v>3214</v>
      </c>
      <c r="B14" s="117">
        <v>6982</v>
      </c>
      <c r="C14" s="117">
        <v>8302</v>
      </c>
      <c r="D14" s="123">
        <f t="shared" si="0"/>
        <v>0.189</v>
      </c>
      <c r="E14" s="160" t="str">
        <f t="shared" si="1"/>
        <v>是</v>
      </c>
    </row>
    <row r="15" ht="36" customHeight="1" spans="1:5">
      <c r="A15" s="119" t="s">
        <v>3209</v>
      </c>
      <c r="B15" s="120">
        <v>6805</v>
      </c>
      <c r="C15" s="124">
        <v>7882</v>
      </c>
      <c r="D15" s="122">
        <f t="shared" si="0"/>
        <v>0.158</v>
      </c>
      <c r="E15" s="160" t="str">
        <f t="shared" si="1"/>
        <v>是</v>
      </c>
    </row>
    <row r="16" ht="36" customHeight="1" spans="1:5">
      <c r="A16" s="116" t="s">
        <v>3215</v>
      </c>
      <c r="B16" s="117">
        <v>27056</v>
      </c>
      <c r="C16" s="117">
        <v>27785</v>
      </c>
      <c r="D16" s="123">
        <f t="shared" si="0"/>
        <v>0.027</v>
      </c>
      <c r="E16" s="160" t="str">
        <f t="shared" si="1"/>
        <v>是</v>
      </c>
    </row>
    <row r="17" ht="36" customHeight="1" spans="1:5">
      <c r="A17" s="119" t="s">
        <v>3209</v>
      </c>
      <c r="B17" s="120">
        <v>16635</v>
      </c>
      <c r="C17" s="121">
        <v>17728</v>
      </c>
      <c r="D17" s="122">
        <f t="shared" si="0"/>
        <v>0.066</v>
      </c>
      <c r="E17" s="160" t="str">
        <f t="shared" si="1"/>
        <v>是</v>
      </c>
    </row>
    <row r="18" ht="36" customHeight="1" spans="1:5">
      <c r="A18" s="125" t="s">
        <v>3216</v>
      </c>
      <c r="B18" s="117">
        <f>B16+B14+B12+B10+B8+B6+B4</f>
        <v>146223</v>
      </c>
      <c r="C18" s="117">
        <f>C16+C14+C12+C10+C8+C6+C4</f>
        <v>154562</v>
      </c>
      <c r="D18" s="122">
        <f t="shared" si="0"/>
        <v>0.057</v>
      </c>
      <c r="E18" s="160" t="str">
        <f t="shared" si="1"/>
        <v>是</v>
      </c>
    </row>
    <row r="19" ht="36" customHeight="1" spans="1:5">
      <c r="A19" s="119" t="s">
        <v>3217</v>
      </c>
      <c r="B19" s="120">
        <f>B17+B15+B13+B11+B9+B7+B5</f>
        <v>77990</v>
      </c>
      <c r="C19" s="120">
        <f>C17+C15+C13+C11+C9+C7+C5</f>
        <v>84860</v>
      </c>
      <c r="D19" s="122">
        <f t="shared" si="0"/>
        <v>0.088</v>
      </c>
      <c r="E19" s="160" t="str">
        <f t="shared" si="1"/>
        <v>是</v>
      </c>
    </row>
    <row r="20" ht="36" customHeight="1" spans="1:5">
      <c r="A20" s="162" t="s">
        <v>3218</v>
      </c>
      <c r="B20" s="117"/>
      <c r="C20" s="117"/>
      <c r="D20" s="123"/>
      <c r="E20" s="160" t="str">
        <f t="shared" si="1"/>
        <v>否</v>
      </c>
    </row>
    <row r="21" ht="36" customHeight="1" spans="1:5">
      <c r="A21" s="126" t="s">
        <v>3219</v>
      </c>
      <c r="B21" s="117"/>
      <c r="C21" s="117"/>
      <c r="D21" s="123"/>
      <c r="E21" s="160" t="str">
        <f t="shared" si="1"/>
        <v>否</v>
      </c>
    </row>
    <row r="22" ht="36" customHeight="1" spans="1:5">
      <c r="A22" s="125" t="s">
        <v>3220</v>
      </c>
      <c r="B22" s="117">
        <f>B18</f>
        <v>146223</v>
      </c>
      <c r="C22" s="117">
        <f>C18</f>
        <v>154562</v>
      </c>
      <c r="D22" s="122">
        <f>IF(B22&gt;0,C22/B22-1,IF(B22&lt;0,-(C22/B22-1),""))</f>
        <v>0.057</v>
      </c>
      <c r="E22" s="160" t="str">
        <f t="shared" si="1"/>
        <v>是</v>
      </c>
    </row>
    <row r="23" spans="2:3">
      <c r="B23" s="163"/>
      <c r="C23" s="163"/>
    </row>
    <row r="24" spans="2:3">
      <c r="B24" s="163"/>
      <c r="C24" s="163"/>
    </row>
    <row r="25" spans="2:3">
      <c r="B25" s="163"/>
      <c r="C25" s="163"/>
    </row>
    <row r="26" spans="2:3">
      <c r="B26" s="163"/>
      <c r="C26" s="163"/>
    </row>
  </sheetData>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H42"/>
  <sheetViews>
    <sheetView showGridLines="0" showZeros="0" zoomScale="90" zoomScaleNormal="90" workbookViewId="0">
      <pane ySplit="3" topLeftCell="A25" activePane="bottomLeft" state="frozen"/>
      <selection/>
      <selection pane="bottomLeft" activeCell="D14" sqref="D14"/>
    </sheetView>
  </sheetViews>
  <sheetFormatPr defaultColWidth="9" defaultRowHeight="14.25" outlineLevelCol="7"/>
  <cols>
    <col min="1" max="1" width="46.1333333333333" style="129" customWidth="1"/>
    <col min="2" max="4" width="20.6333333333333" style="129" customWidth="1"/>
    <col min="5" max="5" width="5" style="129" customWidth="1"/>
    <col min="6" max="16384" width="9" style="129"/>
  </cols>
  <sheetData>
    <row r="1" ht="45" customHeight="1" spans="1:4">
      <c r="A1" s="130" t="s">
        <v>3221</v>
      </c>
      <c r="B1" s="130"/>
      <c r="C1" s="130"/>
      <c r="D1" s="130"/>
    </row>
    <row r="2" ht="20.1" customHeight="1" spans="1:4">
      <c r="A2" s="131"/>
      <c r="B2" s="132"/>
      <c r="C2" s="133"/>
      <c r="D2" s="134" t="s">
        <v>71</v>
      </c>
    </row>
    <row r="3" ht="45" customHeight="1" spans="1:5">
      <c r="A3" s="135" t="s">
        <v>3188</v>
      </c>
      <c r="B3" s="114" t="s">
        <v>74</v>
      </c>
      <c r="C3" s="114" t="s">
        <v>75</v>
      </c>
      <c r="D3" s="114" t="s">
        <v>76</v>
      </c>
      <c r="E3" s="115" t="s">
        <v>77</v>
      </c>
    </row>
    <row r="4" ht="36" customHeight="1" spans="1:5">
      <c r="A4" s="136" t="s">
        <v>3189</v>
      </c>
      <c r="B4" s="137">
        <v>71705</v>
      </c>
      <c r="C4" s="138">
        <v>76219</v>
      </c>
      <c r="D4" s="118">
        <f t="shared" ref="D4:D6" si="0">(C4-B4)/B4</f>
        <v>0.063</v>
      </c>
      <c r="E4" s="115" t="str">
        <f t="shared" ref="E4:E38" si="1">IF(A4&lt;&gt;"",IF(SUM(B4:C4)&lt;&gt;0,"是","否"),"是")</f>
        <v>是</v>
      </c>
    </row>
    <row r="5" ht="36" customHeight="1" spans="1:5">
      <c r="A5" s="139" t="s">
        <v>3190</v>
      </c>
      <c r="B5" s="140">
        <v>41640</v>
      </c>
      <c r="C5" s="140">
        <v>44304</v>
      </c>
      <c r="D5" s="118">
        <f t="shared" si="0"/>
        <v>0.064</v>
      </c>
      <c r="E5" s="115" t="str">
        <f t="shared" si="1"/>
        <v>是</v>
      </c>
    </row>
    <row r="6" ht="36" customHeight="1" spans="1:5">
      <c r="A6" s="139" t="s">
        <v>3191</v>
      </c>
      <c r="B6" s="140">
        <v>21</v>
      </c>
      <c r="C6" s="141">
        <v>25</v>
      </c>
      <c r="D6" s="118">
        <f t="shared" si="0"/>
        <v>0.19</v>
      </c>
      <c r="E6" s="115" t="str">
        <f t="shared" si="1"/>
        <v>是</v>
      </c>
    </row>
    <row r="7" s="128" customFormat="1" ht="36" customHeight="1" spans="1:8">
      <c r="A7" s="139" t="s">
        <v>3192</v>
      </c>
      <c r="B7" s="140"/>
      <c r="C7" s="141"/>
      <c r="D7" s="118"/>
      <c r="E7" s="115" t="str">
        <f t="shared" si="1"/>
        <v>否</v>
      </c>
      <c r="H7" s="128">
        <v>1</v>
      </c>
    </row>
    <row r="8" s="128" customFormat="1" ht="36" customHeight="1" spans="1:5">
      <c r="A8" s="142" t="s">
        <v>3193</v>
      </c>
      <c r="B8" s="137">
        <v>16560</v>
      </c>
      <c r="C8" s="137">
        <v>24231</v>
      </c>
      <c r="D8" s="118">
        <f t="shared" ref="D8:D14" si="2">(C8-B8)/B8</f>
        <v>0.463</v>
      </c>
      <c r="E8" s="115" t="str">
        <f t="shared" si="1"/>
        <v>是</v>
      </c>
    </row>
    <row r="9" s="128" customFormat="1" ht="36" customHeight="1" spans="1:5">
      <c r="A9" s="139" t="s">
        <v>3190</v>
      </c>
      <c r="B9" s="140">
        <v>14462</v>
      </c>
      <c r="C9" s="141">
        <v>22103</v>
      </c>
      <c r="D9" s="118">
        <f t="shared" si="2"/>
        <v>0.528</v>
      </c>
      <c r="E9" s="115" t="str">
        <f t="shared" si="1"/>
        <v>是</v>
      </c>
    </row>
    <row r="10" s="128" customFormat="1" ht="36" customHeight="1" spans="1:5">
      <c r="A10" s="139" t="s">
        <v>3191</v>
      </c>
      <c r="B10" s="140">
        <v>8</v>
      </c>
      <c r="C10" s="141">
        <v>9</v>
      </c>
      <c r="D10" s="118">
        <f t="shared" si="2"/>
        <v>0.125</v>
      </c>
      <c r="E10" s="115" t="str">
        <f t="shared" si="1"/>
        <v>是</v>
      </c>
    </row>
    <row r="11" s="128" customFormat="1" ht="36" customHeight="1" spans="1:5">
      <c r="A11" s="139" t="s">
        <v>3192</v>
      </c>
      <c r="B11" s="140">
        <v>1595</v>
      </c>
      <c r="C11" s="141">
        <v>1595</v>
      </c>
      <c r="D11" s="118">
        <f t="shared" si="2"/>
        <v>0</v>
      </c>
      <c r="E11" s="115" t="str">
        <f t="shared" si="1"/>
        <v>是</v>
      </c>
    </row>
    <row r="12" s="128" customFormat="1" ht="36" customHeight="1" spans="1:5">
      <c r="A12" s="136" t="s">
        <v>3194</v>
      </c>
      <c r="B12" s="137">
        <v>4334</v>
      </c>
      <c r="C12" s="138">
        <v>4245</v>
      </c>
      <c r="D12" s="118">
        <f t="shared" si="2"/>
        <v>-0.021</v>
      </c>
      <c r="E12" s="115" t="str">
        <f t="shared" si="1"/>
        <v>是</v>
      </c>
    </row>
    <row r="13" ht="36" customHeight="1" spans="1:5">
      <c r="A13" s="139" t="s">
        <v>3190</v>
      </c>
      <c r="B13" s="140">
        <v>2617</v>
      </c>
      <c r="C13" s="141">
        <v>2743</v>
      </c>
      <c r="D13" s="118">
        <f t="shared" si="2"/>
        <v>0.048</v>
      </c>
      <c r="E13" s="115" t="str">
        <f t="shared" si="1"/>
        <v>是</v>
      </c>
    </row>
    <row r="14" ht="36" customHeight="1" spans="1:5">
      <c r="A14" s="139" t="s">
        <v>3191</v>
      </c>
      <c r="B14" s="140">
        <v>2</v>
      </c>
      <c r="C14" s="141">
        <v>2</v>
      </c>
      <c r="D14" s="118">
        <f t="shared" si="2"/>
        <v>0</v>
      </c>
      <c r="E14" s="115" t="str">
        <f t="shared" si="1"/>
        <v>是</v>
      </c>
    </row>
    <row r="15" ht="36" customHeight="1" spans="1:5">
      <c r="A15" s="139" t="s">
        <v>3192</v>
      </c>
      <c r="B15" s="140">
        <v>0</v>
      </c>
      <c r="C15" s="141"/>
      <c r="D15" s="143" t="str">
        <f t="shared" ref="D15:D18" si="3">IF(B15&gt;0,C15/B15-1,IF(B15&lt;0,-(C15/B15-1),""))</f>
        <v/>
      </c>
      <c r="E15" s="115" t="str">
        <f t="shared" si="1"/>
        <v>否</v>
      </c>
    </row>
    <row r="16" ht="36" customHeight="1" spans="1:5">
      <c r="A16" s="136" t="s">
        <v>3195</v>
      </c>
      <c r="B16" s="144">
        <v>23067</v>
      </c>
      <c r="C16" s="145">
        <v>20581</v>
      </c>
      <c r="D16" s="146">
        <f t="shared" si="3"/>
        <v>-0.108</v>
      </c>
      <c r="E16" s="115" t="str">
        <f t="shared" si="1"/>
        <v>是</v>
      </c>
    </row>
    <row r="17" ht="36" customHeight="1" spans="1:5">
      <c r="A17" s="139" t="s">
        <v>3190</v>
      </c>
      <c r="B17" s="147">
        <v>17880</v>
      </c>
      <c r="C17" s="148">
        <v>14660</v>
      </c>
      <c r="D17" s="143">
        <f t="shared" si="3"/>
        <v>-0.18</v>
      </c>
      <c r="E17" s="115" t="str">
        <f t="shared" si="1"/>
        <v>是</v>
      </c>
    </row>
    <row r="18" ht="36" customHeight="1" spans="1:5">
      <c r="A18" s="139" t="s">
        <v>3191</v>
      </c>
      <c r="B18" s="147">
        <v>65</v>
      </c>
      <c r="C18" s="148">
        <v>90</v>
      </c>
      <c r="D18" s="143">
        <f t="shared" si="3"/>
        <v>0.385</v>
      </c>
      <c r="E18" s="115" t="str">
        <f t="shared" si="1"/>
        <v>是</v>
      </c>
    </row>
    <row r="19" ht="36" customHeight="1" spans="1:5">
      <c r="A19" s="139" t="s">
        <v>3192</v>
      </c>
      <c r="B19" s="140"/>
      <c r="C19" s="148"/>
      <c r="D19" s="143"/>
      <c r="E19" s="115" t="str">
        <f t="shared" si="1"/>
        <v>否</v>
      </c>
    </row>
    <row r="20" ht="36" customHeight="1" spans="1:5">
      <c r="A20" s="136" t="s">
        <v>3196</v>
      </c>
      <c r="B20" s="144">
        <v>909</v>
      </c>
      <c r="C20" s="145">
        <v>928</v>
      </c>
      <c r="D20" s="146">
        <f t="shared" ref="D20:D35" si="4">IF(B20&gt;0,C20/B20-1,IF(B20&lt;0,-(C20/B20-1),""))</f>
        <v>0.021</v>
      </c>
      <c r="E20" s="115" t="str">
        <f t="shared" si="1"/>
        <v>是</v>
      </c>
    </row>
    <row r="21" ht="36" customHeight="1" spans="1:5">
      <c r="A21" s="139" t="s">
        <v>3190</v>
      </c>
      <c r="B21" s="140"/>
      <c r="C21" s="138"/>
      <c r="D21" s="143"/>
      <c r="E21" s="115" t="str">
        <f t="shared" si="1"/>
        <v>否</v>
      </c>
    </row>
    <row r="22" ht="36" customHeight="1" spans="1:5">
      <c r="A22" s="139" t="s">
        <v>3191</v>
      </c>
      <c r="B22" s="140"/>
      <c r="C22" s="140"/>
      <c r="D22" s="143"/>
      <c r="E22" s="115" t="str">
        <f t="shared" si="1"/>
        <v>否</v>
      </c>
    </row>
    <row r="23" ht="36" customHeight="1" spans="1:5">
      <c r="A23" s="139" t="s">
        <v>3192</v>
      </c>
      <c r="B23" s="140"/>
      <c r="C23" s="141"/>
      <c r="D23" s="149"/>
      <c r="E23" s="115" t="str">
        <f t="shared" si="1"/>
        <v>否</v>
      </c>
    </row>
    <row r="24" ht="36" customHeight="1" spans="1:5">
      <c r="A24" s="136" t="s">
        <v>3197</v>
      </c>
      <c r="B24" s="144">
        <v>13505</v>
      </c>
      <c r="C24" s="145">
        <v>13187</v>
      </c>
      <c r="D24" s="146">
        <f t="shared" si="4"/>
        <v>-0.024</v>
      </c>
      <c r="E24" s="115" t="str">
        <f t="shared" si="1"/>
        <v>是</v>
      </c>
    </row>
    <row r="25" ht="36" customHeight="1" spans="1:5">
      <c r="A25" s="139" t="s">
        <v>3190</v>
      </c>
      <c r="B25" s="147">
        <v>4555</v>
      </c>
      <c r="C25" s="148">
        <v>4375</v>
      </c>
      <c r="D25" s="143">
        <f t="shared" si="4"/>
        <v>-0.04</v>
      </c>
      <c r="E25" s="115" t="str">
        <f t="shared" si="1"/>
        <v>是</v>
      </c>
    </row>
    <row r="26" ht="36" customHeight="1" spans="1:5">
      <c r="A26" s="139" t="s">
        <v>3191</v>
      </c>
      <c r="B26" s="147">
        <v>37</v>
      </c>
      <c r="C26" s="148">
        <v>42</v>
      </c>
      <c r="D26" s="143">
        <f t="shared" si="4"/>
        <v>0.135</v>
      </c>
      <c r="E26" s="115" t="str">
        <f t="shared" si="1"/>
        <v>是</v>
      </c>
    </row>
    <row r="27" ht="36" customHeight="1" spans="1:5">
      <c r="A27" s="139" t="s">
        <v>3192</v>
      </c>
      <c r="B27" s="147">
        <v>5935</v>
      </c>
      <c r="C27" s="148">
        <v>6769</v>
      </c>
      <c r="D27" s="143">
        <f t="shared" si="4"/>
        <v>0.141</v>
      </c>
      <c r="E27" s="115" t="str">
        <f t="shared" si="1"/>
        <v>是</v>
      </c>
    </row>
    <row r="28" ht="36" customHeight="1" spans="1:5">
      <c r="A28" s="136" t="s">
        <v>3198</v>
      </c>
      <c r="B28" s="144">
        <v>24401</v>
      </c>
      <c r="C28" s="145">
        <v>27788</v>
      </c>
      <c r="D28" s="146">
        <f t="shared" si="4"/>
        <v>0.139</v>
      </c>
      <c r="E28" s="115" t="str">
        <f t="shared" si="1"/>
        <v>是</v>
      </c>
    </row>
    <row r="29" ht="36" customHeight="1" spans="1:5">
      <c r="A29" s="139" t="s">
        <v>3190</v>
      </c>
      <c r="B29" s="147">
        <v>9311</v>
      </c>
      <c r="C29" s="148">
        <v>9969</v>
      </c>
      <c r="D29" s="143">
        <f t="shared" si="4"/>
        <v>0.071</v>
      </c>
      <c r="E29" s="115" t="str">
        <f t="shared" si="1"/>
        <v>是</v>
      </c>
    </row>
    <row r="30" ht="36" customHeight="1" spans="1:5">
      <c r="A30" s="139" t="s">
        <v>3191</v>
      </c>
      <c r="B30" s="147">
        <v>20</v>
      </c>
      <c r="C30" s="148">
        <v>21</v>
      </c>
      <c r="D30" s="143">
        <f t="shared" si="4"/>
        <v>0.05</v>
      </c>
      <c r="E30" s="115" t="str">
        <f t="shared" si="1"/>
        <v>是</v>
      </c>
    </row>
    <row r="31" ht="36" customHeight="1" spans="1:5">
      <c r="A31" s="139" t="s">
        <v>3192</v>
      </c>
      <c r="B31" s="147">
        <v>1002</v>
      </c>
      <c r="C31" s="148">
        <v>465</v>
      </c>
      <c r="D31" s="143">
        <f t="shared" si="4"/>
        <v>-0.536</v>
      </c>
      <c r="E31" s="115" t="str">
        <f t="shared" si="1"/>
        <v>是</v>
      </c>
    </row>
    <row r="32" ht="36" customHeight="1" spans="1:5">
      <c r="A32" s="125" t="s">
        <v>3199</v>
      </c>
      <c r="B32" s="144">
        <f>B28+B24+B20+B16+B12+B8+B4</f>
        <v>154481</v>
      </c>
      <c r="C32" s="144">
        <f>C28+C24+C20+C16+C12+C8+C4</f>
        <v>167179</v>
      </c>
      <c r="D32" s="146">
        <f t="shared" si="4"/>
        <v>0.082</v>
      </c>
      <c r="E32" s="115" t="str">
        <f t="shared" si="1"/>
        <v>是</v>
      </c>
    </row>
    <row r="33" ht="36" customHeight="1" spans="1:5">
      <c r="A33" s="139" t="s">
        <v>3200</v>
      </c>
      <c r="B33" s="147">
        <f t="shared" ref="B33:B35" si="5">B5+B9+B13+B17+B21+B25+B29</f>
        <v>90465</v>
      </c>
      <c r="C33" s="147">
        <f t="shared" ref="C33:C35" si="6">C5+C9+C13+C17+C21+C25+C29</f>
        <v>98154</v>
      </c>
      <c r="D33" s="150">
        <f t="shared" si="4"/>
        <v>0.085</v>
      </c>
      <c r="E33" s="115" t="str">
        <f t="shared" si="1"/>
        <v>是</v>
      </c>
    </row>
    <row r="34" ht="36" customHeight="1" spans="1:5">
      <c r="A34" s="139" t="s">
        <v>3201</v>
      </c>
      <c r="B34" s="147">
        <f t="shared" si="5"/>
        <v>153</v>
      </c>
      <c r="C34" s="147">
        <f t="shared" si="6"/>
        <v>189</v>
      </c>
      <c r="D34" s="150">
        <f t="shared" si="4"/>
        <v>0.235</v>
      </c>
      <c r="E34" s="115" t="str">
        <f t="shared" si="1"/>
        <v>是</v>
      </c>
    </row>
    <row r="35" ht="36" customHeight="1" spans="1:5">
      <c r="A35" s="139" t="s">
        <v>3202</v>
      </c>
      <c r="B35" s="147">
        <f t="shared" si="5"/>
        <v>8532</v>
      </c>
      <c r="C35" s="147">
        <f t="shared" si="6"/>
        <v>8829</v>
      </c>
      <c r="D35" s="150">
        <f t="shared" si="4"/>
        <v>0.035</v>
      </c>
      <c r="E35" s="115" t="str">
        <f t="shared" si="1"/>
        <v>是</v>
      </c>
    </row>
    <row r="36" ht="36" customHeight="1" spans="1:5">
      <c r="A36" s="126" t="s">
        <v>3203</v>
      </c>
      <c r="B36" s="137"/>
      <c r="C36" s="137"/>
      <c r="D36" s="146"/>
      <c r="E36" s="115" t="str">
        <f t="shared" si="1"/>
        <v>否</v>
      </c>
    </row>
    <row r="37" ht="36" customHeight="1" spans="1:5">
      <c r="A37" s="126" t="s">
        <v>3204</v>
      </c>
      <c r="B37" s="137"/>
      <c r="C37" s="138"/>
      <c r="D37" s="146"/>
      <c r="E37" s="115" t="str">
        <f t="shared" si="1"/>
        <v>否</v>
      </c>
    </row>
    <row r="38" ht="36" customHeight="1" spans="1:5">
      <c r="A38" s="125" t="s">
        <v>3205</v>
      </c>
      <c r="B38" s="137">
        <f>B32</f>
        <v>154481</v>
      </c>
      <c r="C38" s="137">
        <f>C32</f>
        <v>167179</v>
      </c>
      <c r="D38" s="150">
        <f>IF(B38&gt;0,C38/B38-1,IF(B38&lt;0,-(C38/B38-1),""))</f>
        <v>0.082</v>
      </c>
      <c r="E38" s="115" t="str">
        <f t="shared" si="1"/>
        <v>是</v>
      </c>
    </row>
    <row r="39" spans="2:3">
      <c r="B39" s="151"/>
      <c r="C39" s="151"/>
    </row>
    <row r="40" spans="2:3">
      <c r="B40" s="151"/>
      <c r="C40" s="151"/>
    </row>
    <row r="41" spans="2:3">
      <c r="B41" s="151"/>
      <c r="C41" s="151"/>
    </row>
    <row r="42" spans="2:3">
      <c r="B42" s="151"/>
      <c r="C42" s="151"/>
    </row>
  </sheetData>
  <mergeCells count="1">
    <mergeCell ref="A1:D1"/>
  </mergeCells>
  <conditionalFormatting sqref="D20">
    <cfRule type="cellIs" dxfId="3" priority="8" stopIfTrue="1" operator="lessThanOrEqual">
      <formula>-1</formula>
    </cfRule>
  </conditionalFormatting>
  <conditionalFormatting sqref="C25">
    <cfRule type="cellIs" dxfId="3" priority="7" stopIfTrue="1" operator="lessThanOrEqual">
      <formula>-1</formula>
    </cfRule>
  </conditionalFormatting>
  <conditionalFormatting sqref="C29">
    <cfRule type="cellIs" dxfId="3" priority="4" stopIfTrue="1" operator="lessThanOrEqual">
      <formula>-1</formula>
    </cfRule>
  </conditionalFormatting>
  <conditionalFormatting sqref="C30">
    <cfRule type="cellIs" dxfId="3" priority="3" stopIfTrue="1" operator="lessThanOrEqual">
      <formula>-1</formula>
    </cfRule>
  </conditionalFormatting>
  <conditionalFormatting sqref="C31">
    <cfRule type="cellIs" dxfId="3" priority="2" stopIfTrue="1" operator="lessThanOrEqual">
      <formula>-1</formula>
    </cfRule>
  </conditionalFormatting>
  <conditionalFormatting sqref="D36">
    <cfRule type="cellIs" dxfId="3" priority="11" stopIfTrue="1" operator="lessThanOrEqual">
      <formula>-1</formula>
    </cfRule>
  </conditionalFormatting>
  <conditionalFormatting sqref="C17:C18">
    <cfRule type="cellIs" dxfId="3" priority="10" stopIfTrue="1" operator="lessThanOrEqual">
      <formula>-1</formula>
    </cfRule>
  </conditionalFormatting>
  <conditionalFormatting sqref="C26:C27">
    <cfRule type="cellIs" dxfId="3" priority="6" stopIfTrue="1" operator="lessThanOrEqual">
      <formula>-1</formula>
    </cfRule>
  </conditionalFormatting>
  <conditionalFormatting sqref="D16:D18">
    <cfRule type="cellIs" dxfId="3" priority="9" stopIfTrue="1" operator="lessThanOrEqual">
      <formula>-1</formula>
    </cfRule>
  </conditionalFormatting>
  <conditionalFormatting sqref="D24:D27">
    <cfRule type="cellIs" dxfId="3" priority="5" stopIfTrue="1" operator="lessThanOrEqual">
      <formula>-1</formula>
    </cfRule>
  </conditionalFormatting>
  <conditionalFormatting sqref="D28:D32">
    <cfRule type="cellIs" dxfId="3" priority="1" stopIfTrue="1" operator="lessThanOrEqual">
      <formula>-1</formula>
    </cfRule>
  </conditionalFormatting>
  <conditionalFormatting sqref="E28:E32">
    <cfRule type="cellIs" dxfId="5" priority="13" stopIfTrue="1" operator="lessThan">
      <formula>0</formula>
    </cfRule>
  </conditionalFormatting>
  <conditionalFormatting sqref="C13:C14 C15:D15 C19:D19 D21:D22 D37 C23 C6:C7 C9:C11">
    <cfRule type="cellIs" dxfId="3" priority="1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zoomScale="90" zoomScaleNormal="90" topLeftCell="A7" workbookViewId="0">
      <selection activeCell="H11" sqref="H11"/>
    </sheetView>
  </sheetViews>
  <sheetFormatPr defaultColWidth="9" defaultRowHeight="14.25" outlineLevelCol="4"/>
  <cols>
    <col min="1" max="1" width="50.75" style="105" customWidth="1"/>
    <col min="2" max="3" width="20.6333333333333" style="106" customWidth="1"/>
    <col min="4" max="4" width="20.6333333333333" style="105" customWidth="1"/>
    <col min="5" max="5" width="5.13333333333333" style="105" customWidth="1"/>
    <col min="6" max="7" width="12.6333333333333" style="105"/>
    <col min="8" max="246" width="9" style="105"/>
    <col min="247" max="247" width="41.6333333333333" style="105" customWidth="1"/>
    <col min="248" max="249" width="14.5" style="105" customWidth="1"/>
    <col min="250" max="250" width="13.8833333333333" style="105" customWidth="1"/>
    <col min="251" max="253" width="9" style="105"/>
    <col min="254" max="255" width="10.5" style="105" customWidth="1"/>
    <col min="256" max="502" width="9" style="105"/>
    <col min="503" max="503" width="41.6333333333333" style="105" customWidth="1"/>
    <col min="504" max="505" width="14.5" style="105" customWidth="1"/>
    <col min="506" max="506" width="13.8833333333333" style="105" customWidth="1"/>
    <col min="507" max="509" width="9" style="105"/>
    <col min="510" max="511" width="10.5" style="105" customWidth="1"/>
    <col min="512" max="758" width="9" style="105"/>
    <col min="759" max="759" width="41.6333333333333" style="105" customWidth="1"/>
    <col min="760" max="761" width="14.5" style="105" customWidth="1"/>
    <col min="762" max="762" width="13.8833333333333" style="105" customWidth="1"/>
    <col min="763" max="765" width="9" style="105"/>
    <col min="766" max="767" width="10.5" style="105" customWidth="1"/>
    <col min="768" max="1014" width="9" style="105"/>
    <col min="1015" max="1015" width="41.6333333333333" style="105" customWidth="1"/>
    <col min="1016" max="1017" width="14.5" style="105" customWidth="1"/>
    <col min="1018" max="1018" width="13.8833333333333" style="105" customWidth="1"/>
    <col min="1019" max="1021" width="9" style="105"/>
    <col min="1022" max="1023" width="10.5" style="105" customWidth="1"/>
    <col min="1024" max="1270" width="9" style="105"/>
    <col min="1271" max="1271" width="41.6333333333333" style="105" customWidth="1"/>
    <col min="1272" max="1273" width="14.5" style="105" customWidth="1"/>
    <col min="1274" max="1274" width="13.8833333333333" style="105" customWidth="1"/>
    <col min="1275" max="1277" width="9" style="105"/>
    <col min="1278" max="1279" width="10.5" style="105" customWidth="1"/>
    <col min="1280" max="1526" width="9" style="105"/>
    <col min="1527" max="1527" width="41.6333333333333" style="105" customWidth="1"/>
    <col min="1528" max="1529" width="14.5" style="105" customWidth="1"/>
    <col min="1530" max="1530" width="13.8833333333333" style="105" customWidth="1"/>
    <col min="1531" max="1533" width="9" style="105"/>
    <col min="1534" max="1535" width="10.5" style="105" customWidth="1"/>
    <col min="1536" max="1782" width="9" style="105"/>
    <col min="1783" max="1783" width="41.6333333333333" style="105" customWidth="1"/>
    <col min="1784" max="1785" width="14.5" style="105" customWidth="1"/>
    <col min="1786" max="1786" width="13.8833333333333" style="105" customWidth="1"/>
    <col min="1787" max="1789" width="9" style="105"/>
    <col min="1790" max="1791" width="10.5" style="105" customWidth="1"/>
    <col min="1792" max="2038" width="9" style="105"/>
    <col min="2039" max="2039" width="41.6333333333333" style="105" customWidth="1"/>
    <col min="2040" max="2041" width="14.5" style="105" customWidth="1"/>
    <col min="2042" max="2042" width="13.8833333333333" style="105" customWidth="1"/>
    <col min="2043" max="2045" width="9" style="105"/>
    <col min="2046" max="2047" width="10.5" style="105" customWidth="1"/>
    <col min="2048" max="2294" width="9" style="105"/>
    <col min="2295" max="2295" width="41.6333333333333" style="105" customWidth="1"/>
    <col min="2296" max="2297" width="14.5" style="105" customWidth="1"/>
    <col min="2298" max="2298" width="13.8833333333333" style="105" customWidth="1"/>
    <col min="2299" max="2301" width="9" style="105"/>
    <col min="2302" max="2303" width="10.5" style="105" customWidth="1"/>
    <col min="2304" max="2550" width="9" style="105"/>
    <col min="2551" max="2551" width="41.6333333333333" style="105" customWidth="1"/>
    <col min="2552" max="2553" width="14.5" style="105" customWidth="1"/>
    <col min="2554" max="2554" width="13.8833333333333" style="105" customWidth="1"/>
    <col min="2555" max="2557" width="9" style="105"/>
    <col min="2558" max="2559" width="10.5" style="105" customWidth="1"/>
    <col min="2560" max="2806" width="9" style="105"/>
    <col min="2807" max="2807" width="41.6333333333333" style="105" customWidth="1"/>
    <col min="2808" max="2809" width="14.5" style="105" customWidth="1"/>
    <col min="2810" max="2810" width="13.8833333333333" style="105" customWidth="1"/>
    <col min="2811" max="2813" width="9" style="105"/>
    <col min="2814" max="2815" width="10.5" style="105" customWidth="1"/>
    <col min="2816" max="3062" width="9" style="105"/>
    <col min="3063" max="3063" width="41.6333333333333" style="105" customWidth="1"/>
    <col min="3064" max="3065" width="14.5" style="105" customWidth="1"/>
    <col min="3066" max="3066" width="13.8833333333333" style="105" customWidth="1"/>
    <col min="3067" max="3069" width="9" style="105"/>
    <col min="3070" max="3071" width="10.5" style="105" customWidth="1"/>
    <col min="3072" max="3318" width="9" style="105"/>
    <col min="3319" max="3319" width="41.6333333333333" style="105" customWidth="1"/>
    <col min="3320" max="3321" width="14.5" style="105" customWidth="1"/>
    <col min="3322" max="3322" width="13.8833333333333" style="105" customWidth="1"/>
    <col min="3323" max="3325" width="9" style="105"/>
    <col min="3326" max="3327" width="10.5" style="105" customWidth="1"/>
    <col min="3328" max="3574" width="9" style="105"/>
    <col min="3575" max="3575" width="41.6333333333333" style="105" customWidth="1"/>
    <col min="3576" max="3577" width="14.5" style="105" customWidth="1"/>
    <col min="3578" max="3578" width="13.8833333333333" style="105" customWidth="1"/>
    <col min="3579" max="3581" width="9" style="105"/>
    <col min="3582" max="3583" width="10.5" style="105" customWidth="1"/>
    <col min="3584" max="3830" width="9" style="105"/>
    <col min="3831" max="3831" width="41.6333333333333" style="105" customWidth="1"/>
    <col min="3832" max="3833" width="14.5" style="105" customWidth="1"/>
    <col min="3834" max="3834" width="13.8833333333333" style="105" customWidth="1"/>
    <col min="3835" max="3837" width="9" style="105"/>
    <col min="3838" max="3839" width="10.5" style="105" customWidth="1"/>
    <col min="3840" max="4086" width="9" style="105"/>
    <col min="4087" max="4087" width="41.6333333333333" style="105" customWidth="1"/>
    <col min="4088" max="4089" width="14.5" style="105" customWidth="1"/>
    <col min="4090" max="4090" width="13.8833333333333" style="105" customWidth="1"/>
    <col min="4091" max="4093" width="9" style="105"/>
    <col min="4094" max="4095" width="10.5" style="105" customWidth="1"/>
    <col min="4096" max="4342" width="9" style="105"/>
    <col min="4343" max="4343" width="41.6333333333333" style="105" customWidth="1"/>
    <col min="4344" max="4345" width="14.5" style="105" customWidth="1"/>
    <col min="4346" max="4346" width="13.8833333333333" style="105" customWidth="1"/>
    <col min="4347" max="4349" width="9" style="105"/>
    <col min="4350" max="4351" width="10.5" style="105" customWidth="1"/>
    <col min="4352" max="4598" width="9" style="105"/>
    <col min="4599" max="4599" width="41.6333333333333" style="105" customWidth="1"/>
    <col min="4600" max="4601" width="14.5" style="105" customWidth="1"/>
    <col min="4602" max="4602" width="13.8833333333333" style="105" customWidth="1"/>
    <col min="4603" max="4605" width="9" style="105"/>
    <col min="4606" max="4607" width="10.5" style="105" customWidth="1"/>
    <col min="4608" max="4854" width="9" style="105"/>
    <col min="4855" max="4855" width="41.6333333333333" style="105" customWidth="1"/>
    <col min="4856" max="4857" width="14.5" style="105" customWidth="1"/>
    <col min="4858" max="4858" width="13.8833333333333" style="105" customWidth="1"/>
    <col min="4859" max="4861" width="9" style="105"/>
    <col min="4862" max="4863" width="10.5" style="105" customWidth="1"/>
    <col min="4864" max="5110" width="9" style="105"/>
    <col min="5111" max="5111" width="41.6333333333333" style="105" customWidth="1"/>
    <col min="5112" max="5113" width="14.5" style="105" customWidth="1"/>
    <col min="5114" max="5114" width="13.8833333333333" style="105" customWidth="1"/>
    <col min="5115" max="5117" width="9" style="105"/>
    <col min="5118" max="5119" width="10.5" style="105" customWidth="1"/>
    <col min="5120" max="5366" width="9" style="105"/>
    <col min="5367" max="5367" width="41.6333333333333" style="105" customWidth="1"/>
    <col min="5368" max="5369" width="14.5" style="105" customWidth="1"/>
    <col min="5370" max="5370" width="13.8833333333333" style="105" customWidth="1"/>
    <col min="5371" max="5373" width="9" style="105"/>
    <col min="5374" max="5375" width="10.5" style="105" customWidth="1"/>
    <col min="5376" max="5622" width="9" style="105"/>
    <col min="5623" max="5623" width="41.6333333333333" style="105" customWidth="1"/>
    <col min="5624" max="5625" width="14.5" style="105" customWidth="1"/>
    <col min="5626" max="5626" width="13.8833333333333" style="105" customWidth="1"/>
    <col min="5627" max="5629" width="9" style="105"/>
    <col min="5630" max="5631" width="10.5" style="105" customWidth="1"/>
    <col min="5632" max="5878" width="9" style="105"/>
    <col min="5879" max="5879" width="41.6333333333333" style="105" customWidth="1"/>
    <col min="5880" max="5881" width="14.5" style="105" customWidth="1"/>
    <col min="5882" max="5882" width="13.8833333333333" style="105" customWidth="1"/>
    <col min="5883" max="5885" width="9" style="105"/>
    <col min="5886" max="5887" width="10.5" style="105" customWidth="1"/>
    <col min="5888" max="6134" width="9" style="105"/>
    <col min="6135" max="6135" width="41.6333333333333" style="105" customWidth="1"/>
    <col min="6136" max="6137" width="14.5" style="105" customWidth="1"/>
    <col min="6138" max="6138" width="13.8833333333333" style="105" customWidth="1"/>
    <col min="6139" max="6141" width="9" style="105"/>
    <col min="6142" max="6143" width="10.5" style="105" customWidth="1"/>
    <col min="6144" max="6390" width="9" style="105"/>
    <col min="6391" max="6391" width="41.6333333333333" style="105" customWidth="1"/>
    <col min="6392" max="6393" width="14.5" style="105" customWidth="1"/>
    <col min="6394" max="6394" width="13.8833333333333" style="105" customWidth="1"/>
    <col min="6395" max="6397" width="9" style="105"/>
    <col min="6398" max="6399" width="10.5" style="105" customWidth="1"/>
    <col min="6400" max="6646" width="9" style="105"/>
    <col min="6647" max="6647" width="41.6333333333333" style="105" customWidth="1"/>
    <col min="6648" max="6649" width="14.5" style="105" customWidth="1"/>
    <col min="6650" max="6650" width="13.8833333333333" style="105" customWidth="1"/>
    <col min="6651" max="6653" width="9" style="105"/>
    <col min="6654" max="6655" width="10.5" style="105" customWidth="1"/>
    <col min="6656" max="6902" width="9" style="105"/>
    <col min="6903" max="6903" width="41.6333333333333" style="105" customWidth="1"/>
    <col min="6904" max="6905" width="14.5" style="105" customWidth="1"/>
    <col min="6906" max="6906" width="13.8833333333333" style="105" customWidth="1"/>
    <col min="6907" max="6909" width="9" style="105"/>
    <col min="6910" max="6911" width="10.5" style="105" customWidth="1"/>
    <col min="6912" max="7158" width="9" style="105"/>
    <col min="7159" max="7159" width="41.6333333333333" style="105" customWidth="1"/>
    <col min="7160" max="7161" width="14.5" style="105" customWidth="1"/>
    <col min="7162" max="7162" width="13.8833333333333" style="105" customWidth="1"/>
    <col min="7163" max="7165" width="9" style="105"/>
    <col min="7166" max="7167" width="10.5" style="105" customWidth="1"/>
    <col min="7168" max="7414" width="9" style="105"/>
    <col min="7415" max="7415" width="41.6333333333333" style="105" customWidth="1"/>
    <col min="7416" max="7417" width="14.5" style="105" customWidth="1"/>
    <col min="7418" max="7418" width="13.8833333333333" style="105" customWidth="1"/>
    <col min="7419" max="7421" width="9" style="105"/>
    <col min="7422" max="7423" width="10.5" style="105" customWidth="1"/>
    <col min="7424" max="7670" width="9" style="105"/>
    <col min="7671" max="7671" width="41.6333333333333" style="105" customWidth="1"/>
    <col min="7672" max="7673" width="14.5" style="105" customWidth="1"/>
    <col min="7674" max="7674" width="13.8833333333333" style="105" customWidth="1"/>
    <col min="7675" max="7677" width="9" style="105"/>
    <col min="7678" max="7679" width="10.5" style="105" customWidth="1"/>
    <col min="7680" max="7926" width="9" style="105"/>
    <col min="7927" max="7927" width="41.6333333333333" style="105" customWidth="1"/>
    <col min="7928" max="7929" width="14.5" style="105" customWidth="1"/>
    <col min="7930" max="7930" width="13.8833333333333" style="105" customWidth="1"/>
    <col min="7931" max="7933" width="9" style="105"/>
    <col min="7934" max="7935" width="10.5" style="105" customWidth="1"/>
    <col min="7936" max="8182" width="9" style="105"/>
    <col min="8183" max="8183" width="41.6333333333333" style="105" customWidth="1"/>
    <col min="8184" max="8185" width="14.5" style="105" customWidth="1"/>
    <col min="8186" max="8186" width="13.8833333333333" style="105" customWidth="1"/>
    <col min="8187" max="8189" width="9" style="105"/>
    <col min="8190" max="8191" width="10.5" style="105" customWidth="1"/>
    <col min="8192" max="8438" width="9" style="105"/>
    <col min="8439" max="8439" width="41.6333333333333" style="105" customWidth="1"/>
    <col min="8440" max="8441" width="14.5" style="105" customWidth="1"/>
    <col min="8442" max="8442" width="13.8833333333333" style="105" customWidth="1"/>
    <col min="8443" max="8445" width="9" style="105"/>
    <col min="8446" max="8447" width="10.5" style="105" customWidth="1"/>
    <col min="8448" max="8694" width="9" style="105"/>
    <col min="8695" max="8695" width="41.6333333333333" style="105" customWidth="1"/>
    <col min="8696" max="8697" width="14.5" style="105" customWidth="1"/>
    <col min="8698" max="8698" width="13.8833333333333" style="105" customWidth="1"/>
    <col min="8699" max="8701" width="9" style="105"/>
    <col min="8702" max="8703" width="10.5" style="105" customWidth="1"/>
    <col min="8704" max="8950" width="9" style="105"/>
    <col min="8951" max="8951" width="41.6333333333333" style="105" customWidth="1"/>
    <col min="8952" max="8953" width="14.5" style="105" customWidth="1"/>
    <col min="8954" max="8954" width="13.8833333333333" style="105" customWidth="1"/>
    <col min="8955" max="8957" width="9" style="105"/>
    <col min="8958" max="8959" width="10.5" style="105" customWidth="1"/>
    <col min="8960" max="9206" width="9" style="105"/>
    <col min="9207" max="9207" width="41.6333333333333" style="105" customWidth="1"/>
    <col min="9208" max="9209" width="14.5" style="105" customWidth="1"/>
    <col min="9210" max="9210" width="13.8833333333333" style="105" customWidth="1"/>
    <col min="9211" max="9213" width="9" style="105"/>
    <col min="9214" max="9215" width="10.5" style="105" customWidth="1"/>
    <col min="9216" max="9462" width="9" style="105"/>
    <col min="9463" max="9463" width="41.6333333333333" style="105" customWidth="1"/>
    <col min="9464" max="9465" width="14.5" style="105" customWidth="1"/>
    <col min="9466" max="9466" width="13.8833333333333" style="105" customWidth="1"/>
    <col min="9467" max="9469" width="9" style="105"/>
    <col min="9470" max="9471" width="10.5" style="105" customWidth="1"/>
    <col min="9472" max="9718" width="9" style="105"/>
    <col min="9719" max="9719" width="41.6333333333333" style="105" customWidth="1"/>
    <col min="9720" max="9721" width="14.5" style="105" customWidth="1"/>
    <col min="9722" max="9722" width="13.8833333333333" style="105" customWidth="1"/>
    <col min="9723" max="9725" width="9" style="105"/>
    <col min="9726" max="9727" width="10.5" style="105" customWidth="1"/>
    <col min="9728" max="9974" width="9" style="105"/>
    <col min="9975" max="9975" width="41.6333333333333" style="105" customWidth="1"/>
    <col min="9976" max="9977" width="14.5" style="105" customWidth="1"/>
    <col min="9978" max="9978" width="13.8833333333333" style="105" customWidth="1"/>
    <col min="9979" max="9981" width="9" style="105"/>
    <col min="9982" max="9983" width="10.5" style="105" customWidth="1"/>
    <col min="9984" max="10230" width="9" style="105"/>
    <col min="10231" max="10231" width="41.6333333333333" style="105" customWidth="1"/>
    <col min="10232" max="10233" width="14.5" style="105" customWidth="1"/>
    <col min="10234" max="10234" width="13.8833333333333" style="105" customWidth="1"/>
    <col min="10235" max="10237" width="9" style="105"/>
    <col min="10238" max="10239" width="10.5" style="105" customWidth="1"/>
    <col min="10240" max="10486" width="9" style="105"/>
    <col min="10487" max="10487" width="41.6333333333333" style="105" customWidth="1"/>
    <col min="10488" max="10489" width="14.5" style="105" customWidth="1"/>
    <col min="10490" max="10490" width="13.8833333333333" style="105" customWidth="1"/>
    <col min="10491" max="10493" width="9" style="105"/>
    <col min="10494" max="10495" width="10.5" style="105" customWidth="1"/>
    <col min="10496" max="10742" width="9" style="105"/>
    <col min="10743" max="10743" width="41.6333333333333" style="105" customWidth="1"/>
    <col min="10744" max="10745" width="14.5" style="105" customWidth="1"/>
    <col min="10746" max="10746" width="13.8833333333333" style="105" customWidth="1"/>
    <col min="10747" max="10749" width="9" style="105"/>
    <col min="10750" max="10751" width="10.5" style="105" customWidth="1"/>
    <col min="10752" max="10998" width="9" style="105"/>
    <col min="10999" max="10999" width="41.6333333333333" style="105" customWidth="1"/>
    <col min="11000" max="11001" width="14.5" style="105" customWidth="1"/>
    <col min="11002" max="11002" width="13.8833333333333" style="105" customWidth="1"/>
    <col min="11003" max="11005" width="9" style="105"/>
    <col min="11006" max="11007" width="10.5" style="105" customWidth="1"/>
    <col min="11008" max="11254" width="9" style="105"/>
    <col min="11255" max="11255" width="41.6333333333333" style="105" customWidth="1"/>
    <col min="11256" max="11257" width="14.5" style="105" customWidth="1"/>
    <col min="11258" max="11258" width="13.8833333333333" style="105" customWidth="1"/>
    <col min="11259" max="11261" width="9" style="105"/>
    <col min="11262" max="11263" width="10.5" style="105" customWidth="1"/>
    <col min="11264" max="11510" width="9" style="105"/>
    <col min="11511" max="11511" width="41.6333333333333" style="105" customWidth="1"/>
    <col min="11512" max="11513" width="14.5" style="105" customWidth="1"/>
    <col min="11514" max="11514" width="13.8833333333333" style="105" customWidth="1"/>
    <col min="11515" max="11517" width="9" style="105"/>
    <col min="11518" max="11519" width="10.5" style="105" customWidth="1"/>
    <col min="11520" max="11766" width="9" style="105"/>
    <col min="11767" max="11767" width="41.6333333333333" style="105" customWidth="1"/>
    <col min="11768" max="11769" width="14.5" style="105" customWidth="1"/>
    <col min="11770" max="11770" width="13.8833333333333" style="105" customWidth="1"/>
    <col min="11771" max="11773" width="9" style="105"/>
    <col min="11774" max="11775" width="10.5" style="105" customWidth="1"/>
    <col min="11776" max="12022" width="9" style="105"/>
    <col min="12023" max="12023" width="41.6333333333333" style="105" customWidth="1"/>
    <col min="12024" max="12025" width="14.5" style="105" customWidth="1"/>
    <col min="12026" max="12026" width="13.8833333333333" style="105" customWidth="1"/>
    <col min="12027" max="12029" width="9" style="105"/>
    <col min="12030" max="12031" width="10.5" style="105" customWidth="1"/>
    <col min="12032" max="12278" width="9" style="105"/>
    <col min="12279" max="12279" width="41.6333333333333" style="105" customWidth="1"/>
    <col min="12280" max="12281" width="14.5" style="105" customWidth="1"/>
    <col min="12282" max="12282" width="13.8833333333333" style="105" customWidth="1"/>
    <col min="12283" max="12285" width="9" style="105"/>
    <col min="12286" max="12287" width="10.5" style="105" customWidth="1"/>
    <col min="12288" max="12534" width="9" style="105"/>
    <col min="12535" max="12535" width="41.6333333333333" style="105" customWidth="1"/>
    <col min="12536" max="12537" width="14.5" style="105" customWidth="1"/>
    <col min="12538" max="12538" width="13.8833333333333" style="105" customWidth="1"/>
    <col min="12539" max="12541" width="9" style="105"/>
    <col min="12542" max="12543" width="10.5" style="105" customWidth="1"/>
    <col min="12544" max="12790" width="9" style="105"/>
    <col min="12791" max="12791" width="41.6333333333333" style="105" customWidth="1"/>
    <col min="12792" max="12793" width="14.5" style="105" customWidth="1"/>
    <col min="12794" max="12794" width="13.8833333333333" style="105" customWidth="1"/>
    <col min="12795" max="12797" width="9" style="105"/>
    <col min="12798" max="12799" width="10.5" style="105" customWidth="1"/>
    <col min="12800" max="13046" width="9" style="105"/>
    <col min="13047" max="13047" width="41.6333333333333" style="105" customWidth="1"/>
    <col min="13048" max="13049" width="14.5" style="105" customWidth="1"/>
    <col min="13050" max="13050" width="13.8833333333333" style="105" customWidth="1"/>
    <col min="13051" max="13053" width="9" style="105"/>
    <col min="13054" max="13055" width="10.5" style="105" customWidth="1"/>
    <col min="13056" max="13302" width="9" style="105"/>
    <col min="13303" max="13303" width="41.6333333333333" style="105" customWidth="1"/>
    <col min="13304" max="13305" width="14.5" style="105" customWidth="1"/>
    <col min="13306" max="13306" width="13.8833333333333" style="105" customWidth="1"/>
    <col min="13307" max="13309" width="9" style="105"/>
    <col min="13310" max="13311" width="10.5" style="105" customWidth="1"/>
    <col min="13312" max="13558" width="9" style="105"/>
    <col min="13559" max="13559" width="41.6333333333333" style="105" customWidth="1"/>
    <col min="13560" max="13561" width="14.5" style="105" customWidth="1"/>
    <col min="13562" max="13562" width="13.8833333333333" style="105" customWidth="1"/>
    <col min="13563" max="13565" width="9" style="105"/>
    <col min="13566" max="13567" width="10.5" style="105" customWidth="1"/>
    <col min="13568" max="13814" width="9" style="105"/>
    <col min="13815" max="13815" width="41.6333333333333" style="105" customWidth="1"/>
    <col min="13816" max="13817" width="14.5" style="105" customWidth="1"/>
    <col min="13818" max="13818" width="13.8833333333333" style="105" customWidth="1"/>
    <col min="13819" max="13821" width="9" style="105"/>
    <col min="13822" max="13823" width="10.5" style="105" customWidth="1"/>
    <col min="13824" max="14070" width="9" style="105"/>
    <col min="14071" max="14071" width="41.6333333333333" style="105" customWidth="1"/>
    <col min="14072" max="14073" width="14.5" style="105" customWidth="1"/>
    <col min="14074" max="14074" width="13.8833333333333" style="105" customWidth="1"/>
    <col min="14075" max="14077" width="9" style="105"/>
    <col min="14078" max="14079" width="10.5" style="105" customWidth="1"/>
    <col min="14080" max="14326" width="9" style="105"/>
    <col min="14327" max="14327" width="41.6333333333333" style="105" customWidth="1"/>
    <col min="14328" max="14329" width="14.5" style="105" customWidth="1"/>
    <col min="14330" max="14330" width="13.8833333333333" style="105" customWidth="1"/>
    <col min="14331" max="14333" width="9" style="105"/>
    <col min="14334" max="14335" width="10.5" style="105" customWidth="1"/>
    <col min="14336" max="14582" width="9" style="105"/>
    <col min="14583" max="14583" width="41.6333333333333" style="105" customWidth="1"/>
    <col min="14584" max="14585" width="14.5" style="105" customWidth="1"/>
    <col min="14586" max="14586" width="13.8833333333333" style="105" customWidth="1"/>
    <col min="14587" max="14589" width="9" style="105"/>
    <col min="14590" max="14591" width="10.5" style="105" customWidth="1"/>
    <col min="14592" max="14838" width="9" style="105"/>
    <col min="14839" max="14839" width="41.6333333333333" style="105" customWidth="1"/>
    <col min="14840" max="14841" width="14.5" style="105" customWidth="1"/>
    <col min="14842" max="14842" width="13.8833333333333" style="105" customWidth="1"/>
    <col min="14843" max="14845" width="9" style="105"/>
    <col min="14846" max="14847" width="10.5" style="105" customWidth="1"/>
    <col min="14848" max="15094" width="9" style="105"/>
    <col min="15095" max="15095" width="41.6333333333333" style="105" customWidth="1"/>
    <col min="15096" max="15097" width="14.5" style="105" customWidth="1"/>
    <col min="15098" max="15098" width="13.8833333333333" style="105" customWidth="1"/>
    <col min="15099" max="15101" width="9" style="105"/>
    <col min="15102" max="15103" width="10.5" style="105" customWidth="1"/>
    <col min="15104" max="15350" width="9" style="105"/>
    <col min="15351" max="15351" width="41.6333333333333" style="105" customWidth="1"/>
    <col min="15352" max="15353" width="14.5" style="105" customWidth="1"/>
    <col min="15354" max="15354" width="13.8833333333333" style="105" customWidth="1"/>
    <col min="15355" max="15357" width="9" style="105"/>
    <col min="15358" max="15359" width="10.5" style="105" customWidth="1"/>
    <col min="15360" max="15606" width="9" style="105"/>
    <col min="15607" max="15607" width="41.6333333333333" style="105" customWidth="1"/>
    <col min="15608" max="15609" width="14.5" style="105" customWidth="1"/>
    <col min="15610" max="15610" width="13.8833333333333" style="105" customWidth="1"/>
    <col min="15611" max="15613" width="9" style="105"/>
    <col min="15614" max="15615" width="10.5" style="105" customWidth="1"/>
    <col min="15616" max="15862" width="9" style="105"/>
    <col min="15863" max="15863" width="41.6333333333333" style="105" customWidth="1"/>
    <col min="15864" max="15865" width="14.5" style="105" customWidth="1"/>
    <col min="15866" max="15866" width="13.8833333333333" style="105" customWidth="1"/>
    <col min="15867" max="15869" width="9" style="105"/>
    <col min="15870" max="15871" width="10.5" style="105" customWidth="1"/>
    <col min="15872" max="16118" width="9" style="105"/>
    <col min="16119" max="16119" width="41.6333333333333" style="105" customWidth="1"/>
    <col min="16120" max="16121" width="14.5" style="105" customWidth="1"/>
    <col min="16122" max="16122" width="13.8833333333333" style="105" customWidth="1"/>
    <col min="16123" max="16125" width="9" style="105"/>
    <col min="16126" max="16127" width="10.5" style="105" customWidth="1"/>
    <col min="16128" max="16384" width="9" style="105"/>
  </cols>
  <sheetData>
    <row r="1" ht="45" customHeight="1" spans="1:4">
      <c r="A1" s="107" t="s">
        <v>3222</v>
      </c>
      <c r="B1" s="108"/>
      <c r="C1" s="108"/>
      <c r="D1" s="107"/>
    </row>
    <row r="2" ht="20.1" customHeight="1" spans="1:4">
      <c r="A2" s="109"/>
      <c r="B2" s="110"/>
      <c r="C2" s="111"/>
      <c r="D2" s="112" t="s">
        <v>3103</v>
      </c>
    </row>
    <row r="3" ht="45" customHeight="1" spans="1:5">
      <c r="A3" s="113" t="s">
        <v>2524</v>
      </c>
      <c r="B3" s="114" t="s">
        <v>74</v>
      </c>
      <c r="C3" s="114" t="s">
        <v>75</v>
      </c>
      <c r="D3" s="114" t="s">
        <v>76</v>
      </c>
      <c r="E3" s="115" t="s">
        <v>77</v>
      </c>
    </row>
    <row r="4" ht="36" customHeight="1" spans="1:5">
      <c r="A4" s="116" t="s">
        <v>3208</v>
      </c>
      <c r="B4" s="117">
        <v>71705</v>
      </c>
      <c r="C4" s="117">
        <v>76219</v>
      </c>
      <c r="D4" s="118">
        <f t="shared" ref="D4:D19" si="0">IF(B4&gt;0,C4/B4-1,IF(B4&lt;0,-(C4/B4-1),""))</f>
        <v>0.063</v>
      </c>
      <c r="E4" s="115" t="str">
        <f t="shared" ref="E4:E22" si="1">IF(A4&lt;&gt;"",IF(SUM(B4:C4)&lt;&gt;0,"是","否"),"是")</f>
        <v>是</v>
      </c>
    </row>
    <row r="5" ht="36" customHeight="1" spans="1:5">
      <c r="A5" s="119" t="s">
        <v>3209</v>
      </c>
      <c r="B5" s="120">
        <v>29103</v>
      </c>
      <c r="C5" s="121">
        <v>31201</v>
      </c>
      <c r="D5" s="122">
        <f t="shared" si="0"/>
        <v>0.072</v>
      </c>
      <c r="E5" s="115" t="str">
        <f t="shared" si="1"/>
        <v>是</v>
      </c>
    </row>
    <row r="6" ht="36" customHeight="1" spans="1:5">
      <c r="A6" s="116" t="s">
        <v>3210</v>
      </c>
      <c r="B6" s="117">
        <v>16284</v>
      </c>
      <c r="C6" s="117">
        <v>16552</v>
      </c>
      <c r="D6" s="123">
        <f t="shared" si="0"/>
        <v>0.016</v>
      </c>
      <c r="E6" s="115" t="str">
        <f t="shared" si="1"/>
        <v>是</v>
      </c>
    </row>
    <row r="7" ht="36" customHeight="1" spans="1:5">
      <c r="A7" s="119" t="s">
        <v>3209</v>
      </c>
      <c r="B7" s="120">
        <v>16255</v>
      </c>
      <c r="C7" s="121">
        <v>16548</v>
      </c>
      <c r="D7" s="122">
        <f t="shared" si="0"/>
        <v>0.018</v>
      </c>
      <c r="E7" s="115" t="str">
        <f t="shared" si="1"/>
        <v>是</v>
      </c>
    </row>
    <row r="8" ht="36" customHeight="1" spans="1:5">
      <c r="A8" s="116" t="s">
        <v>3211</v>
      </c>
      <c r="B8" s="117">
        <v>4833</v>
      </c>
      <c r="C8" s="117">
        <v>4197</v>
      </c>
      <c r="D8" s="123">
        <f t="shared" si="0"/>
        <v>-0.132</v>
      </c>
      <c r="E8" s="115" t="str">
        <f t="shared" si="1"/>
        <v>是</v>
      </c>
    </row>
    <row r="9" ht="36" customHeight="1" spans="1:5">
      <c r="A9" s="119" t="s">
        <v>3209</v>
      </c>
      <c r="B9" s="120">
        <v>711</v>
      </c>
      <c r="C9" s="121">
        <v>797</v>
      </c>
      <c r="D9" s="122">
        <f t="shared" si="0"/>
        <v>0.121</v>
      </c>
      <c r="E9" s="115" t="str">
        <f t="shared" si="1"/>
        <v>是</v>
      </c>
    </row>
    <row r="10" ht="36" customHeight="1" spans="1:5">
      <c r="A10" s="116" t="s">
        <v>3212</v>
      </c>
      <c r="B10" s="117">
        <v>18454</v>
      </c>
      <c r="C10" s="117">
        <v>20579</v>
      </c>
      <c r="D10" s="123">
        <f t="shared" si="0"/>
        <v>0.115</v>
      </c>
      <c r="E10" s="115" t="str">
        <f t="shared" si="1"/>
        <v>是</v>
      </c>
    </row>
    <row r="11" ht="36" customHeight="1" spans="1:5">
      <c r="A11" s="119" t="s">
        <v>3209</v>
      </c>
      <c r="B11" s="120">
        <v>7572</v>
      </c>
      <c r="C11" s="121">
        <v>9776</v>
      </c>
      <c r="D11" s="122">
        <f t="shared" si="0"/>
        <v>0.291</v>
      </c>
      <c r="E11" s="115" t="str">
        <f t="shared" si="1"/>
        <v>是</v>
      </c>
    </row>
    <row r="12" ht="36" customHeight="1" spans="1:5">
      <c r="A12" s="116" t="s">
        <v>3213</v>
      </c>
      <c r="B12" s="117">
        <v>909</v>
      </c>
      <c r="C12" s="117">
        <v>928</v>
      </c>
      <c r="D12" s="123">
        <f t="shared" si="0"/>
        <v>0.021</v>
      </c>
      <c r="E12" s="115" t="str">
        <f t="shared" si="1"/>
        <v>是</v>
      </c>
    </row>
    <row r="13" ht="36" customHeight="1" spans="1:5">
      <c r="A13" s="119" t="s">
        <v>3209</v>
      </c>
      <c r="B13" s="120">
        <v>909</v>
      </c>
      <c r="C13" s="121">
        <v>928</v>
      </c>
      <c r="D13" s="122">
        <f t="shared" si="0"/>
        <v>0.021</v>
      </c>
      <c r="E13" s="115" t="str">
        <f t="shared" si="1"/>
        <v>是</v>
      </c>
    </row>
    <row r="14" s="104" customFormat="1" ht="36" customHeight="1" spans="1:5">
      <c r="A14" s="116" t="s">
        <v>3214</v>
      </c>
      <c r="B14" s="117">
        <v>6982</v>
      </c>
      <c r="C14" s="117">
        <v>8302</v>
      </c>
      <c r="D14" s="123">
        <f t="shared" si="0"/>
        <v>0.189</v>
      </c>
      <c r="E14" s="115" t="str">
        <f t="shared" si="1"/>
        <v>是</v>
      </c>
    </row>
    <row r="15" ht="36" customHeight="1" spans="1:5">
      <c r="A15" s="119" t="s">
        <v>3209</v>
      </c>
      <c r="B15" s="120">
        <v>6805</v>
      </c>
      <c r="C15" s="124">
        <v>7882</v>
      </c>
      <c r="D15" s="122">
        <f t="shared" si="0"/>
        <v>0.158</v>
      </c>
      <c r="E15" s="115" t="str">
        <f t="shared" si="1"/>
        <v>是</v>
      </c>
    </row>
    <row r="16" ht="36" customHeight="1" spans="1:5">
      <c r="A16" s="116" t="s">
        <v>3215</v>
      </c>
      <c r="B16" s="117">
        <v>27056</v>
      </c>
      <c r="C16" s="117">
        <v>27785</v>
      </c>
      <c r="D16" s="123">
        <f t="shared" si="0"/>
        <v>0.027</v>
      </c>
      <c r="E16" s="115" t="str">
        <f t="shared" si="1"/>
        <v>是</v>
      </c>
    </row>
    <row r="17" ht="36" customHeight="1" spans="1:5">
      <c r="A17" s="119" t="s">
        <v>3209</v>
      </c>
      <c r="B17" s="120">
        <v>16635</v>
      </c>
      <c r="C17" s="121">
        <v>17728</v>
      </c>
      <c r="D17" s="122">
        <f t="shared" si="0"/>
        <v>0.066</v>
      </c>
      <c r="E17" s="115" t="str">
        <f t="shared" si="1"/>
        <v>是</v>
      </c>
    </row>
    <row r="18" ht="36" customHeight="1" spans="1:5">
      <c r="A18" s="125" t="s">
        <v>3216</v>
      </c>
      <c r="B18" s="117">
        <f>B16+B14+B12+B10+B8+B6+B4</f>
        <v>146223</v>
      </c>
      <c r="C18" s="117">
        <f>C16+C14+C12+C10+C8+C6+C4</f>
        <v>154562</v>
      </c>
      <c r="D18" s="122">
        <f t="shared" si="0"/>
        <v>0.057</v>
      </c>
      <c r="E18" s="115" t="str">
        <f t="shared" si="1"/>
        <v>是</v>
      </c>
    </row>
    <row r="19" ht="36" customHeight="1" spans="1:5">
      <c r="A19" s="119" t="s">
        <v>3217</v>
      </c>
      <c r="B19" s="120">
        <f>B17+B15+B13+B11+B9+B7+B5</f>
        <v>77990</v>
      </c>
      <c r="C19" s="120">
        <f>C17+C15+C13+C11+C9+C7+C5</f>
        <v>84860</v>
      </c>
      <c r="D19" s="122">
        <f t="shared" si="0"/>
        <v>0.088</v>
      </c>
      <c r="E19" s="115" t="str">
        <f t="shared" si="1"/>
        <v>是</v>
      </c>
    </row>
    <row r="20" ht="36" customHeight="1" spans="1:5">
      <c r="A20" s="116" t="s">
        <v>3218</v>
      </c>
      <c r="B20" s="117"/>
      <c r="C20" s="117"/>
      <c r="D20" s="123"/>
      <c r="E20" s="115" t="str">
        <f t="shared" si="1"/>
        <v>否</v>
      </c>
    </row>
    <row r="21" ht="36" customHeight="1" spans="1:5">
      <c r="A21" s="126" t="s">
        <v>3219</v>
      </c>
      <c r="B21" s="117"/>
      <c r="C21" s="117"/>
      <c r="D21" s="123"/>
      <c r="E21" s="115" t="str">
        <f t="shared" si="1"/>
        <v>否</v>
      </c>
    </row>
    <row r="22" ht="36" customHeight="1" spans="1:5">
      <c r="A22" s="125" t="s">
        <v>3220</v>
      </c>
      <c r="B22" s="117">
        <f>B18</f>
        <v>146223</v>
      </c>
      <c r="C22" s="117">
        <f>C18</f>
        <v>154562</v>
      </c>
      <c r="D22" s="122">
        <f>IF(B22&gt;0,C22/B22-1,IF(B22&lt;0,-(C22/B22-1),""))</f>
        <v>0.057</v>
      </c>
      <c r="E22" s="115" t="str">
        <f t="shared" si="1"/>
        <v>是</v>
      </c>
    </row>
    <row r="23" spans="2:3">
      <c r="B23" s="127"/>
      <c r="C23" s="127"/>
    </row>
    <row r="24" spans="2:3">
      <c r="B24" s="127"/>
      <c r="C24" s="127"/>
    </row>
    <row r="25" spans="2:3">
      <c r="B25" s="127"/>
      <c r="C25" s="127"/>
    </row>
    <row r="26" spans="2:3">
      <c r="B26" s="127"/>
      <c r="C26" s="127"/>
    </row>
  </sheetData>
  <mergeCells count="1">
    <mergeCell ref="A1:D1"/>
  </mergeCells>
  <conditionalFormatting sqref="E16:F16">
    <cfRule type="cellIs" dxfId="5" priority="5"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G8" sqref="G8"/>
    </sheetView>
  </sheetViews>
  <sheetFormatPr defaultColWidth="10" defaultRowHeight="13.5" outlineLevelCol="6"/>
  <cols>
    <col min="1" max="1" width="24.6333333333333" style="57" customWidth="1"/>
    <col min="2" max="7" width="15.6333333333333" style="57" customWidth="1"/>
    <col min="8" max="8" width="9.76666666666667" style="57" customWidth="1"/>
    <col min="9" max="16384" width="10" style="57"/>
  </cols>
  <sheetData>
    <row r="1" s="57" customFormat="1" ht="30" customHeight="1" spans="1:1">
      <c r="A1" s="85"/>
    </row>
    <row r="2" s="57" customFormat="1" ht="28.6" customHeight="1" spans="1:7">
      <c r="A2" s="100" t="s">
        <v>3223</v>
      </c>
      <c r="B2" s="100"/>
      <c r="C2" s="100"/>
      <c r="D2" s="100"/>
      <c r="E2" s="100"/>
      <c r="F2" s="100"/>
      <c r="G2" s="100"/>
    </row>
    <row r="3" s="57" customFormat="1" ht="23" customHeight="1" spans="1:7">
      <c r="A3" s="90"/>
      <c r="B3" s="90"/>
      <c r="F3" s="91" t="s">
        <v>3224</v>
      </c>
      <c r="G3" s="91"/>
    </row>
    <row r="4" s="57" customFormat="1" ht="30" customHeight="1" spans="1:7">
      <c r="A4" s="95" t="s">
        <v>3225</v>
      </c>
      <c r="B4" s="95" t="s">
        <v>3226</v>
      </c>
      <c r="C4" s="95"/>
      <c r="D4" s="95"/>
      <c r="E4" s="95" t="s">
        <v>3227</v>
      </c>
      <c r="F4" s="95"/>
      <c r="G4" s="95"/>
    </row>
    <row r="5" s="57" customFormat="1" ht="30" customHeight="1" spans="1:7">
      <c r="A5" s="95"/>
      <c r="B5" s="101"/>
      <c r="C5" s="95" t="s">
        <v>3228</v>
      </c>
      <c r="D5" s="95" t="s">
        <v>3229</v>
      </c>
      <c r="E5" s="101"/>
      <c r="F5" s="95" t="s">
        <v>3228</v>
      </c>
      <c r="G5" s="95" t="s">
        <v>3229</v>
      </c>
    </row>
    <row r="6" s="57" customFormat="1" ht="30" customHeight="1" spans="1:7">
      <c r="A6" s="95" t="s">
        <v>3230</v>
      </c>
      <c r="B6" s="95" t="s">
        <v>3231</v>
      </c>
      <c r="C6" s="95" t="s">
        <v>3232</v>
      </c>
      <c r="D6" s="95" t="s">
        <v>3233</v>
      </c>
      <c r="E6" s="95" t="s">
        <v>3234</v>
      </c>
      <c r="F6" s="95" t="s">
        <v>3235</v>
      </c>
      <c r="G6" s="95" t="s">
        <v>3236</v>
      </c>
    </row>
    <row r="7" s="57" customFormat="1" ht="30" customHeight="1" spans="1:7">
      <c r="A7" s="97" t="s">
        <v>3237</v>
      </c>
      <c r="B7" s="101">
        <f>C7+D7</f>
        <v>36.55</v>
      </c>
      <c r="C7" s="101">
        <v>17.25</v>
      </c>
      <c r="D7" s="102">
        <v>19.3</v>
      </c>
      <c r="E7" s="101">
        <f>F7+G7</f>
        <v>33.05</v>
      </c>
      <c r="F7" s="101">
        <v>13.75</v>
      </c>
      <c r="G7" s="101">
        <v>19.3</v>
      </c>
    </row>
    <row r="8" s="57" customFormat="1" ht="30" customHeight="1" spans="1:7">
      <c r="A8" s="97"/>
      <c r="B8" s="101"/>
      <c r="C8" s="101"/>
      <c r="D8" s="101"/>
      <c r="E8" s="101"/>
      <c r="F8" s="101"/>
      <c r="G8" s="101"/>
    </row>
    <row r="9" s="57" customFormat="1" ht="44" customHeight="1" spans="1:7">
      <c r="A9" s="103"/>
      <c r="B9" s="101"/>
      <c r="C9" s="101"/>
      <c r="D9" s="101"/>
      <c r="E9" s="101"/>
      <c r="F9" s="101"/>
      <c r="G9" s="101"/>
    </row>
    <row r="10" s="57" customFormat="1" ht="30" customHeight="1" spans="1:7">
      <c r="A10" s="103"/>
      <c r="B10" s="101"/>
      <c r="C10" s="101"/>
      <c r="D10" s="101"/>
      <c r="E10" s="101"/>
      <c r="F10" s="101"/>
      <c r="G10" s="101"/>
    </row>
    <row r="11" s="57" customFormat="1" ht="30" customHeight="1" spans="1:7">
      <c r="A11" s="103"/>
      <c r="B11" s="101"/>
      <c r="C11" s="101"/>
      <c r="D11" s="101"/>
      <c r="E11" s="101"/>
      <c r="F11" s="101"/>
      <c r="G11" s="101"/>
    </row>
    <row r="12" s="57" customFormat="1" ht="30" customHeight="1" spans="1:7">
      <c r="A12" s="103"/>
      <c r="B12" s="101"/>
      <c r="C12" s="101"/>
      <c r="D12" s="101"/>
      <c r="E12" s="101"/>
      <c r="F12" s="101"/>
      <c r="G12" s="101"/>
    </row>
    <row r="13" s="59" customFormat="1" ht="25" customHeight="1" spans="1:7">
      <c r="A13" s="84" t="s">
        <v>3238</v>
      </c>
      <c r="B13" s="84"/>
      <c r="C13" s="84"/>
      <c r="D13" s="84"/>
      <c r="E13" s="84"/>
      <c r="F13" s="84"/>
      <c r="G13" s="84"/>
    </row>
    <row r="14" s="59" customFormat="1" ht="25" customHeight="1" spans="1:7">
      <c r="A14" s="84" t="s">
        <v>3239</v>
      </c>
      <c r="B14" s="84"/>
      <c r="C14" s="84"/>
      <c r="D14" s="84"/>
      <c r="E14" s="84"/>
      <c r="F14" s="84"/>
      <c r="G14" s="84"/>
    </row>
    <row r="15" s="57" customFormat="1" ht="18" customHeight="1" spans="1:7">
      <c r="A15" s="85"/>
      <c r="B15" s="85"/>
      <c r="C15" s="85"/>
      <c r="D15" s="85"/>
      <c r="E15" s="85"/>
      <c r="F15" s="85"/>
      <c r="G15" s="85"/>
    </row>
    <row r="16" s="57" customFormat="1" ht="18" customHeight="1" spans="1:7">
      <c r="A16" s="85"/>
      <c r="B16" s="85"/>
      <c r="C16" s="85"/>
      <c r="D16" s="85"/>
      <c r="E16" s="85"/>
      <c r="F16" s="85"/>
      <c r="G16" s="85"/>
    </row>
    <row r="17" s="57" customFormat="1" ht="18" customHeight="1" spans="1:7">
      <c r="A17" s="85"/>
      <c r="B17" s="85"/>
      <c r="C17" s="85"/>
      <c r="D17" s="85"/>
      <c r="E17" s="85"/>
      <c r="F17" s="85"/>
      <c r="G17" s="85"/>
    </row>
    <row r="18" s="57" customFormat="1" ht="18" customHeight="1" spans="1:7">
      <c r="A18" s="85"/>
      <c r="B18" s="85"/>
      <c r="C18" s="85"/>
      <c r="D18" s="85"/>
      <c r="E18" s="85"/>
      <c r="F18" s="85"/>
      <c r="G18" s="85"/>
    </row>
    <row r="19" s="57" customFormat="1" ht="14" customHeight="1" spans="1:7">
      <c r="A19" s="85"/>
      <c r="B19" s="85"/>
      <c r="C19" s="85"/>
      <c r="D19" s="85"/>
      <c r="E19" s="85"/>
      <c r="F19" s="85"/>
      <c r="G19" s="85"/>
    </row>
    <row r="20" s="57" customFormat="1" ht="33" customHeight="1" spans="1:7">
      <c r="A20" s="90"/>
      <c r="B20" s="90"/>
      <c r="C20" s="90"/>
      <c r="D20" s="90"/>
      <c r="E20" s="90"/>
      <c r="F20" s="90"/>
      <c r="G20" s="90"/>
    </row>
  </sheetData>
  <mergeCells count="7">
    <mergeCell ref="A2:G2"/>
    <mergeCell ref="F3:G3"/>
    <mergeCell ref="B4:D4"/>
    <mergeCell ref="E4:G4"/>
    <mergeCell ref="A13:G13"/>
    <mergeCell ref="A14:G14"/>
    <mergeCell ref="A4:A5"/>
  </mergeCells>
  <printOptions horizontalCentered="1"/>
  <pageMargins left="0.707638888888889" right="0.707638888888889" top="0.629166666666667" bottom="0.751388888888889" header="0.30625" footer="0.30625"/>
  <pageSetup paperSize="9" fitToHeight="200" orientation="landscape" horizontalDpi="600" verticalDpi="600"/>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zoomScale="90" zoomScaleNormal="90" workbookViewId="0">
      <pane ySplit="5" topLeftCell="A6" activePane="bottomLeft" state="frozen"/>
      <selection/>
      <selection pane="bottomLeft" activeCell="E7" sqref="E7"/>
    </sheetView>
  </sheetViews>
  <sheetFormatPr defaultColWidth="10" defaultRowHeight="13.5" outlineLevelCol="6"/>
  <cols>
    <col min="1" max="1" width="62.25" style="57" customWidth="1"/>
    <col min="2" max="3" width="28.6333333333333" style="57" customWidth="1"/>
    <col min="4" max="4" width="9.76666666666667" style="57" customWidth="1"/>
    <col min="5" max="16384" width="10" style="57"/>
  </cols>
  <sheetData>
    <row r="1" s="57" customFormat="1" ht="23" customHeight="1"/>
    <row r="2" s="57" customFormat="1" ht="14.3" customHeight="1" spans="1:1">
      <c r="A2" s="85"/>
    </row>
    <row r="3" s="57" customFormat="1" ht="28.6" customHeight="1" spans="1:3">
      <c r="A3" s="81" t="s">
        <v>3240</v>
      </c>
      <c r="B3" s="81"/>
      <c r="C3" s="81"/>
    </row>
    <row r="4" s="57" customFormat="1" ht="27" customHeight="1" spans="1:3">
      <c r="A4" s="90"/>
      <c r="B4" s="90"/>
      <c r="C4" s="91" t="s">
        <v>3224</v>
      </c>
    </row>
    <row r="5" s="93" customFormat="1" ht="24" customHeight="1" spans="1:3">
      <c r="A5" s="95" t="s">
        <v>3241</v>
      </c>
      <c r="B5" s="95" t="s">
        <v>3183</v>
      </c>
      <c r="C5" s="95" t="s">
        <v>3242</v>
      </c>
    </row>
    <row r="6" s="93" customFormat="1" ht="32" customHeight="1" spans="1:3">
      <c r="A6" s="96" t="s">
        <v>3243</v>
      </c>
      <c r="B6" s="92"/>
      <c r="C6" s="92">
        <v>14.19</v>
      </c>
    </row>
    <row r="7" s="93" customFormat="1" ht="32" customHeight="1" spans="1:3">
      <c r="A7" s="96" t="s">
        <v>3244</v>
      </c>
      <c r="B7" s="92">
        <v>17.25</v>
      </c>
      <c r="C7" s="92"/>
    </row>
    <row r="8" s="93" customFormat="1" ht="32" customHeight="1" spans="1:3">
      <c r="A8" s="96" t="s">
        <v>3245</v>
      </c>
      <c r="B8" s="92">
        <f>B9+B10</f>
        <v>0</v>
      </c>
      <c r="C8" s="92">
        <f>C9+C10</f>
        <v>2.76</v>
      </c>
    </row>
    <row r="9" s="93" customFormat="1" ht="30" customHeight="1" spans="1:3">
      <c r="A9" s="97" t="s">
        <v>3246</v>
      </c>
      <c r="B9" s="92"/>
      <c r="C9" s="92"/>
    </row>
    <row r="10" s="93" customFormat="1" ht="32" customHeight="1" spans="1:3">
      <c r="A10" s="97" t="s">
        <v>3247</v>
      </c>
      <c r="B10" s="92"/>
      <c r="C10" s="92">
        <v>2.76</v>
      </c>
    </row>
    <row r="11" s="93" customFormat="1" ht="32" customHeight="1" spans="1:3">
      <c r="A11" s="96" t="s">
        <v>3248</v>
      </c>
      <c r="B11" s="92"/>
      <c r="C11" s="92">
        <v>3.2</v>
      </c>
    </row>
    <row r="12" s="93" customFormat="1" ht="32" customHeight="1" spans="1:3">
      <c r="A12" s="96" t="s">
        <v>3249</v>
      </c>
      <c r="B12" s="92"/>
      <c r="C12" s="92">
        <f>C6+C8-C11</f>
        <v>13.75</v>
      </c>
    </row>
    <row r="13" s="93" customFormat="1" ht="32" customHeight="1" spans="1:3">
      <c r="A13" s="96" t="s">
        <v>3250</v>
      </c>
      <c r="B13" s="92"/>
      <c r="C13" s="92"/>
    </row>
    <row r="14" s="93" customFormat="1" ht="32" customHeight="1" spans="1:3">
      <c r="A14" s="96" t="s">
        <v>3251</v>
      </c>
      <c r="B14" s="92"/>
      <c r="C14" s="92"/>
    </row>
    <row r="15" s="94" customFormat="1" ht="69" customHeight="1" spans="1:7">
      <c r="A15" s="98" t="s">
        <v>3252</v>
      </c>
      <c r="B15" s="98"/>
      <c r="C15" s="98"/>
      <c r="D15" s="99"/>
      <c r="E15" s="99"/>
      <c r="F15" s="99"/>
      <c r="G15" s="99"/>
    </row>
    <row r="16" s="57" customFormat="1" spans="1:3">
      <c r="A16" s="90"/>
      <c r="B16" s="90"/>
      <c r="C16" s="90"/>
    </row>
  </sheetData>
  <mergeCells count="2">
    <mergeCell ref="A3:C3"/>
    <mergeCell ref="A15:C15"/>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F7" sqref="F7"/>
    </sheetView>
  </sheetViews>
  <sheetFormatPr defaultColWidth="10" defaultRowHeight="13.5" outlineLevelCol="6"/>
  <cols>
    <col min="1" max="1" width="60" style="57" customWidth="1"/>
    <col min="2" max="3" width="25.6333333333333" style="57" customWidth="1"/>
    <col min="4" max="4" width="9.76666666666667" style="57" customWidth="1"/>
    <col min="5" max="16384" width="10" style="57"/>
  </cols>
  <sheetData>
    <row r="1" s="57" customFormat="1" ht="23" customHeight="1"/>
    <row r="2" s="57" customFormat="1" ht="14.3" customHeight="1" spans="1:1">
      <c r="A2" s="85"/>
    </row>
    <row r="3" s="57" customFormat="1" ht="28.6" customHeight="1" spans="1:3">
      <c r="A3" s="81" t="s">
        <v>3253</v>
      </c>
      <c r="B3" s="81"/>
      <c r="C3" s="81"/>
    </row>
    <row r="4" s="57" customFormat="1" ht="27" customHeight="1" spans="1:3">
      <c r="A4" s="90"/>
      <c r="B4" s="90"/>
      <c r="C4" s="91" t="s">
        <v>3224</v>
      </c>
    </row>
    <row r="5" s="57" customFormat="1" ht="24" customHeight="1" spans="1:3">
      <c r="A5" s="64" t="s">
        <v>3241</v>
      </c>
      <c r="B5" s="64" t="s">
        <v>3183</v>
      </c>
      <c r="C5" s="64" t="s">
        <v>3242</v>
      </c>
    </row>
    <row r="6" s="57" customFormat="1" ht="32" customHeight="1" spans="1:3">
      <c r="A6" s="87" t="s">
        <v>3243</v>
      </c>
      <c r="B6" s="88"/>
      <c r="C6" s="92">
        <v>14.19</v>
      </c>
    </row>
    <row r="7" s="57" customFormat="1" ht="32" customHeight="1" spans="1:3">
      <c r="A7" s="87" t="s">
        <v>3244</v>
      </c>
      <c r="B7" s="92">
        <v>17.25</v>
      </c>
      <c r="C7" s="92"/>
    </row>
    <row r="8" s="57" customFormat="1" ht="32" customHeight="1" spans="1:3">
      <c r="A8" s="87" t="s">
        <v>3245</v>
      </c>
      <c r="B8" s="88"/>
      <c r="C8" s="92">
        <f>C9+C10</f>
        <v>2.76</v>
      </c>
    </row>
    <row r="9" s="57" customFormat="1" ht="32" customHeight="1" spans="1:3">
      <c r="A9" s="87" t="s">
        <v>3254</v>
      </c>
      <c r="B9" s="88"/>
      <c r="C9" s="92"/>
    </row>
    <row r="10" s="57" customFormat="1" ht="32" customHeight="1" spans="1:3">
      <c r="A10" s="87" t="s">
        <v>3255</v>
      </c>
      <c r="B10" s="88"/>
      <c r="C10" s="92">
        <v>2.76</v>
      </c>
    </row>
    <row r="11" s="57" customFormat="1" ht="32" customHeight="1" spans="1:3">
      <c r="A11" s="87" t="s">
        <v>3248</v>
      </c>
      <c r="B11" s="88"/>
      <c r="C11" s="92">
        <v>3.2</v>
      </c>
    </row>
    <row r="12" s="57" customFormat="1" ht="32" customHeight="1" spans="1:3">
      <c r="A12" s="87" t="s">
        <v>3249</v>
      </c>
      <c r="B12" s="88"/>
      <c r="C12" s="92">
        <f>C6+C8-C11</f>
        <v>13.75</v>
      </c>
    </row>
    <row r="13" s="57" customFormat="1" ht="32" customHeight="1" spans="1:3">
      <c r="A13" s="87" t="s">
        <v>3250</v>
      </c>
      <c r="B13" s="88"/>
      <c r="C13" s="92"/>
    </row>
    <row r="14" s="57" customFormat="1" ht="32" customHeight="1" spans="1:3">
      <c r="A14" s="87" t="s">
        <v>3251</v>
      </c>
      <c r="B14" s="88"/>
      <c r="C14" s="92"/>
    </row>
    <row r="15" s="59" customFormat="1" ht="69" customHeight="1" spans="1:7">
      <c r="A15" s="69" t="s">
        <v>3256</v>
      </c>
      <c r="B15" s="69"/>
      <c r="C15" s="69"/>
      <c r="D15" s="84"/>
      <c r="E15" s="84"/>
      <c r="F15" s="84"/>
      <c r="G15" s="84"/>
    </row>
    <row r="16" s="57" customFormat="1" spans="1:3">
      <c r="A16" s="90"/>
      <c r="B16" s="90"/>
      <c r="C16" s="90"/>
    </row>
  </sheetData>
  <mergeCells count="2">
    <mergeCell ref="A3:C3"/>
    <mergeCell ref="A15:C15"/>
  </mergeCells>
  <printOptions horizontalCentered="1"/>
  <pageMargins left="0.707638888888889" right="0.707638888888889" top="0.354166666666667" bottom="0.471527777777778" header="0.30625" footer="0.30625"/>
  <pageSetup paperSize="9" fitToHeight="200" orientation="landscape" horizontalDpi="600" verticalDpi="600"/>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A12" sqref="A12"/>
    </sheetView>
  </sheetViews>
  <sheetFormatPr defaultColWidth="10" defaultRowHeight="13.5" outlineLevelCol="2"/>
  <cols>
    <col min="1" max="1" width="60.5" style="57" customWidth="1"/>
    <col min="2" max="3" width="25.6333333333333" style="57" customWidth="1"/>
    <col min="4" max="4" width="9.76666666666667" style="57" customWidth="1"/>
    <col min="5" max="16384" width="10" style="57"/>
  </cols>
  <sheetData>
    <row r="1" s="57" customFormat="1" ht="24" customHeight="1"/>
    <row r="2" s="57" customFormat="1" ht="14.3" customHeight="1" spans="1:1">
      <c r="A2" s="85"/>
    </row>
    <row r="3" s="57" customFormat="1" ht="28.6" customHeight="1" spans="1:3">
      <c r="A3" s="81" t="s">
        <v>3257</v>
      </c>
      <c r="B3" s="81"/>
      <c r="C3" s="81"/>
    </row>
    <row r="4" s="57" customFormat="1" ht="25" customHeight="1" spans="1:3">
      <c r="A4" s="90"/>
      <c r="B4" s="90"/>
      <c r="C4" s="91" t="s">
        <v>3224</v>
      </c>
    </row>
    <row r="5" s="57" customFormat="1" ht="32" customHeight="1" spans="1:3">
      <c r="A5" s="64" t="s">
        <v>3241</v>
      </c>
      <c r="B5" s="64" t="s">
        <v>3183</v>
      </c>
      <c r="C5" s="64" t="s">
        <v>3242</v>
      </c>
    </row>
    <row r="6" s="57" customFormat="1" ht="32" customHeight="1" spans="1:3">
      <c r="A6" s="87" t="s">
        <v>3258</v>
      </c>
      <c r="B6" s="88"/>
      <c r="C6" s="88">
        <v>17.8</v>
      </c>
    </row>
    <row r="7" s="57" customFormat="1" ht="32" customHeight="1" spans="1:3">
      <c r="A7" s="87" t="s">
        <v>3259</v>
      </c>
      <c r="B7" s="88">
        <v>19.3</v>
      </c>
      <c r="C7" s="88"/>
    </row>
    <row r="8" s="57" customFormat="1" ht="32" customHeight="1" spans="1:3">
      <c r="A8" s="87" t="s">
        <v>3260</v>
      </c>
      <c r="B8" s="88"/>
      <c r="C8" s="88">
        <v>1.5</v>
      </c>
    </row>
    <row r="9" s="57" customFormat="1" ht="32" customHeight="1" spans="1:3">
      <c r="A9" s="87" t="s">
        <v>3261</v>
      </c>
      <c r="B9" s="88"/>
      <c r="C9" s="88"/>
    </row>
    <row r="10" s="57" customFormat="1" ht="32" customHeight="1" spans="1:3">
      <c r="A10" s="87" t="s">
        <v>3262</v>
      </c>
      <c r="B10" s="88"/>
      <c r="C10" s="88">
        <f>C6+C8</f>
        <v>19.3</v>
      </c>
    </row>
    <row r="11" s="57" customFormat="1" ht="32" customHeight="1" spans="1:3">
      <c r="A11" s="87" t="s">
        <v>3263</v>
      </c>
      <c r="B11" s="88"/>
      <c r="C11" s="88"/>
    </row>
    <row r="12" s="57" customFormat="1" ht="32" customHeight="1" spans="1:3">
      <c r="A12" s="87" t="s">
        <v>3264</v>
      </c>
      <c r="B12" s="88"/>
      <c r="C12" s="88"/>
    </row>
    <row r="13" s="59" customFormat="1" ht="72" customHeight="1" spans="1:3">
      <c r="A13" s="69" t="s">
        <v>3265</v>
      </c>
      <c r="B13" s="69"/>
      <c r="C13" s="69"/>
    </row>
    <row r="14" s="57" customFormat="1" ht="31" customHeight="1" spans="1:3">
      <c r="A14" s="89"/>
      <c r="B14" s="89"/>
      <c r="C14" s="89"/>
    </row>
  </sheetData>
  <mergeCells count="3">
    <mergeCell ref="A3:C3"/>
    <mergeCell ref="A13:C13"/>
    <mergeCell ref="A14:C14"/>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C7" sqref="C7"/>
    </sheetView>
  </sheetViews>
  <sheetFormatPr defaultColWidth="10" defaultRowHeight="13.5" outlineLevelCol="2"/>
  <cols>
    <col min="1" max="1" width="59.3833333333333" style="57" customWidth="1"/>
    <col min="2" max="3" width="25.6333333333333" style="57" customWidth="1"/>
    <col min="4" max="4" width="9.76666666666667" style="57" customWidth="1"/>
    <col min="5" max="16384" width="10" style="57"/>
  </cols>
  <sheetData>
    <row r="1" s="57" customFormat="1" ht="24" customHeight="1"/>
    <row r="2" s="57" customFormat="1" ht="14.3" customHeight="1" spans="1:1">
      <c r="A2" s="85"/>
    </row>
    <row r="3" s="57" customFormat="1" ht="28.6" customHeight="1" spans="1:3">
      <c r="A3" s="81" t="s">
        <v>3266</v>
      </c>
      <c r="B3" s="81"/>
      <c r="C3" s="81"/>
    </row>
    <row r="4" s="58" customFormat="1" ht="25" customHeight="1" spans="1:3">
      <c r="A4" s="86"/>
      <c r="B4" s="86"/>
      <c r="C4" s="72" t="s">
        <v>3224</v>
      </c>
    </row>
    <row r="5" s="58" customFormat="1" ht="32" customHeight="1" spans="1:3">
      <c r="A5" s="64" t="s">
        <v>3241</v>
      </c>
      <c r="B5" s="64" t="s">
        <v>3183</v>
      </c>
      <c r="C5" s="64" t="s">
        <v>3242</v>
      </c>
    </row>
    <row r="6" s="58" customFormat="1" ht="32" customHeight="1" spans="1:3">
      <c r="A6" s="87" t="s">
        <v>3258</v>
      </c>
      <c r="B6" s="88"/>
      <c r="C6" s="88">
        <v>17.8</v>
      </c>
    </row>
    <row r="7" s="58" customFormat="1" ht="32" customHeight="1" spans="1:3">
      <c r="A7" s="87" t="s">
        <v>3259</v>
      </c>
      <c r="B7" s="88">
        <v>19.3</v>
      </c>
      <c r="C7" s="88"/>
    </row>
    <row r="8" s="58" customFormat="1" ht="32" customHeight="1" spans="1:3">
      <c r="A8" s="87" t="s">
        <v>3260</v>
      </c>
      <c r="B8" s="88"/>
      <c r="C8" s="88">
        <v>1.5</v>
      </c>
    </row>
    <row r="9" s="58" customFormat="1" ht="32" customHeight="1" spans="1:3">
      <c r="A9" s="87" t="s">
        <v>3261</v>
      </c>
      <c r="B9" s="88"/>
      <c r="C9" s="88"/>
    </row>
    <row r="10" s="58" customFormat="1" ht="32" customHeight="1" spans="1:3">
      <c r="A10" s="87" t="s">
        <v>3262</v>
      </c>
      <c r="B10" s="88"/>
      <c r="C10" s="88">
        <f>C6+C8</f>
        <v>19.3</v>
      </c>
    </row>
    <row r="11" s="58" customFormat="1" ht="32" customHeight="1" spans="1:3">
      <c r="A11" s="87" t="s">
        <v>3263</v>
      </c>
      <c r="B11" s="88"/>
      <c r="C11" s="88"/>
    </row>
    <row r="12" s="58" customFormat="1" ht="32" customHeight="1" spans="1:3">
      <c r="A12" s="87" t="s">
        <v>3267</v>
      </c>
      <c r="B12" s="88"/>
      <c r="C12" s="88"/>
    </row>
    <row r="13" s="59" customFormat="1" ht="65" customHeight="1" spans="1:3">
      <c r="A13" s="69" t="s">
        <v>3268</v>
      </c>
      <c r="B13" s="69"/>
      <c r="C13" s="69"/>
    </row>
    <row r="14" s="57" customFormat="1" ht="31" customHeight="1" spans="1:3">
      <c r="A14" s="89"/>
      <c r="B14" s="89"/>
      <c r="C14" s="89"/>
    </row>
  </sheetData>
  <mergeCells count="3">
    <mergeCell ref="A3:C3"/>
    <mergeCell ref="A13:C13"/>
    <mergeCell ref="A14:C14"/>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1"/>
  <sheetViews>
    <sheetView showGridLines="0" showZeros="0" zoomScale="90" zoomScaleNormal="90" workbookViewId="0">
      <pane ySplit="3" topLeftCell="A4" activePane="bottomLeft" state="frozen"/>
      <selection/>
      <selection pane="bottomLeft" activeCell="A1" sqref="A1"/>
    </sheetView>
  </sheetViews>
  <sheetFormatPr defaultColWidth="9" defaultRowHeight="14.25" outlineLevelCol="5"/>
  <cols>
    <col min="1" max="1" width="12.75" style="176" customWidth="1"/>
    <col min="2" max="2" width="50.75" style="176" customWidth="1"/>
    <col min="3" max="5" width="20.6333333333333" style="176" customWidth="1"/>
    <col min="6" max="6" width="9.75" style="176" customWidth="1"/>
    <col min="7" max="16384" width="9" style="285"/>
  </cols>
  <sheetData>
    <row r="1" ht="45" customHeight="1" spans="1:5">
      <c r="A1" s="364"/>
      <c r="B1" s="364" t="s">
        <v>138</v>
      </c>
      <c r="C1" s="364"/>
      <c r="D1" s="364"/>
      <c r="E1" s="364"/>
    </row>
    <row r="2" ht="18.95" customHeight="1" spans="1:5">
      <c r="A2" s="519"/>
      <c r="B2" s="497"/>
      <c r="C2" s="367"/>
      <c r="E2" s="498" t="s">
        <v>71</v>
      </c>
    </row>
    <row r="3" s="494" customFormat="1" ht="45" customHeight="1" spans="1:6">
      <c r="A3" s="520" t="s">
        <v>72</v>
      </c>
      <c r="B3" s="491" t="s">
        <v>73</v>
      </c>
      <c r="C3" s="194" t="s">
        <v>74</v>
      </c>
      <c r="D3" s="194" t="s">
        <v>75</v>
      </c>
      <c r="E3" s="491" t="s">
        <v>76</v>
      </c>
      <c r="F3" s="521" t="s">
        <v>77</v>
      </c>
    </row>
    <row r="4" ht="37.5" customHeight="1" spans="1:6">
      <c r="A4" s="377" t="s">
        <v>139</v>
      </c>
      <c r="B4" s="522" t="s">
        <v>140</v>
      </c>
      <c r="C4" s="507" t="e">
        <f>SUMIF('[3]12'!$A$4:$A$1292,A4,'[3]12'!$C$4:$C$1292)</f>
        <v>#VALUE!</v>
      </c>
      <c r="D4" s="507">
        <f>'1-4临翔区本级一般公共预算支出情况表（公开到项级）'!D4</f>
        <v>20673</v>
      </c>
      <c r="E4" s="523" t="e">
        <f>(D4-C4)/C4</f>
        <v>#VALUE!</v>
      </c>
      <c r="F4" s="295" t="str">
        <f t="shared" ref="F4:F38" si="0">IF(LEN(A4)=3,"是",IF(B4&lt;&gt;"",IF(SUM(C4:D4)&lt;&gt;0,"是","否"),"是"))</f>
        <v>是</v>
      </c>
    </row>
    <row r="5" ht="37.5" customHeight="1" spans="1:6">
      <c r="A5" s="377" t="s">
        <v>141</v>
      </c>
      <c r="B5" s="524" t="s">
        <v>142</v>
      </c>
      <c r="C5" s="507" t="e">
        <f>SUMIF('[3]12'!$A$4:$A$1292,A5,'[3]12'!$C$4:$C$1292)</f>
        <v>#VALUE!</v>
      </c>
      <c r="D5" s="507" t="e">
        <f>SUMIF('[3]12'!$A$4:$A$1292,A5,'[3]12'!$D$4:$D$1292)</f>
        <v>#VALUE!</v>
      </c>
      <c r="E5" s="523"/>
      <c r="F5" s="295" t="str">
        <f t="shared" si="0"/>
        <v>是</v>
      </c>
    </row>
    <row r="6" ht="37.5" customHeight="1" spans="1:6">
      <c r="A6" s="377" t="s">
        <v>143</v>
      </c>
      <c r="B6" s="524" t="s">
        <v>144</v>
      </c>
      <c r="C6" s="507" t="e">
        <f>SUMIF('[3]12'!$A$4:$A$1292,A6,'[3]12'!$C$4:$C$1292)</f>
        <v>#VALUE!</v>
      </c>
      <c r="D6" s="507">
        <f>'1-4临翔区本级一般公共预算支出情况表（公开到项级）'!D253</f>
        <v>80</v>
      </c>
      <c r="E6" s="523" t="e">
        <f t="shared" ref="E5:E38" si="1">(D6-C6)/C6</f>
        <v>#VALUE!</v>
      </c>
      <c r="F6" s="295" t="str">
        <f t="shared" si="0"/>
        <v>是</v>
      </c>
    </row>
    <row r="7" ht="37.5" customHeight="1" spans="1:6">
      <c r="A7" s="377" t="s">
        <v>145</v>
      </c>
      <c r="B7" s="524" t="s">
        <v>146</v>
      </c>
      <c r="C7" s="507" t="e">
        <f>SUMIF('[3]12'!$A$4:$A$1292,A7,'[3]12'!$C$4:$C$1292)</f>
        <v>#VALUE!</v>
      </c>
      <c r="D7" s="507">
        <f>'1-4临翔区本级一般公共预算支出情况表（公开到项级）'!D273</f>
        <v>14136</v>
      </c>
      <c r="E7" s="523" t="e">
        <f t="shared" si="1"/>
        <v>#VALUE!</v>
      </c>
      <c r="F7" s="295" t="str">
        <f t="shared" si="0"/>
        <v>是</v>
      </c>
    </row>
    <row r="8" ht="37.5" customHeight="1" spans="1:6">
      <c r="A8" s="377" t="s">
        <v>147</v>
      </c>
      <c r="B8" s="524" t="s">
        <v>148</v>
      </c>
      <c r="C8" s="507" t="e">
        <f>SUMIF('[3]12'!$A$4:$A$1292,A8,'[3]12'!$C$4:$C$1292)</f>
        <v>#VALUE!</v>
      </c>
      <c r="D8" s="507">
        <f>'1-4临翔区本级一般公共预算支出情况表（公开到项级）'!D367</f>
        <v>62747</v>
      </c>
      <c r="E8" s="523" t="e">
        <f t="shared" si="1"/>
        <v>#VALUE!</v>
      </c>
      <c r="F8" s="295" t="str">
        <f t="shared" si="0"/>
        <v>是</v>
      </c>
    </row>
    <row r="9" ht="37.5" customHeight="1" spans="1:6">
      <c r="A9" s="377" t="s">
        <v>149</v>
      </c>
      <c r="B9" s="524" t="s">
        <v>150</v>
      </c>
      <c r="C9" s="507" t="e">
        <f>SUMIF('[3]12'!$A$4:$A$1292,A9,'[3]12'!$C$4:$C$1292)</f>
        <v>#VALUE!</v>
      </c>
      <c r="D9" s="507">
        <f>'1-4临翔区本级一般公共预算支出情况表（公开到项级）'!D423</f>
        <v>959</v>
      </c>
      <c r="E9" s="523" t="e">
        <f t="shared" si="1"/>
        <v>#VALUE!</v>
      </c>
      <c r="F9" s="295" t="str">
        <f t="shared" si="0"/>
        <v>是</v>
      </c>
    </row>
    <row r="10" ht="37.5" customHeight="1" spans="1:6">
      <c r="A10" s="377" t="s">
        <v>151</v>
      </c>
      <c r="B10" s="524" t="s">
        <v>152</v>
      </c>
      <c r="C10" s="507" t="e">
        <f>SUMIF('[3]12'!$A$4:$A$1292,A10,'[3]12'!$C$4:$C$1292)</f>
        <v>#VALUE!</v>
      </c>
      <c r="D10" s="507">
        <f>'1-4临翔区本级一般公共预算支出情况表（公开到项级）'!D480</f>
        <v>2554</v>
      </c>
      <c r="E10" s="523" t="e">
        <f t="shared" si="1"/>
        <v>#VALUE!</v>
      </c>
      <c r="F10" s="295" t="str">
        <f t="shared" si="0"/>
        <v>是</v>
      </c>
    </row>
    <row r="11" ht="37.5" customHeight="1" spans="1:6">
      <c r="A11" s="377" t="s">
        <v>153</v>
      </c>
      <c r="B11" s="524" t="s">
        <v>154</v>
      </c>
      <c r="C11" s="507" t="e">
        <f>SUMIF('[3]12'!$A$4:$A$1292,A11,'[3]12'!$C$4:$C$1292)</f>
        <v>#VALUE!</v>
      </c>
      <c r="D11" s="507">
        <f>'1-4临翔区本级一般公共预算支出情况表（公开到项级）'!D540</f>
        <v>52290</v>
      </c>
      <c r="E11" s="523" t="e">
        <f t="shared" si="1"/>
        <v>#VALUE!</v>
      </c>
      <c r="F11" s="295" t="str">
        <f t="shared" si="0"/>
        <v>是</v>
      </c>
    </row>
    <row r="12" ht="37.5" customHeight="1" spans="1:6">
      <c r="A12" s="377" t="s">
        <v>155</v>
      </c>
      <c r="B12" s="524" t="s">
        <v>156</v>
      </c>
      <c r="C12" s="507" t="e">
        <f>SUMIF('[3]12'!$A$4:$A$1292,A12,'[3]12'!$C$4:$C$1292)</f>
        <v>#VALUE!</v>
      </c>
      <c r="D12" s="507">
        <f>'1-4临翔区本级一般公共预算支出情况表（公开到项级）'!D670</f>
        <v>31081</v>
      </c>
      <c r="E12" s="523" t="e">
        <f t="shared" si="1"/>
        <v>#VALUE!</v>
      </c>
      <c r="F12" s="295" t="str">
        <f t="shared" si="0"/>
        <v>是</v>
      </c>
    </row>
    <row r="13" ht="37.5" customHeight="1" spans="1:6">
      <c r="A13" s="377" t="s">
        <v>157</v>
      </c>
      <c r="B13" s="524" t="s">
        <v>158</v>
      </c>
      <c r="C13" s="507" t="e">
        <f>SUMIF('[3]12'!$A$4:$A$1292,A13,'[3]12'!$C$4:$C$1292)</f>
        <v>#VALUE!</v>
      </c>
      <c r="D13" s="507">
        <f>'1-4临翔区本级一般公共预算支出情况表（公开到项级）'!D744</f>
        <v>9047</v>
      </c>
      <c r="E13" s="523" t="e">
        <f t="shared" si="1"/>
        <v>#VALUE!</v>
      </c>
      <c r="F13" s="295" t="str">
        <f t="shared" si="0"/>
        <v>是</v>
      </c>
    </row>
    <row r="14" ht="37.5" customHeight="1" spans="1:6">
      <c r="A14" s="377" t="s">
        <v>159</v>
      </c>
      <c r="B14" s="524" t="s">
        <v>160</v>
      </c>
      <c r="C14" s="507" t="e">
        <f>SUMIF('[3]12'!$A$4:$A$1292,A14,'[3]12'!$C$4:$C$1292)</f>
        <v>#VALUE!</v>
      </c>
      <c r="D14" s="507">
        <f>'1-4临翔区本级一般公共预算支出情况表（公开到项级）'!D825</f>
        <v>15984</v>
      </c>
      <c r="E14" s="523" t="e">
        <f t="shared" si="1"/>
        <v>#VALUE!</v>
      </c>
      <c r="F14" s="295" t="str">
        <f t="shared" si="0"/>
        <v>是</v>
      </c>
    </row>
    <row r="15" ht="37.5" customHeight="1" spans="1:6">
      <c r="A15" s="377" t="s">
        <v>161</v>
      </c>
      <c r="B15" s="524" t="s">
        <v>162</v>
      </c>
      <c r="C15" s="507" t="e">
        <f>SUMIF('[3]12'!$A$4:$A$1292,A15,'[3]12'!$C$4:$C$1292)</f>
        <v>#VALUE!</v>
      </c>
      <c r="D15" s="507">
        <f>'1-4临翔区本级一般公共预算支出情况表（公开到项级）'!D849</f>
        <v>45427</v>
      </c>
      <c r="E15" s="523" t="e">
        <f t="shared" si="1"/>
        <v>#VALUE!</v>
      </c>
      <c r="F15" s="295" t="str">
        <f t="shared" si="0"/>
        <v>是</v>
      </c>
    </row>
    <row r="16" ht="37.5" customHeight="1" spans="1:6">
      <c r="A16" s="377" t="s">
        <v>163</v>
      </c>
      <c r="B16" s="524" t="s">
        <v>164</v>
      </c>
      <c r="C16" s="507" t="e">
        <f>SUMIF('[3]12'!$A$4:$A$1292,A16,'[3]12'!$C$4:$C$1292)</f>
        <v>#VALUE!</v>
      </c>
      <c r="D16" s="507">
        <f>'1-4临翔区本级一般公共预算支出情况表（公开到项级）'!D962</f>
        <v>10743</v>
      </c>
      <c r="E16" s="523" t="e">
        <f t="shared" si="1"/>
        <v>#VALUE!</v>
      </c>
      <c r="F16" s="295" t="str">
        <f t="shared" si="0"/>
        <v>是</v>
      </c>
    </row>
    <row r="17" ht="37.5" customHeight="1" spans="1:6">
      <c r="A17" s="377" t="s">
        <v>165</v>
      </c>
      <c r="B17" s="524" t="s">
        <v>166</v>
      </c>
      <c r="C17" s="507" t="e">
        <f>SUMIF('[3]12'!$A$4:$A$1292,A17,'[3]12'!$C$4:$C$1292)</f>
        <v>#VALUE!</v>
      </c>
      <c r="D17" s="507" t="e">
        <f>SUMIF('[3]12'!$A$4:$A$1292,A17,'[3]12'!$D$4:$D$1292)</f>
        <v>#VALUE!</v>
      </c>
      <c r="E17" s="523" t="e">
        <f t="shared" si="1"/>
        <v>#VALUE!</v>
      </c>
      <c r="F17" s="295" t="str">
        <f t="shared" si="0"/>
        <v>是</v>
      </c>
    </row>
    <row r="18" ht="37.5" customHeight="1" spans="1:6">
      <c r="A18" s="377" t="s">
        <v>167</v>
      </c>
      <c r="B18" s="524" t="s">
        <v>168</v>
      </c>
      <c r="C18" s="507" t="e">
        <f>SUMIF('[3]12'!$A$4:$A$1292,A18,'[3]12'!$C$4:$C$1292)</f>
        <v>#VALUE!</v>
      </c>
      <c r="D18" s="507">
        <f>'1-4临翔区本级一般公共预算支出情况表（公开到项级）'!D1098</f>
        <v>2209</v>
      </c>
      <c r="E18" s="523" t="e">
        <f t="shared" si="1"/>
        <v>#VALUE!</v>
      </c>
      <c r="F18" s="295" t="str">
        <f t="shared" si="0"/>
        <v>是</v>
      </c>
    </row>
    <row r="19" ht="37.5" customHeight="1" spans="1:6">
      <c r="A19" s="377" t="s">
        <v>169</v>
      </c>
      <c r="B19" s="524" t="s">
        <v>170</v>
      </c>
      <c r="C19" s="507" t="e">
        <f>SUMIF('[3]12'!$A$4:$A$1292,A19,'[3]12'!$C$4:$C$1292)</f>
        <v>#VALUE!</v>
      </c>
      <c r="D19" s="507" t="e">
        <f>SUMIF('[3]12'!$A$4:$A$1292,A19,'[3]12'!$D$4:$D$1292)</f>
        <v>#VALUE!</v>
      </c>
      <c r="E19" s="523" t="e">
        <f t="shared" si="1"/>
        <v>#VALUE!</v>
      </c>
      <c r="F19" s="295" t="str">
        <f t="shared" si="0"/>
        <v>是</v>
      </c>
    </row>
    <row r="20" ht="37.5" customHeight="1" spans="1:6">
      <c r="A20" s="377" t="s">
        <v>171</v>
      </c>
      <c r="B20" s="524" t="s">
        <v>172</v>
      </c>
      <c r="C20" s="507" t="e">
        <f>SUMIF('[3]12'!$A$4:$A$1292,A20,'[3]12'!$C$4:$C$1292)</f>
        <v>#VALUE!</v>
      </c>
      <c r="D20" s="507" t="e">
        <f>SUMIF('[3]12'!$A$4:$A$1292,A20,'[3]12'!$D$4:$D$1292)</f>
        <v>#VALUE!</v>
      </c>
      <c r="E20" s="523"/>
      <c r="F20" s="295" t="str">
        <f t="shared" si="0"/>
        <v>是</v>
      </c>
    </row>
    <row r="21" ht="37.5" customHeight="1" spans="1:6">
      <c r="A21" s="377" t="s">
        <v>173</v>
      </c>
      <c r="B21" s="524" t="s">
        <v>174</v>
      </c>
      <c r="C21" s="507" t="e">
        <f>SUMIF('[3]12'!$A$4:$A$1292,A21,'[3]12'!$C$4:$C$1292)</f>
        <v>#VALUE!</v>
      </c>
      <c r="D21" s="507">
        <f>'1-4临翔区本级一般公共预算支出情况表（公开到项级）'!D1157</f>
        <v>1690</v>
      </c>
      <c r="E21" s="523" t="e">
        <f t="shared" si="1"/>
        <v>#VALUE!</v>
      </c>
      <c r="F21" s="295" t="str">
        <f t="shared" si="0"/>
        <v>是</v>
      </c>
    </row>
    <row r="22" ht="37.5" customHeight="1" spans="1:6">
      <c r="A22" s="377" t="s">
        <v>175</v>
      </c>
      <c r="B22" s="524" t="s">
        <v>176</v>
      </c>
      <c r="C22" s="507" t="e">
        <f>SUMIF('[3]12'!$A$4:$A$1292,A22,'[3]12'!$C$4:$C$1292)</f>
        <v>#VALUE!</v>
      </c>
      <c r="D22" s="507" t="e">
        <f>SUMIF('[3]12'!$A$4:$A$1292,A22,'[3]12'!$D$4:$D$1292)</f>
        <v>#VALUE!</v>
      </c>
      <c r="E22" s="523" t="e">
        <f t="shared" si="1"/>
        <v>#VALUE!</v>
      </c>
      <c r="F22" s="295" t="str">
        <f t="shared" si="0"/>
        <v>是</v>
      </c>
    </row>
    <row r="23" ht="37.5" customHeight="1" spans="1:6">
      <c r="A23" s="377" t="s">
        <v>177</v>
      </c>
      <c r="B23" s="524" t="s">
        <v>178</v>
      </c>
      <c r="C23" s="507" t="e">
        <f>SUMIF('[3]12'!$A$4:$A$1292,A23,'[3]12'!$C$4:$C$1292)</f>
        <v>#VALUE!</v>
      </c>
      <c r="D23" s="507">
        <f>'1-4临翔区本级一般公共预算支出情况表（公开到项级）'!D1224</f>
        <v>255</v>
      </c>
      <c r="E23" s="523" t="e">
        <f t="shared" si="1"/>
        <v>#VALUE!</v>
      </c>
      <c r="F23" s="295" t="str">
        <f t="shared" si="0"/>
        <v>是</v>
      </c>
    </row>
    <row r="24" ht="37.5" customHeight="1" spans="1:6">
      <c r="A24" s="377" t="s">
        <v>179</v>
      </c>
      <c r="B24" s="524" t="s">
        <v>180</v>
      </c>
      <c r="C24" s="507" t="e">
        <f>SUMIF('[3]12'!$A$4:$A$1292,A24,'[3]12'!$C$4:$C$1292)</f>
        <v>#VALUE!</v>
      </c>
      <c r="D24" s="507" t="e">
        <f>SUMIF('[3]12'!$A$4:$A$1292,A24,'[3]12'!$D$4:$D$1292)</f>
        <v>#VALUE!</v>
      </c>
      <c r="E24" s="523" t="e">
        <f t="shared" si="1"/>
        <v>#VALUE!</v>
      </c>
      <c r="F24" s="295" t="str">
        <f t="shared" si="0"/>
        <v>是</v>
      </c>
    </row>
    <row r="25" ht="37.5" customHeight="1" spans="1:6">
      <c r="A25" s="377" t="s">
        <v>181</v>
      </c>
      <c r="B25" s="524" t="s">
        <v>182</v>
      </c>
      <c r="C25" s="507" t="e">
        <f>SUMIF('[3]12'!$A$4:$A$1292,A25,'[3]12'!$C$4:$C$1292)</f>
        <v>#VALUE!</v>
      </c>
      <c r="D25" s="507">
        <f>'1-4临翔区本级一般公共预算支出情况表（公开到项级）'!D1342</f>
        <v>3300</v>
      </c>
      <c r="E25" s="523"/>
      <c r="F25" s="295" t="str">
        <f t="shared" si="0"/>
        <v>是</v>
      </c>
    </row>
    <row r="26" ht="37.5" customHeight="1" spans="1:6">
      <c r="A26" s="377" t="s">
        <v>183</v>
      </c>
      <c r="B26" s="524" t="s">
        <v>184</v>
      </c>
      <c r="C26" s="507" t="e">
        <f>SUMIF('[3]12'!$A$4:$A$1292,A26,'[3]12'!$C$4:$C$1292)</f>
        <v>#VALUE!</v>
      </c>
      <c r="D26" s="507">
        <f>'1-4临翔区本级一般公共预算支出情况表（公开到项级）'!D1343</f>
        <v>4383</v>
      </c>
      <c r="E26" s="523" t="e">
        <f t="shared" si="1"/>
        <v>#VALUE!</v>
      </c>
      <c r="F26" s="295" t="str">
        <f t="shared" si="0"/>
        <v>是</v>
      </c>
    </row>
    <row r="27" ht="37.5" customHeight="1" spans="1:6">
      <c r="A27" s="377" t="s">
        <v>185</v>
      </c>
      <c r="B27" s="524" t="s">
        <v>186</v>
      </c>
      <c r="C27" s="507" t="e">
        <f>SUMIF('[3]12'!$A$4:$A$1292,A27,'[3]12'!$C$4:$C$1292)</f>
        <v>#VALUE!</v>
      </c>
      <c r="D27" s="507">
        <f>'1-4临翔区本级一般公共预算支出情况表（公开到项级）'!D1350</f>
        <v>30</v>
      </c>
      <c r="E27" s="523" t="e">
        <f t="shared" si="1"/>
        <v>#VALUE!</v>
      </c>
      <c r="F27" s="295" t="str">
        <f t="shared" si="0"/>
        <v>是</v>
      </c>
    </row>
    <row r="28" ht="37.5" customHeight="1" spans="1:6">
      <c r="A28" s="377" t="s">
        <v>187</v>
      </c>
      <c r="B28" s="524" t="s">
        <v>188</v>
      </c>
      <c r="C28" s="507" t="e">
        <f>SUMIF('[3]12'!$A$4:$A$1292,A28,'[3]12'!$C$4:$C$1292)</f>
        <v>#VALUE!</v>
      </c>
      <c r="D28" s="507">
        <f>'1-4临翔区本级一般公共预算支出情况表（公开到项级）'!D1352</f>
        <v>860</v>
      </c>
      <c r="E28" s="523" t="e">
        <f t="shared" si="1"/>
        <v>#VALUE!</v>
      </c>
      <c r="F28" s="295" t="str">
        <f t="shared" si="0"/>
        <v>是</v>
      </c>
    </row>
    <row r="29" ht="37.5" customHeight="1" spans="1:6">
      <c r="A29" s="377"/>
      <c r="B29" s="524"/>
      <c r="C29" s="507"/>
      <c r="D29" s="507"/>
      <c r="E29" s="523"/>
      <c r="F29" s="295" t="str">
        <f t="shared" si="0"/>
        <v>是</v>
      </c>
    </row>
    <row r="30" s="366" customFormat="1" ht="37.5" customHeight="1" spans="1:6">
      <c r="A30" s="508"/>
      <c r="B30" s="509" t="s">
        <v>189</v>
      </c>
      <c r="C30" s="464" t="e">
        <f>SUM(C4:C28)</f>
        <v>#VALUE!</v>
      </c>
      <c r="D30" s="464" t="e">
        <f>SUM(D4:D28)</f>
        <v>#VALUE!</v>
      </c>
      <c r="E30" s="523" t="e">
        <f t="shared" si="1"/>
        <v>#VALUE!</v>
      </c>
      <c r="F30" s="295" t="e">
        <f t="shared" si="0"/>
        <v>#VALUE!</v>
      </c>
    </row>
    <row r="31" ht="37.5" customHeight="1" spans="1:6">
      <c r="A31" s="375">
        <v>230</v>
      </c>
      <c r="B31" s="525" t="s">
        <v>190</v>
      </c>
      <c r="C31" s="464">
        <f>SUM(C32:C35)</f>
        <v>58501</v>
      </c>
      <c r="D31" s="464">
        <f>SUM(D32:D35)</f>
        <v>9000</v>
      </c>
      <c r="E31" s="523">
        <f t="shared" si="1"/>
        <v>-0.846</v>
      </c>
      <c r="F31" s="295" t="str">
        <f t="shared" si="0"/>
        <v>是</v>
      </c>
    </row>
    <row r="32" ht="37.5" customHeight="1" spans="1:6">
      <c r="A32" s="526">
        <v>23006</v>
      </c>
      <c r="B32" s="527" t="s">
        <v>191</v>
      </c>
      <c r="C32" s="507">
        <v>20703</v>
      </c>
      <c r="D32" s="507">
        <v>9000</v>
      </c>
      <c r="E32" s="523">
        <f t="shared" si="1"/>
        <v>-0.565</v>
      </c>
      <c r="F32" s="295" t="str">
        <f t="shared" si="0"/>
        <v>是</v>
      </c>
    </row>
    <row r="33" ht="36" customHeight="1" spans="1:6">
      <c r="A33" s="377">
        <v>23008</v>
      </c>
      <c r="B33" s="527" t="s">
        <v>192</v>
      </c>
      <c r="C33" s="507">
        <v>0</v>
      </c>
      <c r="D33" s="507"/>
      <c r="E33" s="523"/>
      <c r="F33" s="295" t="str">
        <f t="shared" si="0"/>
        <v>否</v>
      </c>
    </row>
    <row r="34" ht="37.5" customHeight="1" spans="1:6">
      <c r="A34" s="528">
        <v>23015</v>
      </c>
      <c r="B34" s="506" t="s">
        <v>193</v>
      </c>
      <c r="C34" s="507">
        <v>37798</v>
      </c>
      <c r="D34" s="507"/>
      <c r="E34" s="523">
        <f t="shared" si="1"/>
        <v>-1</v>
      </c>
      <c r="F34" s="295" t="str">
        <f t="shared" si="0"/>
        <v>是</v>
      </c>
    </row>
    <row r="35" s="496" customFormat="1" ht="36" customHeight="1" spans="1:6">
      <c r="A35" s="528">
        <v>23016</v>
      </c>
      <c r="B35" s="506" t="s">
        <v>194</v>
      </c>
      <c r="C35" s="507"/>
      <c r="D35" s="507"/>
      <c r="E35" s="523"/>
      <c r="F35" s="295" t="str">
        <f t="shared" si="0"/>
        <v>否</v>
      </c>
    </row>
    <row r="36" s="496" customFormat="1" ht="37.5" customHeight="1" spans="1:6">
      <c r="A36" s="375">
        <v>231</v>
      </c>
      <c r="B36" s="207" t="s">
        <v>195</v>
      </c>
      <c r="C36" s="464">
        <v>31396</v>
      </c>
      <c r="D36" s="464">
        <v>20480</v>
      </c>
      <c r="E36" s="523">
        <f t="shared" si="1"/>
        <v>-0.348</v>
      </c>
      <c r="F36" s="295" t="str">
        <f t="shared" si="0"/>
        <v>是</v>
      </c>
    </row>
    <row r="37" s="496" customFormat="1" ht="37.5" customHeight="1" spans="1:6">
      <c r="A37" s="375">
        <v>23009</v>
      </c>
      <c r="B37" s="529" t="s">
        <v>196</v>
      </c>
      <c r="C37" s="464">
        <v>50906</v>
      </c>
      <c r="D37" s="464"/>
      <c r="E37" s="523">
        <f t="shared" si="1"/>
        <v>-1</v>
      </c>
      <c r="F37" s="295" t="str">
        <f t="shared" si="0"/>
        <v>是</v>
      </c>
    </row>
    <row r="38" ht="37.5" customHeight="1" spans="1:6">
      <c r="A38" s="508"/>
      <c r="B38" s="517" t="s">
        <v>197</v>
      </c>
      <c r="C38" s="464" t="e">
        <f>C30+C31+C36+C37</f>
        <v>#VALUE!</v>
      </c>
      <c r="D38" s="464" t="e">
        <f>D30+D31+D36+D37</f>
        <v>#VALUE!</v>
      </c>
      <c r="E38" s="523" t="e">
        <f t="shared" si="1"/>
        <v>#VALUE!</v>
      </c>
      <c r="F38" s="295" t="e">
        <f t="shared" si="0"/>
        <v>#VALUE!</v>
      </c>
    </row>
    <row r="39" spans="2:4">
      <c r="B39" s="445"/>
      <c r="D39" s="530"/>
    </row>
    <row r="41" spans="4:4">
      <c r="D41" s="530"/>
    </row>
    <row r="43" spans="4:4">
      <c r="D43" s="530"/>
    </row>
    <row r="44" spans="4:4">
      <c r="D44" s="530"/>
    </row>
    <row r="46" spans="4:4">
      <c r="D46" s="530"/>
    </row>
    <row r="47" spans="4:4">
      <c r="D47" s="530"/>
    </row>
    <row r="48" spans="4:4">
      <c r="D48" s="530"/>
    </row>
    <row r="49" spans="4:4">
      <c r="D49" s="530"/>
    </row>
    <row r="51" spans="4:4">
      <c r="D51" s="530"/>
    </row>
  </sheetData>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D33:D34">
    <cfRule type="cellIs" dxfId="2" priority="29" stopIfTrue="1" operator="lessThan">
      <formula>0</formula>
    </cfRule>
    <cfRule type="cellIs" dxfId="0" priority="30"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topLeftCell="A4" workbookViewId="0">
      <selection activeCell="F24" sqref="F24"/>
    </sheetView>
  </sheetViews>
  <sheetFormatPr defaultColWidth="10" defaultRowHeight="13.5" outlineLevelCol="3"/>
  <cols>
    <col min="1" max="1" width="36" style="57" customWidth="1"/>
    <col min="2" max="4" width="15.6333333333333" style="57" customWidth="1"/>
    <col min="5" max="5" width="9.76666666666667" style="57" customWidth="1"/>
    <col min="6" max="16384" width="10" style="57"/>
  </cols>
  <sheetData>
    <row r="1" s="57" customFormat="1" ht="22" customHeight="1"/>
    <row r="2" s="57" customFormat="1" ht="14.3" customHeight="1" spans="1:1">
      <c r="A2" s="80"/>
    </row>
    <row r="3" s="57" customFormat="1" ht="63" customHeight="1" spans="1:4">
      <c r="A3" s="81" t="s">
        <v>3269</v>
      </c>
      <c r="B3" s="81"/>
      <c r="C3" s="81"/>
      <c r="D3" s="81"/>
    </row>
    <row r="4" s="58" customFormat="1" ht="30" customHeight="1" spans="4:4">
      <c r="D4" s="72" t="s">
        <v>3224</v>
      </c>
    </row>
    <row r="5" s="58" customFormat="1" ht="25" customHeight="1" spans="1:4">
      <c r="A5" s="64" t="s">
        <v>3241</v>
      </c>
      <c r="B5" s="64" t="s">
        <v>3270</v>
      </c>
      <c r="C5" s="64" t="s">
        <v>3271</v>
      </c>
      <c r="D5" s="64" t="s">
        <v>3272</v>
      </c>
    </row>
    <row r="6" s="58" customFormat="1" ht="25" customHeight="1" spans="1:4">
      <c r="A6" s="82" t="s">
        <v>3273</v>
      </c>
      <c r="B6" s="66" t="s">
        <v>3274</v>
      </c>
      <c r="C6" s="74">
        <f>C7+C9</f>
        <v>4.26</v>
      </c>
      <c r="D6" s="74">
        <f>D7+D9</f>
        <v>4.26</v>
      </c>
    </row>
    <row r="7" s="58" customFormat="1" ht="25" customHeight="1" spans="1:4">
      <c r="A7" s="83" t="s">
        <v>3275</v>
      </c>
      <c r="B7" s="66" t="s">
        <v>3232</v>
      </c>
      <c r="C7" s="74">
        <v>2.76</v>
      </c>
      <c r="D7" s="74">
        <v>2.76</v>
      </c>
    </row>
    <row r="8" s="58" customFormat="1" ht="25" customHeight="1" spans="1:4">
      <c r="A8" s="83" t="s">
        <v>3276</v>
      </c>
      <c r="B8" s="66" t="s">
        <v>3233</v>
      </c>
      <c r="C8" s="74">
        <v>2.76</v>
      </c>
      <c r="D8" s="74">
        <v>2.76</v>
      </c>
    </row>
    <row r="9" s="58" customFormat="1" ht="25" customHeight="1" spans="1:4">
      <c r="A9" s="83" t="s">
        <v>3277</v>
      </c>
      <c r="B9" s="66" t="s">
        <v>3278</v>
      </c>
      <c r="C9" s="74">
        <v>1.5</v>
      </c>
      <c r="D9" s="74">
        <v>1.5</v>
      </c>
    </row>
    <row r="10" s="58" customFormat="1" ht="25" customHeight="1" spans="1:4">
      <c r="A10" s="83" t="s">
        <v>3276</v>
      </c>
      <c r="B10" s="66" t="s">
        <v>3235</v>
      </c>
      <c r="C10" s="74"/>
      <c r="D10" s="74"/>
    </row>
    <row r="11" s="58" customFormat="1" ht="25" customHeight="1" spans="1:4">
      <c r="A11" s="82" t="s">
        <v>3279</v>
      </c>
      <c r="B11" s="66" t="s">
        <v>3280</v>
      </c>
      <c r="C11" s="74">
        <v>3.2</v>
      </c>
      <c r="D11" s="74">
        <v>3.2</v>
      </c>
    </row>
    <row r="12" s="58" customFormat="1" ht="25" customHeight="1" spans="1:4">
      <c r="A12" s="83" t="s">
        <v>3275</v>
      </c>
      <c r="B12" s="66" t="s">
        <v>3281</v>
      </c>
      <c r="C12" s="74">
        <v>3.2</v>
      </c>
      <c r="D12" s="74">
        <v>3.2</v>
      </c>
    </row>
    <row r="13" s="58" customFormat="1" ht="25" customHeight="1" spans="1:4">
      <c r="A13" s="83" t="s">
        <v>3277</v>
      </c>
      <c r="B13" s="66" t="s">
        <v>3282</v>
      </c>
      <c r="C13" s="74"/>
      <c r="D13" s="74"/>
    </row>
    <row r="14" s="58" customFormat="1" ht="25" customHeight="1" spans="1:4">
      <c r="A14" s="82" t="s">
        <v>3283</v>
      </c>
      <c r="B14" s="66" t="s">
        <v>3284</v>
      </c>
      <c r="C14" s="74">
        <f>C15+C16</f>
        <v>1.24</v>
      </c>
      <c r="D14" s="74">
        <f>D15+D16</f>
        <v>1.24</v>
      </c>
    </row>
    <row r="15" s="58" customFormat="1" ht="25" customHeight="1" spans="1:4">
      <c r="A15" s="83" t="s">
        <v>3275</v>
      </c>
      <c r="B15" s="66" t="s">
        <v>3285</v>
      </c>
      <c r="C15" s="74">
        <v>0.65</v>
      </c>
      <c r="D15" s="74">
        <v>0.65</v>
      </c>
    </row>
    <row r="16" s="58" customFormat="1" ht="25" customHeight="1" spans="1:4">
      <c r="A16" s="83" t="s">
        <v>3277</v>
      </c>
      <c r="B16" s="66" t="s">
        <v>3286</v>
      </c>
      <c r="C16" s="74">
        <v>0.59</v>
      </c>
      <c r="D16" s="74">
        <v>0.59</v>
      </c>
    </row>
    <row r="17" s="58" customFormat="1" ht="25" customHeight="1" spans="1:4">
      <c r="A17" s="82" t="s">
        <v>3287</v>
      </c>
      <c r="B17" s="66" t="s">
        <v>3288</v>
      </c>
      <c r="C17" s="74">
        <f>C18+C21</f>
        <v>2.05</v>
      </c>
      <c r="D17" s="74">
        <f>D18+D21</f>
        <v>2.05</v>
      </c>
    </row>
    <row r="18" s="58" customFormat="1" ht="25" customHeight="1" spans="1:4">
      <c r="A18" s="83" t="s">
        <v>3275</v>
      </c>
      <c r="B18" s="66" t="s">
        <v>3289</v>
      </c>
      <c r="C18" s="74">
        <v>2.05</v>
      </c>
      <c r="D18" s="74">
        <v>2.05</v>
      </c>
    </row>
    <row r="19" s="58" customFormat="1" ht="25" customHeight="1" spans="1:4">
      <c r="A19" s="83" t="s">
        <v>3290</v>
      </c>
      <c r="B19" s="66"/>
      <c r="C19" s="74">
        <v>2.05</v>
      </c>
      <c r="D19" s="74">
        <v>2.05</v>
      </c>
    </row>
    <row r="20" s="58" customFormat="1" ht="25" customHeight="1" spans="1:4">
      <c r="A20" s="83" t="s">
        <v>3291</v>
      </c>
      <c r="B20" s="66" t="s">
        <v>3292</v>
      </c>
      <c r="C20" s="74"/>
      <c r="D20" s="74"/>
    </row>
    <row r="21" s="58" customFormat="1" ht="25" customHeight="1" spans="1:4">
      <c r="A21" s="83" t="s">
        <v>3277</v>
      </c>
      <c r="B21" s="66" t="s">
        <v>3293</v>
      </c>
      <c r="C21" s="74"/>
      <c r="D21" s="74"/>
    </row>
    <row r="22" s="58" customFormat="1" ht="25" customHeight="1" spans="1:4">
      <c r="A22" s="83" t="s">
        <v>3290</v>
      </c>
      <c r="B22" s="66"/>
      <c r="C22" s="74"/>
      <c r="D22" s="74"/>
    </row>
    <row r="23" s="58" customFormat="1" ht="25" customHeight="1" spans="1:4">
      <c r="A23" s="83" t="s">
        <v>3294</v>
      </c>
      <c r="B23" s="66" t="s">
        <v>3295</v>
      </c>
      <c r="C23" s="74"/>
      <c r="D23" s="74"/>
    </row>
    <row r="24" s="58" customFormat="1" ht="25" customHeight="1" spans="1:4">
      <c r="A24" s="82" t="s">
        <v>3296</v>
      </c>
      <c r="B24" s="66" t="s">
        <v>3297</v>
      </c>
      <c r="C24" s="74">
        <f>C25+C26</f>
        <v>1.35</v>
      </c>
      <c r="D24" s="74">
        <f>D25+D26</f>
        <v>1.35</v>
      </c>
    </row>
    <row r="25" s="58" customFormat="1" ht="25" customHeight="1" spans="1:4">
      <c r="A25" s="83" t="s">
        <v>3275</v>
      </c>
      <c r="B25" s="66" t="s">
        <v>3298</v>
      </c>
      <c r="C25" s="74">
        <v>0.44</v>
      </c>
      <c r="D25" s="74">
        <v>0.44</v>
      </c>
    </row>
    <row r="26" s="58" customFormat="1" ht="25" customHeight="1" spans="1:4">
      <c r="A26" s="83" t="s">
        <v>3277</v>
      </c>
      <c r="B26" s="66" t="s">
        <v>3299</v>
      </c>
      <c r="C26" s="74">
        <v>0.91</v>
      </c>
      <c r="D26" s="74">
        <v>0.91</v>
      </c>
    </row>
    <row r="27" s="59" customFormat="1" ht="70" customHeight="1" spans="1:4">
      <c r="A27" s="84" t="s">
        <v>3300</v>
      </c>
      <c r="B27" s="84"/>
      <c r="C27" s="84"/>
      <c r="D27" s="84"/>
    </row>
    <row r="28" s="57" customFormat="1" ht="25" customHeight="1" spans="1:4">
      <c r="A28" s="85"/>
      <c r="B28" s="85"/>
      <c r="C28" s="85"/>
      <c r="D28" s="85"/>
    </row>
  </sheetData>
  <mergeCells count="3">
    <mergeCell ref="A3:D3"/>
    <mergeCell ref="A27:D27"/>
    <mergeCell ref="A28:D28"/>
  </mergeCells>
  <printOptions horizontalCentered="1"/>
  <pageMargins left="0.707638888888889" right="0.707638888888889" top="0.393055555555556" bottom="0.751388888888889" header="0.30625" footer="0.30625"/>
  <pageSetup paperSize="9" fitToHeight="200" orientation="portrait" horizontalDpi="600" verticalDpi="600"/>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topLeftCell="A2" workbookViewId="0">
      <selection activeCell="H7" sqref="H7"/>
    </sheetView>
  </sheetViews>
  <sheetFormatPr defaultColWidth="8.88333333333333" defaultRowHeight="13.5" outlineLevelCol="5"/>
  <cols>
    <col min="1" max="1" width="8.88333333333333" style="57"/>
    <col min="2" max="2" width="49.3833333333333" style="57" customWidth="1"/>
    <col min="3" max="6" width="20.6333333333333" style="57" customWidth="1"/>
    <col min="7" max="16384" width="8.88333333333333" style="57"/>
  </cols>
  <sheetData>
    <row r="1" s="57" customFormat="1" spans="1:1">
      <c r="A1" s="70"/>
    </row>
    <row r="2" s="57" customFormat="1" ht="45" customHeight="1" spans="1:6">
      <c r="A2" s="60" t="s">
        <v>3301</v>
      </c>
      <c r="B2" s="60"/>
      <c r="C2" s="60"/>
      <c r="D2" s="60"/>
      <c r="E2" s="60"/>
      <c r="F2" s="60"/>
    </row>
    <row r="3" s="58" customFormat="1" ht="18" customHeight="1" spans="2:6">
      <c r="B3" s="71" t="s">
        <v>3224</v>
      </c>
      <c r="C3" s="72"/>
      <c r="D3" s="72"/>
      <c r="E3" s="72"/>
      <c r="F3" s="72"/>
    </row>
    <row r="4" s="58" customFormat="1" ht="30" customHeight="1" spans="1:6">
      <c r="A4" s="63" t="s">
        <v>73</v>
      </c>
      <c r="B4" s="63"/>
      <c r="C4" s="64" t="s">
        <v>3230</v>
      </c>
      <c r="D4" s="64" t="s">
        <v>3271</v>
      </c>
      <c r="E4" s="64" t="s">
        <v>3272</v>
      </c>
      <c r="F4" s="64" t="s">
        <v>3302</v>
      </c>
    </row>
    <row r="5" s="58" customFormat="1" ht="30" customHeight="1" spans="1:6">
      <c r="A5" s="73" t="s">
        <v>3303</v>
      </c>
      <c r="B5" s="73"/>
      <c r="C5" s="66" t="s">
        <v>3231</v>
      </c>
      <c r="D5" s="74">
        <f t="shared" ref="D5:F5" si="0">D6+D7</f>
        <v>36.55</v>
      </c>
      <c r="E5" s="74">
        <f t="shared" si="0"/>
        <v>36.55</v>
      </c>
      <c r="F5" s="74"/>
    </row>
    <row r="6" s="58" customFormat="1" ht="30" customHeight="1" spans="1:6">
      <c r="A6" s="75" t="s">
        <v>3304</v>
      </c>
      <c r="B6" s="75"/>
      <c r="C6" s="66" t="s">
        <v>3232</v>
      </c>
      <c r="D6" s="74">
        <v>17.25</v>
      </c>
      <c r="E6" s="74">
        <v>17.25</v>
      </c>
      <c r="F6" s="74"/>
    </row>
    <row r="7" s="58" customFormat="1" ht="30" customHeight="1" spans="1:6">
      <c r="A7" s="75" t="s">
        <v>3305</v>
      </c>
      <c r="B7" s="75"/>
      <c r="C7" s="66" t="s">
        <v>3233</v>
      </c>
      <c r="D7" s="74">
        <v>19.3</v>
      </c>
      <c r="E7" s="74">
        <v>19.3</v>
      </c>
      <c r="F7" s="74"/>
    </row>
    <row r="8" s="58" customFormat="1" ht="30" customHeight="1" spans="1:6">
      <c r="A8" s="76" t="s">
        <v>3306</v>
      </c>
      <c r="B8" s="76"/>
      <c r="C8" s="66" t="s">
        <v>3234</v>
      </c>
      <c r="D8" s="77"/>
      <c r="E8" s="77"/>
      <c r="F8" s="77"/>
    </row>
    <row r="9" s="58" customFormat="1" ht="30" customHeight="1" spans="1:6">
      <c r="A9" s="75" t="s">
        <v>3304</v>
      </c>
      <c r="B9" s="75"/>
      <c r="C9" s="66" t="s">
        <v>3235</v>
      </c>
      <c r="D9" s="77"/>
      <c r="E9" s="77"/>
      <c r="F9" s="77"/>
    </row>
    <row r="10" s="58" customFormat="1" ht="30" customHeight="1" spans="1:6">
      <c r="A10" s="75" t="s">
        <v>3305</v>
      </c>
      <c r="B10" s="75"/>
      <c r="C10" s="66" t="s">
        <v>3236</v>
      </c>
      <c r="D10" s="77"/>
      <c r="E10" s="77"/>
      <c r="F10" s="77"/>
    </row>
    <row r="11" s="59" customFormat="1" ht="41" customHeight="1" spans="1:6">
      <c r="A11" s="69" t="s">
        <v>3307</v>
      </c>
      <c r="B11" s="69"/>
      <c r="C11" s="69"/>
      <c r="D11" s="69"/>
      <c r="E11" s="69"/>
      <c r="F11" s="69"/>
    </row>
    <row r="14" s="57" customFormat="1" ht="19.5" spans="1:1">
      <c r="A14" s="78"/>
    </row>
    <row r="15" s="57" customFormat="1" ht="19" customHeight="1" spans="1:1">
      <c r="A15" s="79"/>
    </row>
    <row r="16" s="57" customFormat="1" ht="29" customHeight="1"/>
    <row r="17" s="57" customFormat="1" ht="29" customHeight="1"/>
    <row r="18" s="57" customFormat="1" ht="29" customHeight="1"/>
    <row r="19" s="57" customFormat="1" ht="29" customHeight="1"/>
    <row r="20" s="57" customFormat="1" ht="30" customHeight="1" spans="1:1">
      <c r="A20" s="79"/>
    </row>
  </sheetData>
  <mergeCells count="9">
    <mergeCell ref="A2:F2"/>
    <mergeCell ref="B3:F3"/>
    <mergeCell ref="A4:B4"/>
    <mergeCell ref="A6:B6"/>
    <mergeCell ref="A7:B7"/>
    <mergeCell ref="A8:B8"/>
    <mergeCell ref="A9:B9"/>
    <mergeCell ref="A10:B10"/>
    <mergeCell ref="A11:F11"/>
  </mergeCells>
  <printOptions horizontalCentered="1"/>
  <pageMargins left="0.707638888888889" right="0.707638888888889" top="1.10138888888889" bottom="0.751388888888889" header="0.30625" footer="0.30625"/>
  <pageSetup paperSize="9" scale="95" fitToHeight="200" orientation="landscape" horizontalDpi="600" verticalDpi="600"/>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G16" sqref="G16"/>
    </sheetView>
  </sheetViews>
  <sheetFormatPr defaultColWidth="8.88333333333333" defaultRowHeight="13.5" outlineLevelRow="7" outlineLevelCol="5"/>
  <cols>
    <col min="1" max="1" width="8.88333333333333" style="57"/>
    <col min="2" max="6" width="24.2166666666667" style="57" customWidth="1"/>
    <col min="7" max="16384" width="8.88333333333333" style="57"/>
  </cols>
  <sheetData>
    <row r="1" s="57" customFormat="1" ht="24" customHeight="1"/>
    <row r="2" s="57" customFormat="1" ht="27" spans="1:6">
      <c r="A2" s="60" t="s">
        <v>3308</v>
      </c>
      <c r="B2" s="61"/>
      <c r="C2" s="61"/>
      <c r="D2" s="61"/>
      <c r="E2" s="61"/>
      <c r="F2" s="61"/>
    </row>
    <row r="3" s="57" customFormat="1" ht="23" customHeight="1" spans="1:6">
      <c r="A3" s="62" t="s">
        <v>3224</v>
      </c>
      <c r="B3" s="62"/>
      <c r="C3" s="62"/>
      <c r="D3" s="62"/>
      <c r="E3" s="62"/>
      <c r="F3" s="62"/>
    </row>
    <row r="4" s="58" customFormat="1" ht="30" customHeight="1" spans="1:6">
      <c r="A4" s="63" t="s">
        <v>3309</v>
      </c>
      <c r="B4" s="64" t="s">
        <v>3186</v>
      </c>
      <c r="C4" s="64" t="s">
        <v>3310</v>
      </c>
      <c r="D4" s="64" t="s">
        <v>3311</v>
      </c>
      <c r="E4" s="64" t="s">
        <v>3312</v>
      </c>
      <c r="F4" s="64" t="s">
        <v>3313</v>
      </c>
    </row>
    <row r="5" s="58" customFormat="1" ht="45" customHeight="1" spans="1:6">
      <c r="A5" s="65">
        <v>1</v>
      </c>
      <c r="B5" s="66" t="s">
        <v>3314</v>
      </c>
      <c r="C5" s="67" t="s">
        <v>3315</v>
      </c>
      <c r="D5" s="68"/>
      <c r="E5" s="68" t="s">
        <v>3316</v>
      </c>
      <c r="F5" s="68"/>
    </row>
    <row r="6" s="58" customFormat="1" ht="45" customHeight="1" spans="1:6">
      <c r="A6" s="65">
        <v>2</v>
      </c>
      <c r="B6" s="66"/>
      <c r="C6" s="67"/>
      <c r="D6" s="68"/>
      <c r="E6" s="68"/>
      <c r="F6" s="68"/>
    </row>
    <row r="7" s="58" customFormat="1" ht="45" customHeight="1" spans="1:6">
      <c r="A7" s="65" t="s">
        <v>3317</v>
      </c>
      <c r="B7" s="66"/>
      <c r="C7" s="67"/>
      <c r="D7" s="68"/>
      <c r="E7" s="68"/>
      <c r="F7" s="68"/>
    </row>
    <row r="8" s="59" customFormat="1" ht="33" customHeight="1" spans="1:6">
      <c r="A8" s="69" t="s">
        <v>3318</v>
      </c>
      <c r="B8" s="69"/>
      <c r="C8" s="69"/>
      <c r="D8" s="69"/>
      <c r="E8" s="69"/>
      <c r="F8" s="69"/>
    </row>
  </sheetData>
  <mergeCells count="8">
    <mergeCell ref="A2:F2"/>
    <mergeCell ref="A3:F3"/>
    <mergeCell ref="A8:F8"/>
    <mergeCell ref="B5:B7"/>
    <mergeCell ref="C5:C7"/>
    <mergeCell ref="D5:D7"/>
    <mergeCell ref="E5:E7"/>
    <mergeCell ref="F5:F7"/>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417"/>
  <sheetViews>
    <sheetView topLeftCell="A243" workbookViewId="0">
      <selection activeCell="F245" sqref="F245"/>
    </sheetView>
  </sheetViews>
  <sheetFormatPr defaultColWidth="8" defaultRowHeight="12"/>
  <cols>
    <col min="1" max="2" width="25.3833333333333" style="21"/>
    <col min="3" max="3" width="23.775" style="21" customWidth="1"/>
    <col min="4" max="6" width="20.6333333333333" style="21" customWidth="1"/>
    <col min="7" max="7" width="14.3333333333333" style="21" customWidth="1"/>
    <col min="8" max="8" width="20.6333333333333" style="21" customWidth="1"/>
    <col min="9" max="10" width="13.3333333333333" style="21" customWidth="1"/>
    <col min="11" max="11" width="15.4416666666667" style="21" customWidth="1"/>
    <col min="12" max="16384" width="8" style="21"/>
  </cols>
  <sheetData>
    <row r="2" s="21" customFormat="1" ht="39" customHeight="1" spans="1:11">
      <c r="A2" s="24" t="s">
        <v>3319</v>
      </c>
      <c r="B2" s="24"/>
      <c r="C2" s="24"/>
      <c r="D2" s="24"/>
      <c r="E2" s="24"/>
      <c r="F2" s="24"/>
      <c r="G2" s="24"/>
      <c r="H2" s="24"/>
      <c r="I2" s="24"/>
      <c r="J2" s="24"/>
      <c r="K2" s="24"/>
    </row>
    <row r="3" s="21" customFormat="1" ht="23" customHeight="1" spans="1:2">
      <c r="A3" s="25"/>
      <c r="B3" s="25"/>
    </row>
    <row r="4" s="22" customFormat="1" ht="44.25" customHeight="1" spans="1:11">
      <c r="A4" s="26" t="s">
        <v>3320</v>
      </c>
      <c r="B4" s="27" t="s">
        <v>3321</v>
      </c>
      <c r="C4" s="26" t="s">
        <v>3322</v>
      </c>
      <c r="D4" s="26" t="s">
        <v>3323</v>
      </c>
      <c r="E4" s="26" t="s">
        <v>3324</v>
      </c>
      <c r="F4" s="26" t="s">
        <v>3325</v>
      </c>
      <c r="G4" s="26" t="s">
        <v>3326</v>
      </c>
      <c r="H4" s="26" t="s">
        <v>3327</v>
      </c>
      <c r="I4" s="26" t="s">
        <v>3328</v>
      </c>
      <c r="J4" s="26" t="s">
        <v>3329</v>
      </c>
      <c r="K4" s="26" t="s">
        <v>3330</v>
      </c>
    </row>
    <row r="5" s="21" customFormat="1" ht="18.75" spans="1:11">
      <c r="A5" s="28">
        <v>1</v>
      </c>
      <c r="B5" s="28">
        <v>2</v>
      </c>
      <c r="C5" s="28">
        <v>3</v>
      </c>
      <c r="D5" s="28">
        <v>4</v>
      </c>
      <c r="E5" s="28">
        <v>5</v>
      </c>
      <c r="F5" s="28">
        <v>6</v>
      </c>
      <c r="G5" s="28">
        <v>7</v>
      </c>
      <c r="H5" s="28">
        <v>8</v>
      </c>
      <c r="I5" s="28">
        <v>9</v>
      </c>
      <c r="J5" s="28">
        <v>10</v>
      </c>
      <c r="K5" s="28">
        <v>11</v>
      </c>
    </row>
    <row r="6" s="21" customFormat="1" ht="35" customHeight="1" spans="1:11">
      <c r="A6" s="29" t="s">
        <v>3331</v>
      </c>
      <c r="B6" s="30"/>
      <c r="C6" s="31"/>
      <c r="D6" s="30"/>
      <c r="E6" s="30"/>
      <c r="F6" s="28"/>
      <c r="G6" s="28"/>
      <c r="H6" s="28"/>
      <c r="I6" s="28"/>
      <c r="J6" s="28"/>
      <c r="K6" s="28"/>
    </row>
    <row r="7" s="21" customFormat="1" ht="35" customHeight="1" spans="1:11">
      <c r="A7" s="32" t="s">
        <v>3332</v>
      </c>
      <c r="B7" s="33">
        <v>2475</v>
      </c>
      <c r="C7" s="34" t="s">
        <v>3333</v>
      </c>
      <c r="D7" s="35" t="s">
        <v>3334</v>
      </c>
      <c r="E7" s="35" t="s">
        <v>3335</v>
      </c>
      <c r="F7" s="36" t="s">
        <v>3336</v>
      </c>
      <c r="G7" s="35" t="s">
        <v>3337</v>
      </c>
      <c r="H7" s="36" t="s">
        <v>3338</v>
      </c>
      <c r="I7" s="35" t="s">
        <v>3339</v>
      </c>
      <c r="J7" s="35" t="s">
        <v>3340</v>
      </c>
      <c r="K7" s="36" t="s">
        <v>3336</v>
      </c>
    </row>
    <row r="8" s="21" customFormat="1" ht="35" customHeight="1" spans="1:11">
      <c r="A8" s="37"/>
      <c r="B8" s="38"/>
      <c r="C8" s="39"/>
      <c r="D8" s="35" t="s">
        <v>3334</v>
      </c>
      <c r="E8" s="35" t="s">
        <v>3335</v>
      </c>
      <c r="F8" s="36" t="s">
        <v>3341</v>
      </c>
      <c r="G8" s="35" t="s">
        <v>3337</v>
      </c>
      <c r="H8" s="36" t="s">
        <v>3342</v>
      </c>
      <c r="I8" s="35" t="s">
        <v>3339</v>
      </c>
      <c r="J8" s="35" t="s">
        <v>3340</v>
      </c>
      <c r="K8" s="36" t="s">
        <v>3341</v>
      </c>
    </row>
    <row r="9" s="21" customFormat="1" ht="35" customHeight="1" spans="1:11">
      <c r="A9" s="37"/>
      <c r="B9" s="38"/>
      <c r="C9" s="39"/>
      <c r="D9" s="35" t="s">
        <v>3334</v>
      </c>
      <c r="E9" s="35" t="s">
        <v>3343</v>
      </c>
      <c r="F9" s="36" t="s">
        <v>3344</v>
      </c>
      <c r="G9" s="35" t="s">
        <v>3345</v>
      </c>
      <c r="H9" s="36" t="s">
        <v>3346</v>
      </c>
      <c r="I9" s="35" t="s">
        <v>3347</v>
      </c>
      <c r="J9" s="35" t="s">
        <v>3340</v>
      </c>
      <c r="K9" s="36" t="s">
        <v>3344</v>
      </c>
    </row>
    <row r="10" s="21" customFormat="1" ht="35" customHeight="1" spans="1:11">
      <c r="A10" s="37"/>
      <c r="B10" s="38"/>
      <c r="C10" s="39"/>
      <c r="D10" s="35" t="s">
        <v>3334</v>
      </c>
      <c r="E10" s="35" t="s">
        <v>3348</v>
      </c>
      <c r="F10" s="36" t="s">
        <v>3349</v>
      </c>
      <c r="G10" s="35" t="s">
        <v>3337</v>
      </c>
      <c r="H10" s="36" t="s">
        <v>3350</v>
      </c>
      <c r="I10" s="35" t="s">
        <v>3351</v>
      </c>
      <c r="J10" s="35" t="s">
        <v>3340</v>
      </c>
      <c r="K10" s="36" t="s">
        <v>3349</v>
      </c>
    </row>
    <row r="11" s="21" customFormat="1" ht="35" customHeight="1" spans="1:11">
      <c r="A11" s="37"/>
      <c r="B11" s="38"/>
      <c r="C11" s="39"/>
      <c r="D11" s="35" t="s">
        <v>3352</v>
      </c>
      <c r="E11" s="35" t="s">
        <v>3353</v>
      </c>
      <c r="F11" s="36" t="s">
        <v>3354</v>
      </c>
      <c r="G11" s="35" t="s">
        <v>3345</v>
      </c>
      <c r="H11" s="36" t="s">
        <v>3350</v>
      </c>
      <c r="I11" s="35" t="s">
        <v>3351</v>
      </c>
      <c r="J11" s="35" t="s">
        <v>3340</v>
      </c>
      <c r="K11" s="36" t="s">
        <v>3354</v>
      </c>
    </row>
    <row r="12" s="21" customFormat="1" ht="35" customHeight="1" spans="1:11">
      <c r="A12" s="37"/>
      <c r="B12" s="38"/>
      <c r="C12" s="39"/>
      <c r="D12" s="35" t="s">
        <v>3352</v>
      </c>
      <c r="E12" s="35" t="s">
        <v>3353</v>
      </c>
      <c r="F12" s="36" t="s">
        <v>3355</v>
      </c>
      <c r="G12" s="35" t="s">
        <v>3345</v>
      </c>
      <c r="H12" s="36" t="s">
        <v>3350</v>
      </c>
      <c r="I12" s="35" t="s">
        <v>3351</v>
      </c>
      <c r="J12" s="35" t="s">
        <v>3340</v>
      </c>
      <c r="K12" s="36" t="s">
        <v>3355</v>
      </c>
    </row>
    <row r="13" s="21" customFormat="1" ht="35" customHeight="1" spans="1:11">
      <c r="A13" s="37"/>
      <c r="B13" s="38"/>
      <c r="C13" s="39"/>
      <c r="D13" s="35" t="s">
        <v>3352</v>
      </c>
      <c r="E13" s="35" t="s">
        <v>3356</v>
      </c>
      <c r="F13" s="36" t="s">
        <v>3357</v>
      </c>
      <c r="G13" s="35" t="s">
        <v>3345</v>
      </c>
      <c r="H13" s="36" t="s">
        <v>3338</v>
      </c>
      <c r="I13" s="35" t="s">
        <v>3339</v>
      </c>
      <c r="J13" s="35" t="s">
        <v>3340</v>
      </c>
      <c r="K13" s="36" t="s">
        <v>3357</v>
      </c>
    </row>
    <row r="14" s="21" customFormat="1" ht="35" customHeight="1" spans="1:11">
      <c r="A14" s="37"/>
      <c r="B14" s="38"/>
      <c r="C14" s="39"/>
      <c r="D14" s="35" t="s">
        <v>3352</v>
      </c>
      <c r="E14" s="35" t="s">
        <v>3356</v>
      </c>
      <c r="F14" s="36" t="s">
        <v>3358</v>
      </c>
      <c r="G14" s="35" t="s">
        <v>3345</v>
      </c>
      <c r="H14" s="36" t="s">
        <v>3342</v>
      </c>
      <c r="I14" s="35" t="s">
        <v>3339</v>
      </c>
      <c r="J14" s="35" t="s">
        <v>3340</v>
      </c>
      <c r="K14" s="36" t="s">
        <v>3358</v>
      </c>
    </row>
    <row r="15" s="21" customFormat="1" ht="35" customHeight="1" spans="1:11">
      <c r="A15" s="40"/>
      <c r="B15" s="41"/>
      <c r="C15" s="42"/>
      <c r="D15" s="35" t="s">
        <v>3359</v>
      </c>
      <c r="E15" s="35" t="s">
        <v>3360</v>
      </c>
      <c r="F15" s="36" t="s">
        <v>3361</v>
      </c>
      <c r="G15" s="35" t="s">
        <v>3345</v>
      </c>
      <c r="H15" s="36" t="s">
        <v>3362</v>
      </c>
      <c r="I15" s="35" t="s">
        <v>3347</v>
      </c>
      <c r="J15" s="35" t="s">
        <v>3340</v>
      </c>
      <c r="K15" s="36" t="s">
        <v>3361</v>
      </c>
    </row>
    <row r="16" s="21" customFormat="1" ht="35" customHeight="1" spans="1:11">
      <c r="A16" s="32" t="s">
        <v>3363</v>
      </c>
      <c r="B16" s="33">
        <v>402.68</v>
      </c>
      <c r="C16" s="34" t="s">
        <v>3364</v>
      </c>
      <c r="D16" s="35" t="s">
        <v>3334</v>
      </c>
      <c r="E16" s="35" t="s">
        <v>3335</v>
      </c>
      <c r="F16" s="36" t="s">
        <v>3365</v>
      </c>
      <c r="G16" s="35" t="s">
        <v>3337</v>
      </c>
      <c r="H16" s="36" t="s">
        <v>3366</v>
      </c>
      <c r="I16" s="35" t="s">
        <v>3339</v>
      </c>
      <c r="J16" s="35" t="s">
        <v>3340</v>
      </c>
      <c r="K16" s="36" t="s">
        <v>3365</v>
      </c>
    </row>
    <row r="17" s="23" customFormat="1" ht="35" customHeight="1" spans="1:11">
      <c r="A17" s="37"/>
      <c r="B17" s="38"/>
      <c r="C17" s="39"/>
      <c r="D17" s="35" t="s">
        <v>3334</v>
      </c>
      <c r="E17" s="35" t="s">
        <v>3335</v>
      </c>
      <c r="F17" s="36" t="s">
        <v>3367</v>
      </c>
      <c r="G17" s="35" t="s">
        <v>3345</v>
      </c>
      <c r="H17" s="36" t="s">
        <v>3368</v>
      </c>
      <c r="I17" s="35" t="s">
        <v>3369</v>
      </c>
      <c r="J17" s="35" t="s">
        <v>3340</v>
      </c>
      <c r="K17" s="36" t="s">
        <v>3367</v>
      </c>
    </row>
    <row r="18" s="21" customFormat="1" ht="35" customHeight="1" spans="1:11">
      <c r="A18" s="37"/>
      <c r="B18" s="38"/>
      <c r="C18" s="39"/>
      <c r="D18" s="35" t="s">
        <v>3334</v>
      </c>
      <c r="E18" s="35" t="s">
        <v>3343</v>
      </c>
      <c r="F18" s="36" t="s">
        <v>3370</v>
      </c>
      <c r="G18" s="35" t="s">
        <v>3345</v>
      </c>
      <c r="H18" s="36" t="s">
        <v>3362</v>
      </c>
      <c r="I18" s="35" t="s">
        <v>3347</v>
      </c>
      <c r="J18" s="35" t="s">
        <v>3340</v>
      </c>
      <c r="K18" s="36" t="s">
        <v>3370</v>
      </c>
    </row>
    <row r="19" s="21" customFormat="1" ht="35" customHeight="1" spans="1:11">
      <c r="A19" s="37"/>
      <c r="B19" s="38"/>
      <c r="C19" s="39"/>
      <c r="D19" s="35" t="s">
        <v>3334</v>
      </c>
      <c r="E19" s="35" t="s">
        <v>3343</v>
      </c>
      <c r="F19" s="36" t="s">
        <v>3371</v>
      </c>
      <c r="G19" s="35" t="s">
        <v>3345</v>
      </c>
      <c r="H19" s="36" t="s">
        <v>3362</v>
      </c>
      <c r="I19" s="35" t="s">
        <v>3347</v>
      </c>
      <c r="J19" s="35" t="s">
        <v>3340</v>
      </c>
      <c r="K19" s="36" t="s">
        <v>3371</v>
      </c>
    </row>
    <row r="20" s="21" customFormat="1" ht="35" customHeight="1" spans="1:11">
      <c r="A20" s="37"/>
      <c r="B20" s="38"/>
      <c r="C20" s="39"/>
      <c r="D20" s="35" t="s">
        <v>3334</v>
      </c>
      <c r="E20" s="35" t="s">
        <v>3372</v>
      </c>
      <c r="F20" s="36" t="s">
        <v>3373</v>
      </c>
      <c r="G20" s="35" t="s">
        <v>3345</v>
      </c>
      <c r="H20" s="36" t="s">
        <v>3374</v>
      </c>
      <c r="I20" s="35" t="s">
        <v>3347</v>
      </c>
      <c r="J20" s="35" t="s">
        <v>3340</v>
      </c>
      <c r="K20" s="36" t="s">
        <v>3373</v>
      </c>
    </row>
    <row r="21" s="21" customFormat="1" ht="35" customHeight="1" spans="1:11">
      <c r="A21" s="37"/>
      <c r="B21" s="38"/>
      <c r="C21" s="39"/>
      <c r="D21" s="35" t="s">
        <v>3334</v>
      </c>
      <c r="E21" s="35" t="s">
        <v>3348</v>
      </c>
      <c r="F21" s="36" t="s">
        <v>3375</v>
      </c>
      <c r="G21" s="35" t="s">
        <v>3337</v>
      </c>
      <c r="H21" s="36" t="s">
        <v>3376</v>
      </c>
      <c r="I21" s="35" t="s">
        <v>3351</v>
      </c>
      <c r="J21" s="35" t="s">
        <v>3340</v>
      </c>
      <c r="K21" s="36" t="s">
        <v>3375</v>
      </c>
    </row>
    <row r="22" s="21" customFormat="1" ht="35" customHeight="1" spans="1:11">
      <c r="A22" s="37"/>
      <c r="B22" s="38"/>
      <c r="C22" s="39"/>
      <c r="D22" s="35" t="s">
        <v>3352</v>
      </c>
      <c r="E22" s="35" t="s">
        <v>3377</v>
      </c>
      <c r="F22" s="36" t="s">
        <v>3378</v>
      </c>
      <c r="G22" s="35" t="s">
        <v>3345</v>
      </c>
      <c r="H22" s="36" t="s">
        <v>3379</v>
      </c>
      <c r="I22" s="35" t="s">
        <v>3380</v>
      </c>
      <c r="J22" s="35" t="s">
        <v>3340</v>
      </c>
      <c r="K22" s="36" t="s">
        <v>3378</v>
      </c>
    </row>
    <row r="23" s="21" customFormat="1" ht="35" customHeight="1" spans="1:11">
      <c r="A23" s="40"/>
      <c r="B23" s="41"/>
      <c r="C23" s="42"/>
      <c r="D23" s="35" t="s">
        <v>3359</v>
      </c>
      <c r="E23" s="35" t="s">
        <v>3360</v>
      </c>
      <c r="F23" s="36" t="s">
        <v>3361</v>
      </c>
      <c r="G23" s="35" t="s">
        <v>3345</v>
      </c>
      <c r="H23" s="36" t="s">
        <v>3362</v>
      </c>
      <c r="I23" s="35" t="s">
        <v>3347</v>
      </c>
      <c r="J23" s="35" t="s">
        <v>3340</v>
      </c>
      <c r="K23" s="36" t="s">
        <v>3361</v>
      </c>
    </row>
    <row r="24" s="21" customFormat="1" ht="35" customHeight="1" spans="1:11">
      <c r="A24" s="32" t="s">
        <v>3381</v>
      </c>
      <c r="B24" s="33">
        <v>100</v>
      </c>
      <c r="C24" s="34" t="s">
        <v>3382</v>
      </c>
      <c r="D24" s="35" t="s">
        <v>3334</v>
      </c>
      <c r="E24" s="35" t="s">
        <v>3335</v>
      </c>
      <c r="F24" s="36" t="s">
        <v>3383</v>
      </c>
      <c r="G24" s="35" t="s">
        <v>3345</v>
      </c>
      <c r="H24" s="36" t="s">
        <v>3384</v>
      </c>
      <c r="I24" s="35" t="s">
        <v>3339</v>
      </c>
      <c r="J24" s="35" t="s">
        <v>3340</v>
      </c>
      <c r="K24" s="36" t="s">
        <v>3383</v>
      </c>
    </row>
    <row r="25" s="21" customFormat="1" ht="35" customHeight="1" spans="1:11">
      <c r="A25" s="37"/>
      <c r="B25" s="38"/>
      <c r="C25" s="43"/>
      <c r="D25" s="35" t="s">
        <v>3334</v>
      </c>
      <c r="E25" s="35" t="s">
        <v>3335</v>
      </c>
      <c r="F25" s="36" t="s">
        <v>3385</v>
      </c>
      <c r="G25" s="35" t="s">
        <v>3345</v>
      </c>
      <c r="H25" s="36" t="s">
        <v>3368</v>
      </c>
      <c r="I25" s="35" t="s">
        <v>3369</v>
      </c>
      <c r="J25" s="35" t="s">
        <v>3340</v>
      </c>
      <c r="K25" s="36" t="s">
        <v>3385</v>
      </c>
    </row>
    <row r="26" s="21" customFormat="1" ht="35" customHeight="1" spans="1:11">
      <c r="A26" s="37"/>
      <c r="B26" s="38"/>
      <c r="C26" s="43"/>
      <c r="D26" s="35" t="s">
        <v>3334</v>
      </c>
      <c r="E26" s="35" t="s">
        <v>3335</v>
      </c>
      <c r="F26" s="36" t="s">
        <v>3386</v>
      </c>
      <c r="G26" s="35" t="s">
        <v>3345</v>
      </c>
      <c r="H26" s="36" t="s">
        <v>3387</v>
      </c>
      <c r="I26" s="35" t="s">
        <v>3388</v>
      </c>
      <c r="J26" s="35" t="s">
        <v>3340</v>
      </c>
      <c r="K26" s="36" t="s">
        <v>3386</v>
      </c>
    </row>
    <row r="27" s="21" customFormat="1" ht="35" customHeight="1" spans="1:11">
      <c r="A27" s="37"/>
      <c r="B27" s="38"/>
      <c r="C27" s="43"/>
      <c r="D27" s="35" t="s">
        <v>3334</v>
      </c>
      <c r="E27" s="35" t="s">
        <v>3335</v>
      </c>
      <c r="F27" s="36" t="s">
        <v>3389</v>
      </c>
      <c r="G27" s="35" t="s">
        <v>3345</v>
      </c>
      <c r="H27" s="36" t="s">
        <v>3390</v>
      </c>
      <c r="I27" s="35" t="s">
        <v>3391</v>
      </c>
      <c r="J27" s="35" t="s">
        <v>3340</v>
      </c>
      <c r="K27" s="36" t="s">
        <v>3389</v>
      </c>
    </row>
    <row r="28" s="21" customFormat="1" ht="35" customHeight="1" spans="1:11">
      <c r="A28" s="37"/>
      <c r="B28" s="38"/>
      <c r="C28" s="43"/>
      <c r="D28" s="35" t="s">
        <v>3334</v>
      </c>
      <c r="E28" s="35" t="s">
        <v>3335</v>
      </c>
      <c r="F28" s="36" t="s">
        <v>3392</v>
      </c>
      <c r="G28" s="35" t="s">
        <v>3345</v>
      </c>
      <c r="H28" s="36" t="s">
        <v>3393</v>
      </c>
      <c r="I28" s="35" t="s">
        <v>3391</v>
      </c>
      <c r="J28" s="35" t="s">
        <v>3340</v>
      </c>
      <c r="K28" s="36" t="s">
        <v>3392</v>
      </c>
    </row>
    <row r="29" s="21" customFormat="1" ht="35" customHeight="1" spans="1:11">
      <c r="A29" s="37"/>
      <c r="B29" s="38"/>
      <c r="C29" s="43"/>
      <c r="D29" s="35" t="s">
        <v>3334</v>
      </c>
      <c r="E29" s="35" t="s">
        <v>3343</v>
      </c>
      <c r="F29" s="36" t="s">
        <v>3394</v>
      </c>
      <c r="G29" s="35" t="s">
        <v>3337</v>
      </c>
      <c r="H29" s="36" t="s">
        <v>3395</v>
      </c>
      <c r="I29" s="35" t="s">
        <v>3347</v>
      </c>
      <c r="J29" s="35" t="s">
        <v>3340</v>
      </c>
      <c r="K29" s="36" t="s">
        <v>3394</v>
      </c>
    </row>
    <row r="30" s="21" customFormat="1" ht="35" customHeight="1" spans="1:11">
      <c r="A30" s="37"/>
      <c r="B30" s="38"/>
      <c r="C30" s="43"/>
      <c r="D30" s="35" t="s">
        <v>3334</v>
      </c>
      <c r="E30" s="35" t="s">
        <v>3343</v>
      </c>
      <c r="F30" s="36" t="s">
        <v>3396</v>
      </c>
      <c r="G30" s="35" t="s">
        <v>3345</v>
      </c>
      <c r="H30" s="36" t="s">
        <v>3362</v>
      </c>
      <c r="I30" s="35" t="s">
        <v>3347</v>
      </c>
      <c r="J30" s="35" t="s">
        <v>3340</v>
      </c>
      <c r="K30" s="36" t="s">
        <v>3396</v>
      </c>
    </row>
    <row r="31" s="21" customFormat="1" ht="35" customHeight="1" spans="1:11">
      <c r="A31" s="37"/>
      <c r="B31" s="38"/>
      <c r="C31" s="43"/>
      <c r="D31" s="35" t="s">
        <v>3352</v>
      </c>
      <c r="E31" s="35" t="s">
        <v>3397</v>
      </c>
      <c r="F31" s="36" t="s">
        <v>3398</v>
      </c>
      <c r="G31" s="35" t="s">
        <v>3337</v>
      </c>
      <c r="H31" s="36" t="s">
        <v>3399</v>
      </c>
      <c r="I31" s="35" t="s">
        <v>3400</v>
      </c>
      <c r="J31" s="35" t="s">
        <v>3401</v>
      </c>
      <c r="K31" s="36" t="s">
        <v>3398</v>
      </c>
    </row>
    <row r="32" s="21" customFormat="1" ht="35" customHeight="1" spans="1:11">
      <c r="A32" s="37"/>
      <c r="B32" s="38"/>
      <c r="C32" s="43"/>
      <c r="D32" s="35" t="s">
        <v>3352</v>
      </c>
      <c r="E32" s="35" t="s">
        <v>3353</v>
      </c>
      <c r="F32" s="36" t="s">
        <v>3402</v>
      </c>
      <c r="G32" s="35" t="s">
        <v>3337</v>
      </c>
      <c r="H32" s="36" t="s">
        <v>3403</v>
      </c>
      <c r="I32" s="35" t="s">
        <v>3400</v>
      </c>
      <c r="J32" s="35" t="s">
        <v>3401</v>
      </c>
      <c r="K32" s="36" t="s">
        <v>3402</v>
      </c>
    </row>
    <row r="33" s="21" customFormat="1" ht="35" customHeight="1" spans="1:11">
      <c r="A33" s="40"/>
      <c r="B33" s="41"/>
      <c r="C33" s="44"/>
      <c r="D33" s="35" t="s">
        <v>3359</v>
      </c>
      <c r="E33" s="35" t="s">
        <v>3360</v>
      </c>
      <c r="F33" s="36" t="s">
        <v>3404</v>
      </c>
      <c r="G33" s="35" t="s">
        <v>3345</v>
      </c>
      <c r="H33" s="36" t="s">
        <v>3405</v>
      </c>
      <c r="I33" s="35" t="s">
        <v>3347</v>
      </c>
      <c r="J33" s="35" t="s">
        <v>3340</v>
      </c>
      <c r="K33" s="36" t="s">
        <v>3404</v>
      </c>
    </row>
    <row r="34" s="21" customFormat="1" ht="35" customHeight="1" spans="1:11">
      <c r="A34" s="32" t="s">
        <v>3406</v>
      </c>
      <c r="B34" s="33">
        <v>204.47</v>
      </c>
      <c r="C34" s="34" t="s">
        <v>3407</v>
      </c>
      <c r="D34" s="35" t="s">
        <v>3334</v>
      </c>
      <c r="E34" s="35" t="s">
        <v>3335</v>
      </c>
      <c r="F34" s="36" t="s">
        <v>3408</v>
      </c>
      <c r="G34" s="35" t="s">
        <v>3337</v>
      </c>
      <c r="H34" s="36" t="s">
        <v>3409</v>
      </c>
      <c r="I34" s="35" t="s">
        <v>3339</v>
      </c>
      <c r="J34" s="35" t="s">
        <v>3340</v>
      </c>
      <c r="K34" s="36" t="s">
        <v>3408</v>
      </c>
    </row>
    <row r="35" s="21" customFormat="1" ht="35" customHeight="1" spans="1:11">
      <c r="A35" s="37"/>
      <c r="B35" s="38"/>
      <c r="C35" s="39"/>
      <c r="D35" s="35" t="s">
        <v>3334</v>
      </c>
      <c r="E35" s="35" t="s">
        <v>3335</v>
      </c>
      <c r="F35" s="36" t="s">
        <v>3410</v>
      </c>
      <c r="G35" s="35" t="s">
        <v>3337</v>
      </c>
      <c r="H35" s="36" t="s">
        <v>3411</v>
      </c>
      <c r="I35" s="35" t="s">
        <v>3339</v>
      </c>
      <c r="J35" s="35" t="s">
        <v>3340</v>
      </c>
      <c r="K35" s="36" t="s">
        <v>3410</v>
      </c>
    </row>
    <row r="36" s="21" customFormat="1" ht="35" customHeight="1" spans="1:11">
      <c r="A36" s="37"/>
      <c r="B36" s="38"/>
      <c r="C36" s="39"/>
      <c r="D36" s="35" t="s">
        <v>3334</v>
      </c>
      <c r="E36" s="35" t="s">
        <v>3335</v>
      </c>
      <c r="F36" s="36" t="s">
        <v>3367</v>
      </c>
      <c r="G36" s="35" t="s">
        <v>3345</v>
      </c>
      <c r="H36" s="36" t="s">
        <v>3368</v>
      </c>
      <c r="I36" s="35" t="s">
        <v>3369</v>
      </c>
      <c r="J36" s="35" t="s">
        <v>3340</v>
      </c>
      <c r="K36" s="36" t="s">
        <v>3367</v>
      </c>
    </row>
    <row r="37" s="21" customFormat="1" ht="35" customHeight="1" spans="1:11">
      <c r="A37" s="37"/>
      <c r="B37" s="38"/>
      <c r="C37" s="39"/>
      <c r="D37" s="35" t="s">
        <v>3334</v>
      </c>
      <c r="E37" s="35" t="s">
        <v>3343</v>
      </c>
      <c r="F37" s="36" t="s">
        <v>3412</v>
      </c>
      <c r="G37" s="35" t="s">
        <v>3345</v>
      </c>
      <c r="H37" s="36" t="s">
        <v>3374</v>
      </c>
      <c r="I37" s="35" t="s">
        <v>3347</v>
      </c>
      <c r="J37" s="35" t="s">
        <v>3340</v>
      </c>
      <c r="K37" s="36" t="s">
        <v>3412</v>
      </c>
    </row>
    <row r="38" s="21" customFormat="1" ht="35" customHeight="1" spans="1:11">
      <c r="A38" s="37"/>
      <c r="B38" s="38"/>
      <c r="C38" s="39"/>
      <c r="D38" s="35" t="s">
        <v>3334</v>
      </c>
      <c r="E38" s="35" t="s">
        <v>3343</v>
      </c>
      <c r="F38" s="36" t="s">
        <v>3371</v>
      </c>
      <c r="G38" s="35" t="s">
        <v>3345</v>
      </c>
      <c r="H38" s="36" t="s">
        <v>3362</v>
      </c>
      <c r="I38" s="35" t="s">
        <v>3347</v>
      </c>
      <c r="J38" s="35" t="s">
        <v>3340</v>
      </c>
      <c r="K38" s="36" t="s">
        <v>3371</v>
      </c>
    </row>
    <row r="39" s="21" customFormat="1" ht="35" customHeight="1" spans="1:11">
      <c r="A39" s="37"/>
      <c r="B39" s="38"/>
      <c r="C39" s="39"/>
      <c r="D39" s="35" t="s">
        <v>3334</v>
      </c>
      <c r="E39" s="35" t="s">
        <v>3372</v>
      </c>
      <c r="F39" s="36" t="s">
        <v>3413</v>
      </c>
      <c r="G39" s="35" t="s">
        <v>3345</v>
      </c>
      <c r="H39" s="36" t="s">
        <v>3374</v>
      </c>
      <c r="I39" s="35" t="s">
        <v>3347</v>
      </c>
      <c r="J39" s="35" t="s">
        <v>3340</v>
      </c>
      <c r="K39" s="36" t="s">
        <v>3413</v>
      </c>
    </row>
    <row r="40" s="21" customFormat="1" ht="35" customHeight="1" spans="1:11">
      <c r="A40" s="37"/>
      <c r="B40" s="38"/>
      <c r="C40" s="39"/>
      <c r="D40" s="35" t="s">
        <v>3334</v>
      </c>
      <c r="E40" s="35" t="s">
        <v>3348</v>
      </c>
      <c r="F40" s="36" t="s">
        <v>3414</v>
      </c>
      <c r="G40" s="35" t="s">
        <v>3337</v>
      </c>
      <c r="H40" s="36" t="s">
        <v>3376</v>
      </c>
      <c r="I40" s="35" t="s">
        <v>3351</v>
      </c>
      <c r="J40" s="35" t="s">
        <v>3340</v>
      </c>
      <c r="K40" s="36" t="s">
        <v>3415</v>
      </c>
    </row>
    <row r="41" s="21" customFormat="1" ht="35" customHeight="1" spans="1:11">
      <c r="A41" s="37"/>
      <c r="B41" s="38"/>
      <c r="C41" s="39"/>
      <c r="D41" s="35" t="s">
        <v>3352</v>
      </c>
      <c r="E41" s="35" t="s">
        <v>3377</v>
      </c>
      <c r="F41" s="36" t="s">
        <v>3416</v>
      </c>
      <c r="G41" s="35" t="s">
        <v>3345</v>
      </c>
      <c r="H41" s="36" t="s">
        <v>3379</v>
      </c>
      <c r="I41" s="35" t="s">
        <v>3380</v>
      </c>
      <c r="J41" s="35" t="s">
        <v>3340</v>
      </c>
      <c r="K41" s="36" t="s">
        <v>3416</v>
      </c>
    </row>
    <row r="42" s="21" customFormat="1" ht="35" customHeight="1" spans="1:11">
      <c r="A42" s="40"/>
      <c r="B42" s="41"/>
      <c r="C42" s="42"/>
      <c r="D42" s="35" t="s">
        <v>3359</v>
      </c>
      <c r="E42" s="35" t="s">
        <v>3360</v>
      </c>
      <c r="F42" s="36" t="s">
        <v>3361</v>
      </c>
      <c r="G42" s="35" t="s">
        <v>3345</v>
      </c>
      <c r="H42" s="36" t="s">
        <v>3362</v>
      </c>
      <c r="I42" s="35" t="s">
        <v>3347</v>
      </c>
      <c r="J42" s="35" t="s">
        <v>3340</v>
      </c>
      <c r="K42" s="36" t="s">
        <v>3361</v>
      </c>
    </row>
    <row r="43" s="21" customFormat="1" ht="35" customHeight="1" spans="1:11">
      <c r="A43" s="32" t="s">
        <v>3417</v>
      </c>
      <c r="B43" s="33">
        <v>130</v>
      </c>
      <c r="C43" s="34" t="s">
        <v>3418</v>
      </c>
      <c r="D43" s="35" t="s">
        <v>3334</v>
      </c>
      <c r="E43" s="35" t="s">
        <v>3335</v>
      </c>
      <c r="F43" s="36" t="s">
        <v>3419</v>
      </c>
      <c r="G43" s="35" t="s">
        <v>3345</v>
      </c>
      <c r="H43" s="36" t="s">
        <v>3420</v>
      </c>
      <c r="I43" s="35" t="s">
        <v>3339</v>
      </c>
      <c r="J43" s="35" t="s">
        <v>3340</v>
      </c>
      <c r="K43" s="36" t="s">
        <v>3419</v>
      </c>
    </row>
    <row r="44" s="21" customFormat="1" ht="35" customHeight="1" spans="1:11">
      <c r="A44" s="37"/>
      <c r="B44" s="38"/>
      <c r="C44" s="39"/>
      <c r="D44" s="35" t="s">
        <v>3334</v>
      </c>
      <c r="E44" s="35" t="s">
        <v>3343</v>
      </c>
      <c r="F44" s="36" t="s">
        <v>3421</v>
      </c>
      <c r="G44" s="35" t="s">
        <v>3345</v>
      </c>
      <c r="H44" s="36" t="s">
        <v>3422</v>
      </c>
      <c r="I44" s="35" t="s">
        <v>3347</v>
      </c>
      <c r="J44" s="35" t="s">
        <v>3340</v>
      </c>
      <c r="K44" s="36" t="s">
        <v>3421</v>
      </c>
    </row>
    <row r="45" s="21" customFormat="1" ht="35" customHeight="1" spans="1:11">
      <c r="A45" s="37"/>
      <c r="B45" s="38"/>
      <c r="C45" s="39"/>
      <c r="D45" s="35" t="s">
        <v>3334</v>
      </c>
      <c r="E45" s="35" t="s">
        <v>3343</v>
      </c>
      <c r="F45" s="36" t="s">
        <v>3423</v>
      </c>
      <c r="G45" s="35" t="s">
        <v>3424</v>
      </c>
      <c r="H45" s="36" t="s">
        <v>3376</v>
      </c>
      <c r="I45" s="35" t="s">
        <v>3347</v>
      </c>
      <c r="J45" s="35" t="s">
        <v>3340</v>
      </c>
      <c r="K45" s="36" t="s">
        <v>3423</v>
      </c>
    </row>
    <row r="46" s="21" customFormat="1" ht="35" customHeight="1" spans="1:11">
      <c r="A46" s="37"/>
      <c r="B46" s="38"/>
      <c r="C46" s="39"/>
      <c r="D46" s="35" t="s">
        <v>3352</v>
      </c>
      <c r="E46" s="35" t="s">
        <v>3353</v>
      </c>
      <c r="F46" s="36" t="s">
        <v>3425</v>
      </c>
      <c r="G46" s="35" t="s">
        <v>3345</v>
      </c>
      <c r="H46" s="36" t="s">
        <v>3395</v>
      </c>
      <c r="I46" s="35" t="s">
        <v>3369</v>
      </c>
      <c r="J46" s="35" t="s">
        <v>3340</v>
      </c>
      <c r="K46" s="36" t="s">
        <v>3425</v>
      </c>
    </row>
    <row r="47" s="21" customFormat="1" ht="35" customHeight="1" spans="1:11">
      <c r="A47" s="37"/>
      <c r="B47" s="38"/>
      <c r="C47" s="39"/>
      <c r="D47" s="35" t="s">
        <v>3352</v>
      </c>
      <c r="E47" s="35" t="s">
        <v>3356</v>
      </c>
      <c r="F47" s="36" t="s">
        <v>3426</v>
      </c>
      <c r="G47" s="35" t="s">
        <v>3345</v>
      </c>
      <c r="H47" s="36" t="s">
        <v>3368</v>
      </c>
      <c r="I47" s="35" t="s">
        <v>3380</v>
      </c>
      <c r="J47" s="35" t="s">
        <v>3340</v>
      </c>
      <c r="K47" s="36" t="s">
        <v>3426</v>
      </c>
    </row>
    <row r="48" s="21" customFormat="1" ht="35" customHeight="1" spans="1:11">
      <c r="A48" s="40"/>
      <c r="B48" s="41"/>
      <c r="C48" s="42"/>
      <c r="D48" s="35" t="s">
        <v>3359</v>
      </c>
      <c r="E48" s="35" t="s">
        <v>3360</v>
      </c>
      <c r="F48" s="36" t="s">
        <v>3427</v>
      </c>
      <c r="G48" s="35" t="s">
        <v>3345</v>
      </c>
      <c r="H48" s="36" t="s">
        <v>3362</v>
      </c>
      <c r="I48" s="35" t="s">
        <v>3347</v>
      </c>
      <c r="J48" s="35" t="s">
        <v>3340</v>
      </c>
      <c r="K48" s="36" t="s">
        <v>3428</v>
      </c>
    </row>
    <row r="49" s="21" customFormat="1" ht="35" customHeight="1" spans="1:11">
      <c r="A49" s="29" t="s">
        <v>3429</v>
      </c>
      <c r="B49" s="45"/>
      <c r="C49" s="45"/>
      <c r="D49" s="45"/>
      <c r="E49" s="45"/>
      <c r="F49" s="28"/>
      <c r="G49" s="28"/>
      <c r="H49" s="28"/>
      <c r="I49" s="28"/>
      <c r="J49" s="28"/>
      <c r="K49" s="28"/>
    </row>
    <row r="50" s="21" customFormat="1" ht="35" customHeight="1" spans="1:11">
      <c r="A50" s="32" t="s">
        <v>3430</v>
      </c>
      <c r="B50" s="33">
        <v>250</v>
      </c>
      <c r="C50" s="34" t="s">
        <v>3431</v>
      </c>
      <c r="D50" s="35" t="s">
        <v>3334</v>
      </c>
      <c r="E50" s="35" t="s">
        <v>3335</v>
      </c>
      <c r="F50" s="36" t="s">
        <v>3432</v>
      </c>
      <c r="G50" s="35" t="s">
        <v>3337</v>
      </c>
      <c r="H50" s="36" t="s">
        <v>3395</v>
      </c>
      <c r="I50" s="35" t="s">
        <v>3347</v>
      </c>
      <c r="J50" s="35" t="s">
        <v>3340</v>
      </c>
      <c r="K50" s="36" t="s">
        <v>3433</v>
      </c>
    </row>
    <row r="51" s="21" customFormat="1" ht="35" customHeight="1" spans="1:11">
      <c r="A51" s="37"/>
      <c r="B51" s="38"/>
      <c r="C51" s="39"/>
      <c r="D51" s="35" t="s">
        <v>3334</v>
      </c>
      <c r="E51" s="35" t="s">
        <v>3343</v>
      </c>
      <c r="F51" s="36" t="s">
        <v>3434</v>
      </c>
      <c r="G51" s="35" t="s">
        <v>3345</v>
      </c>
      <c r="H51" s="36" t="s">
        <v>3435</v>
      </c>
      <c r="I51" s="35" t="s">
        <v>3347</v>
      </c>
      <c r="J51" s="35" t="s">
        <v>3340</v>
      </c>
      <c r="K51" s="36" t="s">
        <v>3436</v>
      </c>
    </row>
    <row r="52" s="21" customFormat="1" ht="35" customHeight="1" spans="1:11">
      <c r="A52" s="37"/>
      <c r="B52" s="38"/>
      <c r="C52" s="39"/>
      <c r="D52" s="35" t="s">
        <v>3352</v>
      </c>
      <c r="E52" s="35" t="s">
        <v>3353</v>
      </c>
      <c r="F52" s="36" t="s">
        <v>3437</v>
      </c>
      <c r="G52" s="35" t="s">
        <v>3337</v>
      </c>
      <c r="H52" s="36" t="s">
        <v>3395</v>
      </c>
      <c r="I52" s="35" t="s">
        <v>3347</v>
      </c>
      <c r="J52" s="35" t="s">
        <v>3340</v>
      </c>
      <c r="K52" s="36" t="s">
        <v>3438</v>
      </c>
    </row>
    <row r="53" s="21" customFormat="1" ht="35" customHeight="1" spans="1:11">
      <c r="A53" s="37"/>
      <c r="B53" s="38"/>
      <c r="C53" s="39"/>
      <c r="D53" s="35" t="s">
        <v>3352</v>
      </c>
      <c r="E53" s="35" t="s">
        <v>3353</v>
      </c>
      <c r="F53" s="36" t="s">
        <v>3439</v>
      </c>
      <c r="G53" s="35" t="s">
        <v>3337</v>
      </c>
      <c r="H53" s="36" t="s">
        <v>3395</v>
      </c>
      <c r="I53" s="35" t="s">
        <v>3347</v>
      </c>
      <c r="J53" s="35" t="s">
        <v>3340</v>
      </c>
      <c r="K53" s="36" t="s">
        <v>3439</v>
      </c>
    </row>
    <row r="54" s="21" customFormat="1" ht="35" customHeight="1" spans="1:11">
      <c r="A54" s="40"/>
      <c r="B54" s="41"/>
      <c r="C54" s="42"/>
      <c r="D54" s="35" t="s">
        <v>3359</v>
      </c>
      <c r="E54" s="35" t="s">
        <v>3360</v>
      </c>
      <c r="F54" s="36" t="s">
        <v>3361</v>
      </c>
      <c r="G54" s="35" t="s">
        <v>3440</v>
      </c>
      <c r="H54" s="36" t="s">
        <v>3405</v>
      </c>
      <c r="I54" s="35" t="s">
        <v>3347</v>
      </c>
      <c r="J54" s="35" t="s">
        <v>3340</v>
      </c>
      <c r="K54" s="36" t="s">
        <v>3441</v>
      </c>
    </row>
    <row r="55" s="21" customFormat="1" ht="35" customHeight="1" spans="1:11">
      <c r="A55" s="32" t="s">
        <v>3442</v>
      </c>
      <c r="B55" s="33">
        <v>118.4</v>
      </c>
      <c r="C55" s="34" t="s">
        <v>3443</v>
      </c>
      <c r="D55" s="35" t="s">
        <v>3334</v>
      </c>
      <c r="E55" s="35" t="s">
        <v>3335</v>
      </c>
      <c r="F55" s="36" t="s">
        <v>3432</v>
      </c>
      <c r="G55" s="35" t="s">
        <v>3337</v>
      </c>
      <c r="H55" s="36" t="s">
        <v>3395</v>
      </c>
      <c r="I55" s="35" t="s">
        <v>3347</v>
      </c>
      <c r="J55" s="35" t="s">
        <v>3340</v>
      </c>
      <c r="K55" s="36" t="s">
        <v>3444</v>
      </c>
    </row>
    <row r="56" s="21" customFormat="1" ht="35" customHeight="1" spans="1:11">
      <c r="A56" s="37"/>
      <c r="B56" s="38"/>
      <c r="C56" s="39"/>
      <c r="D56" s="35" t="s">
        <v>3334</v>
      </c>
      <c r="E56" s="35" t="s">
        <v>3343</v>
      </c>
      <c r="F56" s="36" t="s">
        <v>3445</v>
      </c>
      <c r="G56" s="35" t="s">
        <v>3345</v>
      </c>
      <c r="H56" s="36" t="s">
        <v>3446</v>
      </c>
      <c r="I56" s="35" t="s">
        <v>3388</v>
      </c>
      <c r="J56" s="35" t="s">
        <v>3340</v>
      </c>
      <c r="K56" s="36" t="s">
        <v>3447</v>
      </c>
    </row>
    <row r="57" s="21" customFormat="1" ht="35" customHeight="1" spans="1:11">
      <c r="A57" s="37"/>
      <c r="B57" s="38"/>
      <c r="C57" s="39"/>
      <c r="D57" s="35" t="s">
        <v>3334</v>
      </c>
      <c r="E57" s="35" t="s">
        <v>3343</v>
      </c>
      <c r="F57" s="36" t="s">
        <v>3448</v>
      </c>
      <c r="G57" s="35" t="s">
        <v>3345</v>
      </c>
      <c r="H57" s="36" t="s">
        <v>3405</v>
      </c>
      <c r="I57" s="35" t="s">
        <v>3347</v>
      </c>
      <c r="J57" s="35" t="s">
        <v>3340</v>
      </c>
      <c r="K57" s="36" t="s">
        <v>3449</v>
      </c>
    </row>
    <row r="58" s="21" customFormat="1" ht="35" customHeight="1" spans="1:11">
      <c r="A58" s="37"/>
      <c r="B58" s="38"/>
      <c r="C58" s="39"/>
      <c r="D58" s="35" t="s">
        <v>3352</v>
      </c>
      <c r="E58" s="35" t="s">
        <v>3353</v>
      </c>
      <c r="F58" s="36" t="s">
        <v>3450</v>
      </c>
      <c r="G58" s="35" t="s">
        <v>3337</v>
      </c>
      <c r="H58" s="36" t="s">
        <v>3451</v>
      </c>
      <c r="I58" s="35" t="s">
        <v>3452</v>
      </c>
      <c r="J58" s="35" t="s">
        <v>3340</v>
      </c>
      <c r="K58" s="36" t="s">
        <v>3453</v>
      </c>
    </row>
    <row r="59" s="21" customFormat="1" ht="35" customHeight="1" spans="1:11">
      <c r="A59" s="40"/>
      <c r="B59" s="41"/>
      <c r="C59" s="42"/>
      <c r="D59" s="35" t="s">
        <v>3359</v>
      </c>
      <c r="E59" s="35" t="s">
        <v>3360</v>
      </c>
      <c r="F59" s="36" t="s">
        <v>3361</v>
      </c>
      <c r="G59" s="35" t="s">
        <v>3440</v>
      </c>
      <c r="H59" s="36" t="s">
        <v>3405</v>
      </c>
      <c r="I59" s="35" t="s">
        <v>3347</v>
      </c>
      <c r="J59" s="35" t="s">
        <v>3340</v>
      </c>
      <c r="K59" s="36" t="s">
        <v>3454</v>
      </c>
    </row>
    <row r="60" s="21" customFormat="1" ht="35" customHeight="1" spans="1:11">
      <c r="A60" s="32" t="s">
        <v>3455</v>
      </c>
      <c r="B60" s="33">
        <v>182</v>
      </c>
      <c r="C60" s="34" t="s">
        <v>3456</v>
      </c>
      <c r="D60" s="35" t="s">
        <v>3334</v>
      </c>
      <c r="E60" s="35" t="s">
        <v>3335</v>
      </c>
      <c r="F60" s="36" t="s">
        <v>3457</v>
      </c>
      <c r="G60" s="35" t="s">
        <v>3337</v>
      </c>
      <c r="H60" s="36" t="s">
        <v>3458</v>
      </c>
      <c r="I60" s="35" t="s">
        <v>3369</v>
      </c>
      <c r="J60" s="35" t="s">
        <v>3340</v>
      </c>
      <c r="K60" s="36" t="s">
        <v>3459</v>
      </c>
    </row>
    <row r="61" s="21" customFormat="1" ht="35" customHeight="1" spans="1:11">
      <c r="A61" s="37"/>
      <c r="B61" s="38"/>
      <c r="C61" s="39"/>
      <c r="D61" s="35" t="s">
        <v>3334</v>
      </c>
      <c r="E61" s="35" t="s">
        <v>3343</v>
      </c>
      <c r="F61" s="36" t="s">
        <v>3460</v>
      </c>
      <c r="G61" s="35" t="s">
        <v>3337</v>
      </c>
      <c r="H61" s="36" t="s">
        <v>3395</v>
      </c>
      <c r="I61" s="35" t="s">
        <v>3347</v>
      </c>
      <c r="J61" s="35" t="s">
        <v>3340</v>
      </c>
      <c r="K61" s="36" t="s">
        <v>3461</v>
      </c>
    </row>
    <row r="62" s="21" customFormat="1" ht="35" customHeight="1" spans="1:11">
      <c r="A62" s="37"/>
      <c r="B62" s="38"/>
      <c r="C62" s="39"/>
      <c r="D62" s="35" t="s">
        <v>3352</v>
      </c>
      <c r="E62" s="35" t="s">
        <v>3353</v>
      </c>
      <c r="F62" s="36" t="s">
        <v>3462</v>
      </c>
      <c r="G62" s="35" t="s">
        <v>3337</v>
      </c>
      <c r="H62" s="36" t="s">
        <v>3463</v>
      </c>
      <c r="I62" s="35" t="s">
        <v>3347</v>
      </c>
      <c r="J62" s="35" t="s">
        <v>3340</v>
      </c>
      <c r="K62" s="36" t="s">
        <v>3464</v>
      </c>
    </row>
    <row r="63" s="21" customFormat="1" ht="35" customHeight="1" spans="1:11">
      <c r="A63" s="37"/>
      <c r="B63" s="38"/>
      <c r="C63" s="39"/>
      <c r="D63" s="35" t="s">
        <v>3352</v>
      </c>
      <c r="E63" s="35" t="s">
        <v>3377</v>
      </c>
      <c r="F63" s="36" t="s">
        <v>3465</v>
      </c>
      <c r="G63" s="35" t="s">
        <v>3337</v>
      </c>
      <c r="H63" s="36" t="s">
        <v>3395</v>
      </c>
      <c r="I63" s="35" t="s">
        <v>3347</v>
      </c>
      <c r="J63" s="35" t="s">
        <v>3340</v>
      </c>
      <c r="K63" s="36" t="s">
        <v>3466</v>
      </c>
    </row>
    <row r="64" s="21" customFormat="1" ht="35" customHeight="1" spans="1:11">
      <c r="A64" s="40"/>
      <c r="B64" s="41"/>
      <c r="C64" s="42"/>
      <c r="D64" s="35" t="s">
        <v>3359</v>
      </c>
      <c r="E64" s="35" t="s">
        <v>3360</v>
      </c>
      <c r="F64" s="36" t="s">
        <v>3467</v>
      </c>
      <c r="G64" s="35" t="s">
        <v>3440</v>
      </c>
      <c r="H64" s="36" t="s">
        <v>3405</v>
      </c>
      <c r="I64" s="35" t="s">
        <v>3347</v>
      </c>
      <c r="J64" s="35" t="s">
        <v>3340</v>
      </c>
      <c r="K64" s="36" t="s">
        <v>3468</v>
      </c>
    </row>
    <row r="65" s="21" customFormat="1" ht="35" customHeight="1" spans="1:11">
      <c r="A65" s="32" t="s">
        <v>3469</v>
      </c>
      <c r="B65" s="33">
        <v>196</v>
      </c>
      <c r="C65" s="34" t="s">
        <v>3470</v>
      </c>
      <c r="D65" s="35" t="s">
        <v>3334</v>
      </c>
      <c r="E65" s="35" t="s">
        <v>3335</v>
      </c>
      <c r="F65" s="36" t="s">
        <v>3471</v>
      </c>
      <c r="G65" s="35" t="s">
        <v>3345</v>
      </c>
      <c r="H65" s="36" t="s">
        <v>3472</v>
      </c>
      <c r="I65" s="35" t="s">
        <v>3452</v>
      </c>
      <c r="J65" s="35" t="s">
        <v>3340</v>
      </c>
      <c r="K65" s="36" t="s">
        <v>3473</v>
      </c>
    </row>
    <row r="66" s="21" customFormat="1" ht="35" customHeight="1" spans="1:11">
      <c r="A66" s="37"/>
      <c r="B66" s="38"/>
      <c r="C66" s="39"/>
      <c r="D66" s="35" t="s">
        <v>3334</v>
      </c>
      <c r="E66" s="35" t="s">
        <v>3343</v>
      </c>
      <c r="F66" s="36" t="s">
        <v>3474</v>
      </c>
      <c r="G66" s="35" t="s">
        <v>3337</v>
      </c>
      <c r="H66" s="36" t="s">
        <v>3395</v>
      </c>
      <c r="I66" s="35" t="s">
        <v>3347</v>
      </c>
      <c r="J66" s="35" t="s">
        <v>3340</v>
      </c>
      <c r="K66" s="36" t="s">
        <v>3475</v>
      </c>
    </row>
    <row r="67" s="21" customFormat="1" ht="35" customHeight="1" spans="1:11">
      <c r="A67" s="37"/>
      <c r="B67" s="38"/>
      <c r="C67" s="39"/>
      <c r="D67" s="35" t="s">
        <v>3352</v>
      </c>
      <c r="E67" s="35" t="s">
        <v>3353</v>
      </c>
      <c r="F67" s="36" t="s">
        <v>3476</v>
      </c>
      <c r="G67" s="35" t="s">
        <v>3345</v>
      </c>
      <c r="H67" s="36" t="s">
        <v>3374</v>
      </c>
      <c r="I67" s="35" t="s">
        <v>3347</v>
      </c>
      <c r="J67" s="35" t="s">
        <v>3340</v>
      </c>
      <c r="K67" s="36" t="s">
        <v>3477</v>
      </c>
    </row>
    <row r="68" s="21" customFormat="1" ht="35" customHeight="1" spans="1:11">
      <c r="A68" s="37"/>
      <c r="B68" s="38"/>
      <c r="C68" s="39"/>
      <c r="D68" s="35" t="s">
        <v>3352</v>
      </c>
      <c r="E68" s="35" t="s">
        <v>3377</v>
      </c>
      <c r="F68" s="36" t="s">
        <v>3478</v>
      </c>
      <c r="G68" s="35" t="s">
        <v>3337</v>
      </c>
      <c r="H68" s="36" t="s">
        <v>3479</v>
      </c>
      <c r="I68" s="35" t="s">
        <v>3347</v>
      </c>
      <c r="J68" s="35" t="s">
        <v>3340</v>
      </c>
      <c r="K68" s="36" t="s">
        <v>3478</v>
      </c>
    </row>
    <row r="69" s="21" customFormat="1" ht="35" customHeight="1" spans="1:11">
      <c r="A69" s="40"/>
      <c r="B69" s="41"/>
      <c r="C69" s="42"/>
      <c r="D69" s="35" t="s">
        <v>3359</v>
      </c>
      <c r="E69" s="35" t="s">
        <v>3360</v>
      </c>
      <c r="F69" s="36" t="s">
        <v>3480</v>
      </c>
      <c r="G69" s="35" t="s">
        <v>3345</v>
      </c>
      <c r="H69" s="36" t="s">
        <v>3374</v>
      </c>
      <c r="I69" s="35" t="s">
        <v>3347</v>
      </c>
      <c r="J69" s="35" t="s">
        <v>3340</v>
      </c>
      <c r="K69" s="36" t="s">
        <v>3481</v>
      </c>
    </row>
    <row r="70" s="21" customFormat="1" ht="35" customHeight="1" spans="1:11">
      <c r="A70" s="32" t="s">
        <v>3482</v>
      </c>
      <c r="B70" s="33">
        <v>1230</v>
      </c>
      <c r="C70" s="34" t="s">
        <v>3483</v>
      </c>
      <c r="D70" s="35" t="s">
        <v>3334</v>
      </c>
      <c r="E70" s="35" t="s">
        <v>3335</v>
      </c>
      <c r="F70" s="36" t="s">
        <v>3457</v>
      </c>
      <c r="G70" s="35" t="s">
        <v>3337</v>
      </c>
      <c r="H70" s="36" t="s">
        <v>3458</v>
      </c>
      <c r="I70" s="35" t="s">
        <v>3369</v>
      </c>
      <c r="J70" s="35" t="s">
        <v>3340</v>
      </c>
      <c r="K70" s="36" t="s">
        <v>3459</v>
      </c>
    </row>
    <row r="71" s="21" customFormat="1" ht="35" customHeight="1" spans="1:11">
      <c r="A71" s="37"/>
      <c r="B71" s="38"/>
      <c r="C71" s="39"/>
      <c r="D71" s="35" t="s">
        <v>3334</v>
      </c>
      <c r="E71" s="35" t="s">
        <v>3343</v>
      </c>
      <c r="F71" s="36" t="s">
        <v>3460</v>
      </c>
      <c r="G71" s="35" t="s">
        <v>3337</v>
      </c>
      <c r="H71" s="36" t="s">
        <v>3395</v>
      </c>
      <c r="I71" s="35" t="s">
        <v>3347</v>
      </c>
      <c r="J71" s="35" t="s">
        <v>3340</v>
      </c>
      <c r="K71" s="36" t="s">
        <v>3461</v>
      </c>
    </row>
    <row r="72" s="21" customFormat="1" ht="35" customHeight="1" spans="1:11">
      <c r="A72" s="37"/>
      <c r="B72" s="38"/>
      <c r="C72" s="39"/>
      <c r="D72" s="35" t="s">
        <v>3352</v>
      </c>
      <c r="E72" s="35" t="s">
        <v>3353</v>
      </c>
      <c r="F72" s="36" t="s">
        <v>3462</v>
      </c>
      <c r="G72" s="35" t="s">
        <v>3337</v>
      </c>
      <c r="H72" s="36" t="s">
        <v>3463</v>
      </c>
      <c r="I72" s="35" t="s">
        <v>3347</v>
      </c>
      <c r="J72" s="35" t="s">
        <v>3340</v>
      </c>
      <c r="K72" s="36" t="s">
        <v>3464</v>
      </c>
    </row>
    <row r="73" s="21" customFormat="1" ht="35" customHeight="1" spans="1:11">
      <c r="A73" s="37"/>
      <c r="B73" s="38"/>
      <c r="C73" s="39"/>
      <c r="D73" s="35" t="s">
        <v>3352</v>
      </c>
      <c r="E73" s="35" t="s">
        <v>3377</v>
      </c>
      <c r="F73" s="36" t="s">
        <v>3465</v>
      </c>
      <c r="G73" s="35" t="s">
        <v>3337</v>
      </c>
      <c r="H73" s="36" t="s">
        <v>3395</v>
      </c>
      <c r="I73" s="35" t="s">
        <v>3347</v>
      </c>
      <c r="J73" s="35" t="s">
        <v>3340</v>
      </c>
      <c r="K73" s="36" t="s">
        <v>3466</v>
      </c>
    </row>
    <row r="74" s="21" customFormat="1" ht="35" customHeight="1" spans="1:11">
      <c r="A74" s="40"/>
      <c r="B74" s="41"/>
      <c r="C74" s="42"/>
      <c r="D74" s="35" t="s">
        <v>3359</v>
      </c>
      <c r="E74" s="35" t="s">
        <v>3360</v>
      </c>
      <c r="F74" s="36" t="s">
        <v>3467</v>
      </c>
      <c r="G74" s="35" t="s">
        <v>3440</v>
      </c>
      <c r="H74" s="36" t="s">
        <v>3405</v>
      </c>
      <c r="I74" s="35" t="s">
        <v>3347</v>
      </c>
      <c r="J74" s="35" t="s">
        <v>3340</v>
      </c>
      <c r="K74" s="36" t="s">
        <v>3468</v>
      </c>
    </row>
    <row r="75" s="21" customFormat="1" ht="35" customHeight="1" spans="1:11">
      <c r="A75" s="32" t="s">
        <v>3484</v>
      </c>
      <c r="B75" s="33">
        <v>140</v>
      </c>
      <c r="C75" s="34" t="s">
        <v>3485</v>
      </c>
      <c r="D75" s="35" t="s">
        <v>3334</v>
      </c>
      <c r="E75" s="35" t="s">
        <v>3335</v>
      </c>
      <c r="F75" s="36" t="s">
        <v>3486</v>
      </c>
      <c r="G75" s="35" t="s">
        <v>3337</v>
      </c>
      <c r="H75" s="36" t="s">
        <v>3379</v>
      </c>
      <c r="I75" s="35" t="s">
        <v>3369</v>
      </c>
      <c r="J75" s="35" t="s">
        <v>3340</v>
      </c>
      <c r="K75" s="36" t="s">
        <v>3487</v>
      </c>
    </row>
    <row r="76" s="21" customFormat="1" ht="35" customHeight="1" spans="1:11">
      <c r="A76" s="37"/>
      <c r="B76" s="38"/>
      <c r="C76" s="39"/>
      <c r="D76" s="35" t="s">
        <v>3334</v>
      </c>
      <c r="E76" s="35" t="s">
        <v>3372</v>
      </c>
      <c r="F76" s="36" t="s">
        <v>3488</v>
      </c>
      <c r="G76" s="35" t="s">
        <v>3345</v>
      </c>
      <c r="H76" s="36" t="s">
        <v>3489</v>
      </c>
      <c r="I76" s="35" t="s">
        <v>3347</v>
      </c>
      <c r="J76" s="35" t="s">
        <v>3340</v>
      </c>
      <c r="K76" s="36" t="s">
        <v>3490</v>
      </c>
    </row>
    <row r="77" s="21" customFormat="1" ht="35" customHeight="1" spans="1:11">
      <c r="A77" s="37"/>
      <c r="B77" s="38"/>
      <c r="C77" s="39"/>
      <c r="D77" s="35" t="s">
        <v>3334</v>
      </c>
      <c r="E77" s="35" t="s">
        <v>3372</v>
      </c>
      <c r="F77" s="36" t="s">
        <v>3491</v>
      </c>
      <c r="G77" s="35" t="s">
        <v>3337</v>
      </c>
      <c r="H77" s="36" t="s">
        <v>3395</v>
      </c>
      <c r="I77" s="35" t="s">
        <v>3347</v>
      </c>
      <c r="J77" s="35" t="s">
        <v>3340</v>
      </c>
      <c r="K77" s="36" t="s">
        <v>3492</v>
      </c>
    </row>
    <row r="78" s="21" customFormat="1" ht="35" customHeight="1" spans="1:11">
      <c r="A78" s="37"/>
      <c r="B78" s="38"/>
      <c r="C78" s="39"/>
      <c r="D78" s="35" t="s">
        <v>3352</v>
      </c>
      <c r="E78" s="35" t="s">
        <v>3353</v>
      </c>
      <c r="F78" s="36" t="s">
        <v>3493</v>
      </c>
      <c r="G78" s="35" t="s">
        <v>3337</v>
      </c>
      <c r="H78" s="36" t="s">
        <v>3399</v>
      </c>
      <c r="I78" s="35" t="s">
        <v>3347</v>
      </c>
      <c r="J78" s="35" t="s">
        <v>3340</v>
      </c>
      <c r="K78" s="36" t="s">
        <v>3493</v>
      </c>
    </row>
    <row r="79" ht="22.5" spans="1:11">
      <c r="A79" s="40"/>
      <c r="B79" s="41"/>
      <c r="C79" s="42"/>
      <c r="D79" s="35" t="s">
        <v>3359</v>
      </c>
      <c r="E79" s="35" t="s">
        <v>3360</v>
      </c>
      <c r="F79" s="36" t="s">
        <v>3494</v>
      </c>
      <c r="G79" s="35" t="s">
        <v>3345</v>
      </c>
      <c r="H79" s="36" t="s">
        <v>3374</v>
      </c>
      <c r="I79" s="35" t="s">
        <v>3347</v>
      </c>
      <c r="J79" s="35" t="s">
        <v>3340</v>
      </c>
      <c r="K79" s="36" t="s">
        <v>3495</v>
      </c>
    </row>
    <row r="80" ht="18.75" spans="1:11">
      <c r="A80" s="29" t="s">
        <v>3496</v>
      </c>
      <c r="B80" s="45"/>
      <c r="C80" s="45"/>
      <c r="D80" s="45"/>
      <c r="E80" s="45"/>
      <c r="F80" s="28"/>
      <c r="G80" s="28"/>
      <c r="H80" s="28"/>
      <c r="I80" s="28"/>
      <c r="J80" s="28"/>
      <c r="K80" s="28"/>
    </row>
    <row r="81" ht="22.5" spans="1:11">
      <c r="A81" s="32" t="s">
        <v>3497</v>
      </c>
      <c r="B81" s="33">
        <v>100</v>
      </c>
      <c r="C81" s="34" t="s">
        <v>3498</v>
      </c>
      <c r="D81" s="35" t="s">
        <v>3334</v>
      </c>
      <c r="E81" s="35" t="s">
        <v>3335</v>
      </c>
      <c r="F81" s="36" t="s">
        <v>3499</v>
      </c>
      <c r="G81" s="35" t="s">
        <v>3345</v>
      </c>
      <c r="H81" s="36" t="s">
        <v>3500</v>
      </c>
      <c r="I81" s="35" t="s">
        <v>3501</v>
      </c>
      <c r="J81" s="35" t="s">
        <v>3340</v>
      </c>
      <c r="K81" s="36" t="s">
        <v>3473</v>
      </c>
    </row>
    <row r="82" ht="33.75" spans="1:11">
      <c r="A82" s="37"/>
      <c r="B82" s="38"/>
      <c r="C82" s="39"/>
      <c r="D82" s="35" t="s">
        <v>3334</v>
      </c>
      <c r="E82" s="35" t="s">
        <v>3335</v>
      </c>
      <c r="F82" s="36" t="s">
        <v>3502</v>
      </c>
      <c r="G82" s="35" t="s">
        <v>3345</v>
      </c>
      <c r="H82" s="36" t="s">
        <v>3379</v>
      </c>
      <c r="I82" s="35" t="s">
        <v>3503</v>
      </c>
      <c r="J82" s="35" t="s">
        <v>3340</v>
      </c>
      <c r="K82" s="36" t="s">
        <v>3504</v>
      </c>
    </row>
    <row r="83" ht="56.25" spans="1:11">
      <c r="A83" s="37"/>
      <c r="B83" s="38"/>
      <c r="C83" s="39"/>
      <c r="D83" s="35" t="s">
        <v>3334</v>
      </c>
      <c r="E83" s="35" t="s">
        <v>3343</v>
      </c>
      <c r="F83" s="36" t="s">
        <v>3505</v>
      </c>
      <c r="G83" s="35" t="s">
        <v>3337</v>
      </c>
      <c r="H83" s="36" t="s">
        <v>3395</v>
      </c>
      <c r="I83" s="35" t="s">
        <v>3347</v>
      </c>
      <c r="J83" s="35" t="s">
        <v>3401</v>
      </c>
      <c r="K83" s="36" t="s">
        <v>3506</v>
      </c>
    </row>
    <row r="84" ht="56.25" spans="1:11">
      <c r="A84" s="37"/>
      <c r="B84" s="38"/>
      <c r="C84" s="39"/>
      <c r="D84" s="35" t="s">
        <v>3334</v>
      </c>
      <c r="E84" s="35" t="s">
        <v>3372</v>
      </c>
      <c r="F84" s="36" t="s">
        <v>3507</v>
      </c>
      <c r="G84" s="35" t="s">
        <v>3337</v>
      </c>
      <c r="H84" s="36" t="s">
        <v>3395</v>
      </c>
      <c r="I84" s="35" t="s">
        <v>3347</v>
      </c>
      <c r="J84" s="35" t="s">
        <v>3401</v>
      </c>
      <c r="K84" s="36" t="s">
        <v>3508</v>
      </c>
    </row>
    <row r="85" ht="67.5" spans="1:11">
      <c r="A85" s="37"/>
      <c r="B85" s="38"/>
      <c r="C85" s="39"/>
      <c r="D85" s="35" t="s">
        <v>3334</v>
      </c>
      <c r="E85" s="35" t="s">
        <v>3372</v>
      </c>
      <c r="F85" s="36" t="s">
        <v>3509</v>
      </c>
      <c r="G85" s="35" t="s">
        <v>3337</v>
      </c>
      <c r="H85" s="36" t="s">
        <v>3395</v>
      </c>
      <c r="I85" s="35" t="s">
        <v>3347</v>
      </c>
      <c r="J85" s="35" t="s">
        <v>3401</v>
      </c>
      <c r="K85" s="36" t="s">
        <v>3510</v>
      </c>
    </row>
    <row r="86" spans="1:11">
      <c r="A86" s="37"/>
      <c r="B86" s="38"/>
      <c r="C86" s="39"/>
      <c r="D86" s="35" t="s">
        <v>3352</v>
      </c>
      <c r="E86" s="35" t="s">
        <v>3353</v>
      </c>
      <c r="F86" s="36" t="s">
        <v>3511</v>
      </c>
      <c r="G86" s="35" t="s">
        <v>3337</v>
      </c>
      <c r="H86" s="36" t="s">
        <v>3512</v>
      </c>
      <c r="I86" s="35" t="s">
        <v>3513</v>
      </c>
      <c r="J86" s="35" t="s">
        <v>3401</v>
      </c>
      <c r="K86" s="36" t="s">
        <v>3514</v>
      </c>
    </row>
    <row r="87" spans="1:11">
      <c r="A87" s="37"/>
      <c r="B87" s="38"/>
      <c r="C87" s="39"/>
      <c r="D87" s="35" t="s">
        <v>3352</v>
      </c>
      <c r="E87" s="35" t="s">
        <v>3353</v>
      </c>
      <c r="F87" s="36" t="s">
        <v>3515</v>
      </c>
      <c r="G87" s="35" t="s">
        <v>3337</v>
      </c>
      <c r="H87" s="36" t="s">
        <v>3512</v>
      </c>
      <c r="I87" s="35" t="s">
        <v>3513</v>
      </c>
      <c r="J87" s="35" t="s">
        <v>3401</v>
      </c>
      <c r="K87" s="36" t="s">
        <v>3514</v>
      </c>
    </row>
    <row r="88" ht="33.75" spans="1:11">
      <c r="A88" s="37"/>
      <c r="B88" s="38"/>
      <c r="C88" s="39"/>
      <c r="D88" s="35" t="s">
        <v>3352</v>
      </c>
      <c r="E88" s="35" t="s">
        <v>3377</v>
      </c>
      <c r="F88" s="36" t="s">
        <v>3516</v>
      </c>
      <c r="G88" s="35" t="s">
        <v>3337</v>
      </c>
      <c r="H88" s="36" t="s">
        <v>3395</v>
      </c>
      <c r="I88" s="35" t="s">
        <v>3347</v>
      </c>
      <c r="J88" s="35" t="s">
        <v>3401</v>
      </c>
      <c r="K88" s="36" t="s">
        <v>3517</v>
      </c>
    </row>
    <row r="89" ht="78.75" spans="1:11">
      <c r="A89" s="40"/>
      <c r="B89" s="41"/>
      <c r="C89" s="42"/>
      <c r="D89" s="35" t="s">
        <v>3359</v>
      </c>
      <c r="E89" s="35" t="s">
        <v>3360</v>
      </c>
      <c r="F89" s="36" t="s">
        <v>3480</v>
      </c>
      <c r="G89" s="35" t="s">
        <v>3337</v>
      </c>
      <c r="H89" s="36" t="s">
        <v>3405</v>
      </c>
      <c r="I89" s="35" t="s">
        <v>3347</v>
      </c>
      <c r="J89" s="35" t="s">
        <v>3401</v>
      </c>
      <c r="K89" s="36" t="s">
        <v>3481</v>
      </c>
    </row>
    <row r="90" spans="1:11">
      <c r="A90" s="32" t="s">
        <v>3518</v>
      </c>
      <c r="B90" s="33">
        <v>100</v>
      </c>
      <c r="C90" s="34" t="s">
        <v>3519</v>
      </c>
      <c r="D90" s="35" t="s">
        <v>3334</v>
      </c>
      <c r="E90" s="35" t="s">
        <v>3335</v>
      </c>
      <c r="F90" s="36" t="s">
        <v>3520</v>
      </c>
      <c r="G90" s="35" t="s">
        <v>3337</v>
      </c>
      <c r="H90" s="36" t="s">
        <v>3521</v>
      </c>
      <c r="I90" s="35" t="s">
        <v>3501</v>
      </c>
      <c r="J90" s="35" t="s">
        <v>3340</v>
      </c>
      <c r="K90" s="36" t="s">
        <v>3522</v>
      </c>
    </row>
    <row r="91" spans="1:11">
      <c r="A91" s="37"/>
      <c r="B91" s="38"/>
      <c r="C91" s="39"/>
      <c r="D91" s="35" t="s">
        <v>3334</v>
      </c>
      <c r="E91" s="35" t="s">
        <v>3335</v>
      </c>
      <c r="F91" s="36" t="s">
        <v>3523</v>
      </c>
      <c r="G91" s="35" t="s">
        <v>3337</v>
      </c>
      <c r="H91" s="36" t="s">
        <v>3368</v>
      </c>
      <c r="I91" s="35" t="s">
        <v>3524</v>
      </c>
      <c r="J91" s="35" t="s">
        <v>3340</v>
      </c>
      <c r="K91" s="36" t="s">
        <v>3522</v>
      </c>
    </row>
    <row r="92" spans="1:11">
      <c r="A92" s="37"/>
      <c r="B92" s="38"/>
      <c r="C92" s="39"/>
      <c r="D92" s="35" t="s">
        <v>3334</v>
      </c>
      <c r="E92" s="35" t="s">
        <v>3343</v>
      </c>
      <c r="F92" s="36" t="s">
        <v>3525</v>
      </c>
      <c r="G92" s="35" t="s">
        <v>3337</v>
      </c>
      <c r="H92" s="36" t="s">
        <v>3526</v>
      </c>
      <c r="I92" s="35" t="s">
        <v>3400</v>
      </c>
      <c r="J92" s="35" t="s">
        <v>3401</v>
      </c>
      <c r="K92" s="36" t="s">
        <v>3527</v>
      </c>
    </row>
    <row r="93" spans="1:11">
      <c r="A93" s="37"/>
      <c r="B93" s="38"/>
      <c r="C93" s="39"/>
      <c r="D93" s="35" t="s">
        <v>3334</v>
      </c>
      <c r="E93" s="35" t="s">
        <v>3343</v>
      </c>
      <c r="F93" s="36" t="s">
        <v>3528</v>
      </c>
      <c r="G93" s="35" t="s">
        <v>3337</v>
      </c>
      <c r="H93" s="36" t="s">
        <v>3395</v>
      </c>
      <c r="I93" s="35" t="s">
        <v>3347</v>
      </c>
      <c r="J93" s="35" t="s">
        <v>3340</v>
      </c>
      <c r="K93" s="36" t="s">
        <v>3528</v>
      </c>
    </row>
    <row r="94" spans="1:11">
      <c r="A94" s="37"/>
      <c r="B94" s="38"/>
      <c r="C94" s="39"/>
      <c r="D94" s="35" t="s">
        <v>3334</v>
      </c>
      <c r="E94" s="35" t="s">
        <v>3372</v>
      </c>
      <c r="F94" s="36" t="s">
        <v>3529</v>
      </c>
      <c r="G94" s="35" t="s">
        <v>3337</v>
      </c>
      <c r="H94" s="36" t="s">
        <v>3526</v>
      </c>
      <c r="I94" s="35" t="s">
        <v>3400</v>
      </c>
      <c r="J94" s="35" t="s">
        <v>3401</v>
      </c>
      <c r="K94" s="36" t="s">
        <v>3529</v>
      </c>
    </row>
    <row r="95" ht="22.5" spans="1:11">
      <c r="A95" s="37"/>
      <c r="B95" s="38"/>
      <c r="C95" s="39"/>
      <c r="D95" s="35" t="s">
        <v>3352</v>
      </c>
      <c r="E95" s="35" t="s">
        <v>3397</v>
      </c>
      <c r="F95" s="36" t="s">
        <v>3530</v>
      </c>
      <c r="G95" s="35" t="s">
        <v>3337</v>
      </c>
      <c r="H95" s="36" t="s">
        <v>3403</v>
      </c>
      <c r="I95" s="35" t="s">
        <v>3400</v>
      </c>
      <c r="J95" s="35" t="s">
        <v>3401</v>
      </c>
      <c r="K95" s="36" t="s">
        <v>3530</v>
      </c>
    </row>
    <row r="96" ht="22.5" spans="1:11">
      <c r="A96" s="37"/>
      <c r="B96" s="38"/>
      <c r="C96" s="39"/>
      <c r="D96" s="35" t="s">
        <v>3352</v>
      </c>
      <c r="E96" s="35" t="s">
        <v>3353</v>
      </c>
      <c r="F96" s="36" t="s">
        <v>3511</v>
      </c>
      <c r="G96" s="35" t="s">
        <v>3337</v>
      </c>
      <c r="H96" s="36" t="s">
        <v>3512</v>
      </c>
      <c r="I96" s="35" t="s">
        <v>3400</v>
      </c>
      <c r="J96" s="35" t="s">
        <v>3401</v>
      </c>
      <c r="K96" s="36" t="s">
        <v>3531</v>
      </c>
    </row>
    <row r="97" ht="22.5" spans="1:11">
      <c r="A97" s="37"/>
      <c r="B97" s="38"/>
      <c r="C97" s="39"/>
      <c r="D97" s="35" t="s">
        <v>3352</v>
      </c>
      <c r="E97" s="35" t="s">
        <v>3353</v>
      </c>
      <c r="F97" s="36" t="s">
        <v>3515</v>
      </c>
      <c r="G97" s="35" t="s">
        <v>3337</v>
      </c>
      <c r="H97" s="36" t="s">
        <v>3512</v>
      </c>
      <c r="I97" s="35" t="s">
        <v>3400</v>
      </c>
      <c r="J97" s="35" t="s">
        <v>3401</v>
      </c>
      <c r="K97" s="36" t="s">
        <v>3532</v>
      </c>
    </row>
    <row r="98" ht="22.5" spans="1:11">
      <c r="A98" s="37"/>
      <c r="B98" s="38"/>
      <c r="C98" s="39"/>
      <c r="D98" s="35" t="s">
        <v>3352</v>
      </c>
      <c r="E98" s="35" t="s">
        <v>3356</v>
      </c>
      <c r="F98" s="36" t="s">
        <v>3533</v>
      </c>
      <c r="G98" s="35" t="s">
        <v>3337</v>
      </c>
      <c r="H98" s="36" t="s">
        <v>3534</v>
      </c>
      <c r="I98" s="35" t="s">
        <v>3400</v>
      </c>
      <c r="J98" s="35" t="s">
        <v>3401</v>
      </c>
      <c r="K98" s="36" t="s">
        <v>3533</v>
      </c>
    </row>
    <row r="99" ht="33.75" spans="1:11">
      <c r="A99" s="37"/>
      <c r="B99" s="38"/>
      <c r="C99" s="39"/>
      <c r="D99" s="35" t="s">
        <v>3352</v>
      </c>
      <c r="E99" s="35" t="s">
        <v>3377</v>
      </c>
      <c r="F99" s="36" t="s">
        <v>3535</v>
      </c>
      <c r="G99" s="35" t="s">
        <v>3337</v>
      </c>
      <c r="H99" s="36" t="s">
        <v>3395</v>
      </c>
      <c r="I99" s="35" t="s">
        <v>3347</v>
      </c>
      <c r="J99" s="35" t="s">
        <v>3401</v>
      </c>
      <c r="K99" s="36" t="s">
        <v>3535</v>
      </c>
    </row>
    <row r="100" ht="22.5" spans="1:11">
      <c r="A100" s="40"/>
      <c r="B100" s="41"/>
      <c r="C100" s="42"/>
      <c r="D100" s="35" t="s">
        <v>3359</v>
      </c>
      <c r="E100" s="35" t="s">
        <v>3360</v>
      </c>
      <c r="F100" s="36" t="s">
        <v>3536</v>
      </c>
      <c r="G100" s="35" t="s">
        <v>3337</v>
      </c>
      <c r="H100" s="36" t="s">
        <v>3405</v>
      </c>
      <c r="I100" s="35" t="s">
        <v>3347</v>
      </c>
      <c r="J100" s="35" t="s">
        <v>3401</v>
      </c>
      <c r="K100" s="36" t="s">
        <v>3536</v>
      </c>
    </row>
    <row r="101" ht="22.5" spans="1:11">
      <c r="A101" s="32" t="s">
        <v>3537</v>
      </c>
      <c r="B101" s="33">
        <v>376</v>
      </c>
      <c r="C101" s="34" t="s">
        <v>3519</v>
      </c>
      <c r="D101" s="35" t="s">
        <v>3334</v>
      </c>
      <c r="E101" s="35" t="s">
        <v>3335</v>
      </c>
      <c r="F101" s="36" t="s">
        <v>3538</v>
      </c>
      <c r="G101" s="35" t="s">
        <v>3337</v>
      </c>
      <c r="H101" s="36" t="s">
        <v>3539</v>
      </c>
      <c r="I101" s="35" t="s">
        <v>3501</v>
      </c>
      <c r="J101" s="35" t="s">
        <v>3340</v>
      </c>
      <c r="K101" s="36" t="s">
        <v>3540</v>
      </c>
    </row>
    <row r="102" spans="1:11">
      <c r="A102" s="37"/>
      <c r="B102" s="38"/>
      <c r="C102" s="39"/>
      <c r="D102" s="35" t="s">
        <v>3334</v>
      </c>
      <c r="E102" s="35" t="s">
        <v>3343</v>
      </c>
      <c r="F102" s="36" t="s">
        <v>3525</v>
      </c>
      <c r="G102" s="35" t="s">
        <v>3337</v>
      </c>
      <c r="H102" s="36" t="s">
        <v>3541</v>
      </c>
      <c r="I102" s="35" t="s">
        <v>3542</v>
      </c>
      <c r="J102" s="35" t="s">
        <v>3401</v>
      </c>
      <c r="K102" s="36" t="s">
        <v>3527</v>
      </c>
    </row>
    <row r="103" ht="22.5" spans="1:11">
      <c r="A103" s="37"/>
      <c r="B103" s="38"/>
      <c r="C103" s="39"/>
      <c r="D103" s="35" t="s">
        <v>3334</v>
      </c>
      <c r="E103" s="35" t="s">
        <v>3343</v>
      </c>
      <c r="F103" s="36" t="s">
        <v>3528</v>
      </c>
      <c r="G103" s="35" t="s">
        <v>3337</v>
      </c>
      <c r="H103" s="36" t="s">
        <v>3395</v>
      </c>
      <c r="I103" s="35" t="s">
        <v>3347</v>
      </c>
      <c r="J103" s="35" t="s">
        <v>3340</v>
      </c>
      <c r="K103" s="36" t="s">
        <v>3543</v>
      </c>
    </row>
    <row r="104" ht="22.5" spans="1:11">
      <c r="A104" s="37"/>
      <c r="B104" s="38"/>
      <c r="C104" s="39"/>
      <c r="D104" s="35" t="s">
        <v>3352</v>
      </c>
      <c r="E104" s="35" t="s">
        <v>3397</v>
      </c>
      <c r="F104" s="36" t="s">
        <v>3530</v>
      </c>
      <c r="G104" s="35" t="s">
        <v>3337</v>
      </c>
      <c r="H104" s="36" t="s">
        <v>3544</v>
      </c>
      <c r="I104" s="35" t="s">
        <v>3542</v>
      </c>
      <c r="J104" s="35" t="s">
        <v>3401</v>
      </c>
      <c r="K104" s="36" t="s">
        <v>3545</v>
      </c>
    </row>
    <row r="105" ht="22.5" spans="1:11">
      <c r="A105" s="37"/>
      <c r="B105" s="38"/>
      <c r="C105" s="39"/>
      <c r="D105" s="35" t="s">
        <v>3352</v>
      </c>
      <c r="E105" s="35" t="s">
        <v>3353</v>
      </c>
      <c r="F105" s="36" t="s">
        <v>3515</v>
      </c>
      <c r="G105" s="35" t="s">
        <v>3337</v>
      </c>
      <c r="H105" s="36" t="s">
        <v>3512</v>
      </c>
      <c r="I105" s="35" t="s">
        <v>3542</v>
      </c>
      <c r="J105" s="35" t="s">
        <v>3401</v>
      </c>
      <c r="K105" s="36" t="s">
        <v>3546</v>
      </c>
    </row>
    <row r="106" ht="22.5" spans="1:11">
      <c r="A106" s="40"/>
      <c r="B106" s="41"/>
      <c r="C106" s="42"/>
      <c r="D106" s="35" t="s">
        <v>3359</v>
      </c>
      <c r="E106" s="35" t="s">
        <v>3360</v>
      </c>
      <c r="F106" s="36" t="s">
        <v>3427</v>
      </c>
      <c r="G106" s="35" t="s">
        <v>3345</v>
      </c>
      <c r="H106" s="36" t="s">
        <v>3374</v>
      </c>
      <c r="I106" s="35" t="s">
        <v>3347</v>
      </c>
      <c r="J106" s="35" t="s">
        <v>3340</v>
      </c>
      <c r="K106" s="36" t="s">
        <v>3428</v>
      </c>
    </row>
    <row r="107" ht="18.75" spans="1:11">
      <c r="A107" s="29" t="s">
        <v>3547</v>
      </c>
      <c r="B107" s="45"/>
      <c r="C107" s="45"/>
      <c r="D107" s="45"/>
      <c r="E107" s="45"/>
      <c r="F107" s="28"/>
      <c r="G107" s="28"/>
      <c r="H107" s="28"/>
      <c r="I107" s="28"/>
      <c r="J107" s="28"/>
      <c r="K107" s="28"/>
    </row>
    <row r="108" spans="1:11">
      <c r="A108" s="32" t="s">
        <v>3548</v>
      </c>
      <c r="B108" s="33">
        <v>346.19</v>
      </c>
      <c r="C108" s="34" t="s">
        <v>3549</v>
      </c>
      <c r="D108" s="35" t="s">
        <v>3334</v>
      </c>
      <c r="E108" s="35" t="s">
        <v>3335</v>
      </c>
      <c r="F108" s="36" t="s">
        <v>3550</v>
      </c>
      <c r="G108" s="35" t="s">
        <v>3345</v>
      </c>
      <c r="H108" s="36" t="s">
        <v>3551</v>
      </c>
      <c r="I108" s="35" t="s">
        <v>3552</v>
      </c>
      <c r="J108" s="35" t="s">
        <v>3340</v>
      </c>
      <c r="K108" s="36" t="s">
        <v>3550</v>
      </c>
    </row>
    <row r="109" ht="22.5" spans="1:11">
      <c r="A109" s="37"/>
      <c r="B109" s="38"/>
      <c r="C109" s="39"/>
      <c r="D109" s="35" t="s">
        <v>3334</v>
      </c>
      <c r="E109" s="35" t="s">
        <v>3343</v>
      </c>
      <c r="F109" s="36" t="s">
        <v>3553</v>
      </c>
      <c r="G109" s="35" t="s">
        <v>3424</v>
      </c>
      <c r="H109" s="36" t="s">
        <v>3554</v>
      </c>
      <c r="I109" s="35" t="s">
        <v>3347</v>
      </c>
      <c r="J109" s="35" t="s">
        <v>3340</v>
      </c>
      <c r="K109" s="36" t="s">
        <v>3555</v>
      </c>
    </row>
    <row r="110" ht="22.5" spans="1:11">
      <c r="A110" s="37"/>
      <c r="B110" s="38"/>
      <c r="C110" s="39"/>
      <c r="D110" s="35" t="s">
        <v>3334</v>
      </c>
      <c r="E110" s="35" t="s">
        <v>3372</v>
      </c>
      <c r="F110" s="36" t="s">
        <v>3556</v>
      </c>
      <c r="G110" s="35" t="s">
        <v>3345</v>
      </c>
      <c r="H110" s="36" t="s">
        <v>3557</v>
      </c>
      <c r="I110" s="35" t="s">
        <v>3347</v>
      </c>
      <c r="J110" s="35" t="s">
        <v>3401</v>
      </c>
      <c r="K110" s="36" t="s">
        <v>3558</v>
      </c>
    </row>
    <row r="111" spans="1:11">
      <c r="A111" s="37"/>
      <c r="B111" s="38"/>
      <c r="C111" s="39"/>
      <c r="D111" s="35" t="s">
        <v>3334</v>
      </c>
      <c r="E111" s="35" t="s">
        <v>3348</v>
      </c>
      <c r="F111" s="36" t="s">
        <v>3559</v>
      </c>
      <c r="G111" s="35" t="s">
        <v>3345</v>
      </c>
      <c r="H111" s="36" t="s">
        <v>3557</v>
      </c>
      <c r="I111" s="35" t="s">
        <v>3347</v>
      </c>
      <c r="J111" s="35" t="s">
        <v>3401</v>
      </c>
      <c r="K111" s="36" t="s">
        <v>3559</v>
      </c>
    </row>
    <row r="112" ht="78.75" spans="1:11">
      <c r="A112" s="37"/>
      <c r="B112" s="38"/>
      <c r="C112" s="39"/>
      <c r="D112" s="35" t="s">
        <v>3352</v>
      </c>
      <c r="E112" s="35" t="s">
        <v>3353</v>
      </c>
      <c r="F112" s="36" t="s">
        <v>3476</v>
      </c>
      <c r="G112" s="35" t="s">
        <v>3345</v>
      </c>
      <c r="H112" s="36" t="s">
        <v>3560</v>
      </c>
      <c r="I112" s="35" t="s">
        <v>3347</v>
      </c>
      <c r="J112" s="35" t="s">
        <v>3401</v>
      </c>
      <c r="K112" s="36" t="s">
        <v>3477</v>
      </c>
    </row>
    <row r="113" ht="22.5" spans="1:11">
      <c r="A113" s="37"/>
      <c r="B113" s="38"/>
      <c r="C113" s="39"/>
      <c r="D113" s="35" t="s">
        <v>3352</v>
      </c>
      <c r="E113" s="35" t="s">
        <v>3353</v>
      </c>
      <c r="F113" s="36" t="s">
        <v>3561</v>
      </c>
      <c r="G113" s="35" t="s">
        <v>3337</v>
      </c>
      <c r="H113" s="36" t="s">
        <v>3562</v>
      </c>
      <c r="I113" s="35" t="s">
        <v>3542</v>
      </c>
      <c r="J113" s="35" t="s">
        <v>3401</v>
      </c>
      <c r="K113" s="36" t="s">
        <v>3561</v>
      </c>
    </row>
    <row r="114" spans="1:11">
      <c r="A114" s="37"/>
      <c r="B114" s="38"/>
      <c r="C114" s="39"/>
      <c r="D114" s="35" t="s">
        <v>3352</v>
      </c>
      <c r="E114" s="35" t="s">
        <v>3377</v>
      </c>
      <c r="F114" s="36" t="s">
        <v>3563</v>
      </c>
      <c r="G114" s="35" t="s">
        <v>3345</v>
      </c>
      <c r="H114" s="36" t="s">
        <v>3564</v>
      </c>
      <c r="I114" s="35" t="s">
        <v>3380</v>
      </c>
      <c r="J114" s="35" t="s">
        <v>3340</v>
      </c>
      <c r="K114" s="36" t="s">
        <v>3563</v>
      </c>
    </row>
    <row r="115" ht="67.5" spans="1:11">
      <c r="A115" s="40"/>
      <c r="B115" s="41"/>
      <c r="C115" s="42"/>
      <c r="D115" s="35" t="s">
        <v>3359</v>
      </c>
      <c r="E115" s="35" t="s">
        <v>3360</v>
      </c>
      <c r="F115" s="36" t="s">
        <v>3480</v>
      </c>
      <c r="G115" s="35" t="s">
        <v>3345</v>
      </c>
      <c r="H115" s="36" t="s">
        <v>3565</v>
      </c>
      <c r="I115" s="35" t="s">
        <v>3347</v>
      </c>
      <c r="J115" s="35" t="s">
        <v>3401</v>
      </c>
      <c r="K115" s="36" t="s">
        <v>3566</v>
      </c>
    </row>
    <row r="116" spans="1:11">
      <c r="A116" s="32" t="s">
        <v>3567</v>
      </c>
      <c r="B116" s="33">
        <v>100</v>
      </c>
      <c r="C116" s="34" t="s">
        <v>3568</v>
      </c>
      <c r="D116" s="35" t="s">
        <v>3334</v>
      </c>
      <c r="E116" s="35" t="s">
        <v>3335</v>
      </c>
      <c r="F116" s="36" t="s">
        <v>3569</v>
      </c>
      <c r="G116" s="35" t="s">
        <v>3345</v>
      </c>
      <c r="H116" s="36" t="s">
        <v>3570</v>
      </c>
      <c r="I116" s="35" t="s">
        <v>3571</v>
      </c>
      <c r="J116" s="35" t="s">
        <v>3340</v>
      </c>
      <c r="K116" s="36" t="s">
        <v>3569</v>
      </c>
    </row>
    <row r="117" spans="1:11">
      <c r="A117" s="37"/>
      <c r="B117" s="38"/>
      <c r="C117" s="39"/>
      <c r="D117" s="35" t="s">
        <v>3334</v>
      </c>
      <c r="E117" s="35" t="s">
        <v>3335</v>
      </c>
      <c r="F117" s="36" t="s">
        <v>3572</v>
      </c>
      <c r="G117" s="35" t="s">
        <v>3345</v>
      </c>
      <c r="H117" s="36" t="s">
        <v>3573</v>
      </c>
      <c r="I117" s="35" t="s">
        <v>3574</v>
      </c>
      <c r="J117" s="35" t="s">
        <v>3340</v>
      </c>
      <c r="K117" s="36" t="s">
        <v>3572</v>
      </c>
    </row>
    <row r="118" spans="1:11">
      <c r="A118" s="37"/>
      <c r="B118" s="38"/>
      <c r="C118" s="39"/>
      <c r="D118" s="35" t="s">
        <v>3334</v>
      </c>
      <c r="E118" s="35" t="s">
        <v>3343</v>
      </c>
      <c r="F118" s="36" t="s">
        <v>3575</v>
      </c>
      <c r="G118" s="35" t="s">
        <v>3345</v>
      </c>
      <c r="H118" s="36" t="s">
        <v>3557</v>
      </c>
      <c r="I118" s="35" t="s">
        <v>3347</v>
      </c>
      <c r="J118" s="35" t="s">
        <v>3401</v>
      </c>
      <c r="K118" s="36" t="s">
        <v>3575</v>
      </c>
    </row>
    <row r="119" spans="1:11">
      <c r="A119" s="37"/>
      <c r="B119" s="38"/>
      <c r="C119" s="39"/>
      <c r="D119" s="35" t="s">
        <v>3334</v>
      </c>
      <c r="E119" s="35" t="s">
        <v>3372</v>
      </c>
      <c r="F119" s="36" t="s">
        <v>3576</v>
      </c>
      <c r="G119" s="35" t="s">
        <v>3345</v>
      </c>
      <c r="H119" s="36" t="s">
        <v>3395</v>
      </c>
      <c r="I119" s="35" t="s">
        <v>3347</v>
      </c>
      <c r="J119" s="35" t="s">
        <v>3401</v>
      </c>
      <c r="K119" s="36" t="s">
        <v>3576</v>
      </c>
    </row>
    <row r="120" ht="22.5" spans="1:11">
      <c r="A120" s="37"/>
      <c r="B120" s="38"/>
      <c r="C120" s="39"/>
      <c r="D120" s="35" t="s">
        <v>3334</v>
      </c>
      <c r="E120" s="35" t="s">
        <v>3348</v>
      </c>
      <c r="F120" s="36" t="s">
        <v>3577</v>
      </c>
      <c r="G120" s="35" t="s">
        <v>3337</v>
      </c>
      <c r="H120" s="36" t="s">
        <v>3578</v>
      </c>
      <c r="I120" s="35" t="s">
        <v>3579</v>
      </c>
      <c r="J120" s="35" t="s">
        <v>3401</v>
      </c>
      <c r="K120" s="36" t="s">
        <v>3577</v>
      </c>
    </row>
    <row r="121" spans="1:11">
      <c r="A121" s="37"/>
      <c r="B121" s="38"/>
      <c r="C121" s="39"/>
      <c r="D121" s="35" t="s">
        <v>3352</v>
      </c>
      <c r="E121" s="35" t="s">
        <v>3353</v>
      </c>
      <c r="F121" s="36" t="s">
        <v>3580</v>
      </c>
      <c r="G121" s="35" t="s">
        <v>3337</v>
      </c>
      <c r="H121" s="36" t="s">
        <v>3581</v>
      </c>
      <c r="I121" s="35" t="s">
        <v>3542</v>
      </c>
      <c r="J121" s="35" t="s">
        <v>3401</v>
      </c>
      <c r="K121" s="36" t="s">
        <v>3580</v>
      </c>
    </row>
    <row r="122" spans="1:11">
      <c r="A122" s="37"/>
      <c r="B122" s="38"/>
      <c r="C122" s="39"/>
      <c r="D122" s="35" t="s">
        <v>3352</v>
      </c>
      <c r="E122" s="35" t="s">
        <v>3356</v>
      </c>
      <c r="F122" s="36" t="s">
        <v>3582</v>
      </c>
      <c r="G122" s="35" t="s">
        <v>3345</v>
      </c>
      <c r="H122" s="36" t="s">
        <v>3583</v>
      </c>
      <c r="I122" s="35" t="s">
        <v>3571</v>
      </c>
      <c r="J122" s="35" t="s">
        <v>3340</v>
      </c>
      <c r="K122" s="36" t="s">
        <v>3569</v>
      </c>
    </row>
    <row r="123" spans="1:11">
      <c r="A123" s="37"/>
      <c r="B123" s="38"/>
      <c r="C123" s="39"/>
      <c r="D123" s="35" t="s">
        <v>3352</v>
      </c>
      <c r="E123" s="35" t="s">
        <v>3377</v>
      </c>
      <c r="F123" s="36" t="s">
        <v>3584</v>
      </c>
      <c r="G123" s="35" t="s">
        <v>3337</v>
      </c>
      <c r="H123" s="36" t="s">
        <v>3584</v>
      </c>
      <c r="I123" s="35" t="s">
        <v>3579</v>
      </c>
      <c r="J123" s="35" t="s">
        <v>3401</v>
      </c>
      <c r="K123" s="36" t="s">
        <v>3569</v>
      </c>
    </row>
    <row r="124" spans="1:11">
      <c r="A124" s="40"/>
      <c r="B124" s="41"/>
      <c r="C124" s="42"/>
      <c r="D124" s="35" t="s">
        <v>3359</v>
      </c>
      <c r="E124" s="35" t="s">
        <v>3360</v>
      </c>
      <c r="F124" s="36" t="s">
        <v>3404</v>
      </c>
      <c r="G124" s="35" t="s">
        <v>3345</v>
      </c>
      <c r="H124" s="36" t="s">
        <v>3374</v>
      </c>
      <c r="I124" s="35" t="s">
        <v>3347</v>
      </c>
      <c r="J124" s="35" t="s">
        <v>3401</v>
      </c>
      <c r="K124" s="36" t="s">
        <v>3404</v>
      </c>
    </row>
    <row r="125" ht="22.5" spans="1:11">
      <c r="A125" s="32" t="s">
        <v>3585</v>
      </c>
      <c r="B125" s="33">
        <v>140</v>
      </c>
      <c r="C125" s="34" t="s">
        <v>3586</v>
      </c>
      <c r="D125" s="35" t="s">
        <v>3334</v>
      </c>
      <c r="E125" s="35" t="s">
        <v>3335</v>
      </c>
      <c r="F125" s="36" t="s">
        <v>3587</v>
      </c>
      <c r="G125" s="35" t="s">
        <v>3337</v>
      </c>
      <c r="H125" s="36" t="s">
        <v>3379</v>
      </c>
      <c r="I125" s="35" t="s">
        <v>3369</v>
      </c>
      <c r="J125" s="35" t="s">
        <v>3340</v>
      </c>
      <c r="K125" s="36" t="s">
        <v>3588</v>
      </c>
    </row>
    <row r="126" ht="22.5" spans="1:11">
      <c r="A126" s="37"/>
      <c r="B126" s="38"/>
      <c r="C126" s="39"/>
      <c r="D126" s="35" t="s">
        <v>3334</v>
      </c>
      <c r="E126" s="35" t="s">
        <v>3343</v>
      </c>
      <c r="F126" s="36" t="s">
        <v>3589</v>
      </c>
      <c r="G126" s="35" t="s">
        <v>3345</v>
      </c>
      <c r="H126" s="36" t="s">
        <v>3374</v>
      </c>
      <c r="I126" s="35" t="s">
        <v>3347</v>
      </c>
      <c r="J126" s="35" t="s">
        <v>3401</v>
      </c>
      <c r="K126" s="36" t="s">
        <v>3590</v>
      </c>
    </row>
    <row r="127" ht="22.5" spans="1:11">
      <c r="A127" s="37"/>
      <c r="B127" s="38"/>
      <c r="C127" s="39"/>
      <c r="D127" s="35" t="s">
        <v>3334</v>
      </c>
      <c r="E127" s="35" t="s">
        <v>3372</v>
      </c>
      <c r="F127" s="36" t="s">
        <v>3591</v>
      </c>
      <c r="G127" s="35" t="s">
        <v>3345</v>
      </c>
      <c r="H127" s="36" t="s">
        <v>3405</v>
      </c>
      <c r="I127" s="35" t="s">
        <v>3347</v>
      </c>
      <c r="J127" s="35" t="s">
        <v>3340</v>
      </c>
      <c r="K127" s="36" t="s">
        <v>3592</v>
      </c>
    </row>
    <row r="128" ht="22.5" spans="1:11">
      <c r="A128" s="37"/>
      <c r="B128" s="38"/>
      <c r="C128" s="39"/>
      <c r="D128" s="35" t="s">
        <v>3334</v>
      </c>
      <c r="E128" s="35" t="s">
        <v>3348</v>
      </c>
      <c r="F128" s="36" t="s">
        <v>3593</v>
      </c>
      <c r="G128" s="35" t="s">
        <v>3337</v>
      </c>
      <c r="H128" s="36" t="s">
        <v>3578</v>
      </c>
      <c r="I128" s="35" t="s">
        <v>3542</v>
      </c>
      <c r="J128" s="35" t="s">
        <v>3401</v>
      </c>
      <c r="K128" s="36" t="s">
        <v>3593</v>
      </c>
    </row>
    <row r="129" ht="67.5" spans="1:11">
      <c r="A129" s="37"/>
      <c r="B129" s="38"/>
      <c r="C129" s="39"/>
      <c r="D129" s="35" t="s">
        <v>3352</v>
      </c>
      <c r="E129" s="35" t="s">
        <v>3353</v>
      </c>
      <c r="F129" s="36" t="s">
        <v>3594</v>
      </c>
      <c r="G129" s="35" t="s">
        <v>3337</v>
      </c>
      <c r="H129" s="36" t="s">
        <v>3595</v>
      </c>
      <c r="I129" s="35" t="s">
        <v>3542</v>
      </c>
      <c r="J129" s="35" t="s">
        <v>3401</v>
      </c>
      <c r="K129" s="36" t="s">
        <v>3594</v>
      </c>
    </row>
    <row r="130" ht="78.75" spans="1:11">
      <c r="A130" s="40"/>
      <c r="B130" s="41"/>
      <c r="C130" s="42"/>
      <c r="D130" s="35" t="s">
        <v>3359</v>
      </c>
      <c r="E130" s="35" t="s">
        <v>3360</v>
      </c>
      <c r="F130" s="36" t="s">
        <v>3480</v>
      </c>
      <c r="G130" s="35" t="s">
        <v>3345</v>
      </c>
      <c r="H130" s="36" t="s">
        <v>3362</v>
      </c>
      <c r="I130" s="35" t="s">
        <v>3347</v>
      </c>
      <c r="J130" s="35" t="s">
        <v>3340</v>
      </c>
      <c r="K130" s="36" t="s">
        <v>3481</v>
      </c>
    </row>
    <row r="131" ht="18.75" spans="1:11">
      <c r="A131" s="29" t="s">
        <v>3596</v>
      </c>
      <c r="B131" s="45"/>
      <c r="C131" s="45"/>
      <c r="D131" s="45"/>
      <c r="E131" s="45"/>
      <c r="F131" s="28"/>
      <c r="G131" s="28"/>
      <c r="H131" s="28"/>
      <c r="I131" s="28"/>
      <c r="J131" s="28"/>
      <c r="K131" s="28"/>
    </row>
    <row r="132" ht="22.5" spans="1:11">
      <c r="A132" s="32" t="s">
        <v>3597</v>
      </c>
      <c r="B132" s="33">
        <v>117</v>
      </c>
      <c r="C132" s="34" t="s">
        <v>3598</v>
      </c>
      <c r="D132" s="35" t="s">
        <v>3334</v>
      </c>
      <c r="E132" s="35" t="s">
        <v>3335</v>
      </c>
      <c r="F132" s="36" t="s">
        <v>3599</v>
      </c>
      <c r="G132" s="35" t="s">
        <v>3345</v>
      </c>
      <c r="H132" s="36" t="s">
        <v>3600</v>
      </c>
      <c r="I132" s="35" t="s">
        <v>3369</v>
      </c>
      <c r="J132" s="35" t="s">
        <v>3340</v>
      </c>
      <c r="K132" s="36" t="s">
        <v>3601</v>
      </c>
    </row>
    <row r="133" ht="22.5" spans="1:11">
      <c r="A133" s="37"/>
      <c r="B133" s="38"/>
      <c r="C133" s="39"/>
      <c r="D133" s="35" t="s">
        <v>3334</v>
      </c>
      <c r="E133" s="35" t="s">
        <v>3335</v>
      </c>
      <c r="F133" s="36" t="s">
        <v>3602</v>
      </c>
      <c r="G133" s="35" t="s">
        <v>3337</v>
      </c>
      <c r="H133" s="36" t="s">
        <v>3395</v>
      </c>
      <c r="I133" s="35" t="s">
        <v>3603</v>
      </c>
      <c r="J133" s="35" t="s">
        <v>3340</v>
      </c>
      <c r="K133" s="36" t="s">
        <v>3604</v>
      </c>
    </row>
    <row r="134" ht="22.5" spans="1:11">
      <c r="A134" s="37"/>
      <c r="B134" s="38"/>
      <c r="C134" s="39"/>
      <c r="D134" s="35" t="s">
        <v>3334</v>
      </c>
      <c r="E134" s="35" t="s">
        <v>3335</v>
      </c>
      <c r="F134" s="36" t="s">
        <v>3605</v>
      </c>
      <c r="G134" s="35" t="s">
        <v>3345</v>
      </c>
      <c r="H134" s="36" t="s">
        <v>3395</v>
      </c>
      <c r="I134" s="35" t="s">
        <v>3606</v>
      </c>
      <c r="J134" s="35" t="s">
        <v>3340</v>
      </c>
      <c r="K134" s="36" t="s">
        <v>3607</v>
      </c>
    </row>
    <row r="135" ht="22.5" spans="1:11">
      <c r="A135" s="37"/>
      <c r="B135" s="38"/>
      <c r="C135" s="39"/>
      <c r="D135" s="35" t="s">
        <v>3352</v>
      </c>
      <c r="E135" s="35" t="s">
        <v>3353</v>
      </c>
      <c r="F135" s="36" t="s">
        <v>3608</v>
      </c>
      <c r="G135" s="35" t="s">
        <v>3337</v>
      </c>
      <c r="H135" s="36" t="s">
        <v>3609</v>
      </c>
      <c r="I135" s="35" t="s">
        <v>3610</v>
      </c>
      <c r="J135" s="35" t="s">
        <v>3401</v>
      </c>
      <c r="K135" s="36" t="s">
        <v>3608</v>
      </c>
    </row>
    <row r="136" ht="22.5" spans="1:11">
      <c r="A136" s="37"/>
      <c r="B136" s="38"/>
      <c r="C136" s="39"/>
      <c r="D136" s="35" t="s">
        <v>3352</v>
      </c>
      <c r="E136" s="35" t="s">
        <v>3353</v>
      </c>
      <c r="F136" s="36" t="s">
        <v>3611</v>
      </c>
      <c r="G136" s="35" t="s">
        <v>3345</v>
      </c>
      <c r="H136" s="36" t="s">
        <v>3435</v>
      </c>
      <c r="I136" s="35" t="s">
        <v>3612</v>
      </c>
      <c r="J136" s="35" t="s">
        <v>3340</v>
      </c>
      <c r="K136" s="36" t="s">
        <v>3613</v>
      </c>
    </row>
    <row r="137" ht="33.75" spans="1:11">
      <c r="A137" s="37"/>
      <c r="B137" s="38"/>
      <c r="C137" s="39"/>
      <c r="D137" s="35" t="s">
        <v>3352</v>
      </c>
      <c r="E137" s="35" t="s">
        <v>3356</v>
      </c>
      <c r="F137" s="36" t="s">
        <v>3614</v>
      </c>
      <c r="G137" s="35" t="s">
        <v>3345</v>
      </c>
      <c r="H137" s="36" t="s">
        <v>3435</v>
      </c>
      <c r="I137" s="35" t="s">
        <v>3339</v>
      </c>
      <c r="J137" s="35" t="s">
        <v>3340</v>
      </c>
      <c r="K137" s="36" t="s">
        <v>3615</v>
      </c>
    </row>
    <row r="138" ht="22.5" spans="1:11">
      <c r="A138" s="40"/>
      <c r="B138" s="41"/>
      <c r="C138" s="42"/>
      <c r="D138" s="35" t="s">
        <v>3359</v>
      </c>
      <c r="E138" s="35" t="s">
        <v>3360</v>
      </c>
      <c r="F138" s="36" t="s">
        <v>3616</v>
      </c>
      <c r="G138" s="35" t="s">
        <v>3337</v>
      </c>
      <c r="H138" s="36" t="s">
        <v>3362</v>
      </c>
      <c r="I138" s="35" t="s">
        <v>3347</v>
      </c>
      <c r="J138" s="35" t="s">
        <v>3401</v>
      </c>
      <c r="K138" s="36" t="s">
        <v>3616</v>
      </c>
    </row>
    <row r="139" ht="22.5" spans="1:11">
      <c r="A139" s="32" t="s">
        <v>3617</v>
      </c>
      <c r="B139" s="33">
        <v>150</v>
      </c>
      <c r="C139" s="34" t="s">
        <v>3618</v>
      </c>
      <c r="D139" s="35" t="s">
        <v>3334</v>
      </c>
      <c r="E139" s="35" t="s">
        <v>3335</v>
      </c>
      <c r="F139" s="36" t="s">
        <v>3619</v>
      </c>
      <c r="G139" s="35" t="s">
        <v>3345</v>
      </c>
      <c r="H139" s="36" t="s">
        <v>3620</v>
      </c>
      <c r="I139" s="35" t="s">
        <v>3621</v>
      </c>
      <c r="J139" s="35" t="s">
        <v>3340</v>
      </c>
      <c r="K139" s="36" t="s">
        <v>3619</v>
      </c>
    </row>
    <row r="140" ht="22.5" spans="1:11">
      <c r="A140" s="37"/>
      <c r="B140" s="38"/>
      <c r="C140" s="39"/>
      <c r="D140" s="35" t="s">
        <v>3334</v>
      </c>
      <c r="E140" s="35" t="s">
        <v>3335</v>
      </c>
      <c r="F140" s="36" t="s">
        <v>3622</v>
      </c>
      <c r="G140" s="35" t="s">
        <v>3345</v>
      </c>
      <c r="H140" s="36" t="s">
        <v>3623</v>
      </c>
      <c r="I140" s="35" t="s">
        <v>3621</v>
      </c>
      <c r="J140" s="35" t="s">
        <v>3340</v>
      </c>
      <c r="K140" s="36" t="s">
        <v>3622</v>
      </c>
    </row>
    <row r="141" ht="22.5" spans="1:11">
      <c r="A141" s="37"/>
      <c r="B141" s="38"/>
      <c r="C141" s="39"/>
      <c r="D141" s="35" t="s">
        <v>3334</v>
      </c>
      <c r="E141" s="35" t="s">
        <v>3335</v>
      </c>
      <c r="F141" s="36" t="s">
        <v>3624</v>
      </c>
      <c r="G141" s="35" t="s">
        <v>3345</v>
      </c>
      <c r="H141" s="36" t="s">
        <v>3625</v>
      </c>
      <c r="I141" s="35" t="s">
        <v>3621</v>
      </c>
      <c r="J141" s="35" t="s">
        <v>3340</v>
      </c>
      <c r="K141" s="36" t="s">
        <v>3626</v>
      </c>
    </row>
    <row r="142" spans="1:11">
      <c r="A142" s="37"/>
      <c r="B142" s="38"/>
      <c r="C142" s="39"/>
      <c r="D142" s="35" t="s">
        <v>3334</v>
      </c>
      <c r="E142" s="35" t="s">
        <v>3335</v>
      </c>
      <c r="F142" s="36" t="s">
        <v>3627</v>
      </c>
      <c r="G142" s="35" t="s">
        <v>3345</v>
      </c>
      <c r="H142" s="36" t="s">
        <v>3628</v>
      </c>
      <c r="I142" s="35" t="s">
        <v>3612</v>
      </c>
      <c r="J142" s="35" t="s">
        <v>3340</v>
      </c>
      <c r="K142" s="36" t="s">
        <v>3629</v>
      </c>
    </row>
    <row r="143" ht="22.5" spans="1:11">
      <c r="A143" s="37"/>
      <c r="B143" s="38"/>
      <c r="C143" s="39"/>
      <c r="D143" s="35" t="s">
        <v>3352</v>
      </c>
      <c r="E143" s="35" t="s">
        <v>3353</v>
      </c>
      <c r="F143" s="36" t="s">
        <v>3630</v>
      </c>
      <c r="G143" s="35" t="s">
        <v>3337</v>
      </c>
      <c r="H143" s="36" t="s">
        <v>3631</v>
      </c>
      <c r="I143" s="35" t="s">
        <v>3631</v>
      </c>
      <c r="J143" s="35" t="s">
        <v>3401</v>
      </c>
      <c r="K143" s="36" t="s">
        <v>3632</v>
      </c>
    </row>
    <row r="144" spans="1:11">
      <c r="A144" s="37"/>
      <c r="B144" s="38"/>
      <c r="C144" s="39"/>
      <c r="D144" s="35" t="s">
        <v>3352</v>
      </c>
      <c r="E144" s="35" t="s">
        <v>3356</v>
      </c>
      <c r="F144" s="36" t="s">
        <v>3633</v>
      </c>
      <c r="G144" s="35" t="s">
        <v>3337</v>
      </c>
      <c r="H144" s="36" t="s">
        <v>3634</v>
      </c>
      <c r="I144" s="35" t="s">
        <v>3634</v>
      </c>
      <c r="J144" s="35" t="s">
        <v>3401</v>
      </c>
      <c r="K144" s="36" t="s">
        <v>3635</v>
      </c>
    </row>
    <row r="145" ht="22.5" spans="1:11">
      <c r="A145" s="40"/>
      <c r="B145" s="41"/>
      <c r="C145" s="42"/>
      <c r="D145" s="35" t="s">
        <v>3359</v>
      </c>
      <c r="E145" s="35" t="s">
        <v>3360</v>
      </c>
      <c r="F145" s="36" t="s">
        <v>3636</v>
      </c>
      <c r="G145" s="35" t="s">
        <v>3337</v>
      </c>
      <c r="H145" s="36" t="s">
        <v>3362</v>
      </c>
      <c r="I145" s="35" t="s">
        <v>3347</v>
      </c>
      <c r="J145" s="35" t="s">
        <v>3401</v>
      </c>
      <c r="K145" s="36" t="s">
        <v>3637</v>
      </c>
    </row>
    <row r="146" ht="24.75" spans="1:11">
      <c r="A146" s="29" t="s">
        <v>3638</v>
      </c>
      <c r="B146" s="45"/>
      <c r="C146" s="45"/>
      <c r="D146" s="45"/>
      <c r="E146" s="45"/>
      <c r="F146" s="28"/>
      <c r="G146" s="28"/>
      <c r="H146" s="28"/>
      <c r="I146" s="28"/>
      <c r="J146" s="28"/>
      <c r="K146" s="28"/>
    </row>
    <row r="147" ht="168.75" spans="1:11">
      <c r="A147" s="32" t="s">
        <v>3639</v>
      </c>
      <c r="B147" s="33">
        <v>200</v>
      </c>
      <c r="C147" s="34" t="s">
        <v>3640</v>
      </c>
      <c r="D147" s="35" t="s">
        <v>3334</v>
      </c>
      <c r="E147" s="35" t="s">
        <v>3335</v>
      </c>
      <c r="F147" s="36" t="s">
        <v>3641</v>
      </c>
      <c r="G147" s="35" t="s">
        <v>3345</v>
      </c>
      <c r="H147" s="36" t="s">
        <v>3642</v>
      </c>
      <c r="I147" s="35" t="s">
        <v>3391</v>
      </c>
      <c r="J147" s="35" t="s">
        <v>3340</v>
      </c>
      <c r="K147" s="36" t="s">
        <v>3643</v>
      </c>
    </row>
    <row r="148" ht="168.75" spans="1:11">
      <c r="A148" s="37"/>
      <c r="B148" s="38"/>
      <c r="C148" s="39"/>
      <c r="D148" s="35" t="s">
        <v>3334</v>
      </c>
      <c r="E148" s="35" t="s">
        <v>3335</v>
      </c>
      <c r="F148" s="36" t="s">
        <v>3644</v>
      </c>
      <c r="G148" s="35" t="s">
        <v>3345</v>
      </c>
      <c r="H148" s="36" t="s">
        <v>3645</v>
      </c>
      <c r="I148" s="35" t="s">
        <v>3391</v>
      </c>
      <c r="J148" s="35" t="s">
        <v>3340</v>
      </c>
      <c r="K148" s="36" t="s">
        <v>3643</v>
      </c>
    </row>
    <row r="149" ht="168.75" spans="1:11">
      <c r="A149" s="37"/>
      <c r="B149" s="38"/>
      <c r="C149" s="39"/>
      <c r="D149" s="35" t="s">
        <v>3334</v>
      </c>
      <c r="E149" s="35" t="s">
        <v>3335</v>
      </c>
      <c r="F149" s="36" t="s">
        <v>3646</v>
      </c>
      <c r="G149" s="35" t="s">
        <v>3345</v>
      </c>
      <c r="H149" s="36" t="s">
        <v>3647</v>
      </c>
      <c r="I149" s="35" t="s">
        <v>3503</v>
      </c>
      <c r="J149" s="35" t="s">
        <v>3340</v>
      </c>
      <c r="K149" s="36" t="s">
        <v>3643</v>
      </c>
    </row>
    <row r="150" ht="168.75" spans="1:11">
      <c r="A150" s="37"/>
      <c r="B150" s="38"/>
      <c r="C150" s="39"/>
      <c r="D150" s="35" t="s">
        <v>3334</v>
      </c>
      <c r="E150" s="35" t="s">
        <v>3335</v>
      </c>
      <c r="F150" s="36" t="s">
        <v>3648</v>
      </c>
      <c r="G150" s="35" t="s">
        <v>3345</v>
      </c>
      <c r="H150" s="36" t="s">
        <v>3649</v>
      </c>
      <c r="I150" s="35" t="s">
        <v>3347</v>
      </c>
      <c r="J150" s="35" t="s">
        <v>3340</v>
      </c>
      <c r="K150" s="36" t="s">
        <v>3643</v>
      </c>
    </row>
    <row r="151" ht="168.75" spans="1:11">
      <c r="A151" s="37"/>
      <c r="B151" s="38"/>
      <c r="C151" s="39"/>
      <c r="D151" s="35" t="s">
        <v>3334</v>
      </c>
      <c r="E151" s="35" t="s">
        <v>3343</v>
      </c>
      <c r="F151" s="36" t="s">
        <v>3650</v>
      </c>
      <c r="G151" s="35" t="s">
        <v>3337</v>
      </c>
      <c r="H151" s="36" t="s">
        <v>3534</v>
      </c>
      <c r="I151" s="35" t="s">
        <v>3542</v>
      </c>
      <c r="J151" s="35" t="s">
        <v>3401</v>
      </c>
      <c r="K151" s="36" t="s">
        <v>3643</v>
      </c>
    </row>
    <row r="152" ht="56.25" spans="1:11">
      <c r="A152" s="37"/>
      <c r="B152" s="38"/>
      <c r="C152" s="39"/>
      <c r="D152" s="35" t="s">
        <v>3352</v>
      </c>
      <c r="E152" s="35" t="s">
        <v>3353</v>
      </c>
      <c r="F152" s="36" t="s">
        <v>3651</v>
      </c>
      <c r="G152" s="35" t="s">
        <v>3337</v>
      </c>
      <c r="H152" s="36" t="s">
        <v>3526</v>
      </c>
      <c r="I152" s="35" t="s">
        <v>3542</v>
      </c>
      <c r="J152" s="35" t="s">
        <v>3401</v>
      </c>
      <c r="K152" s="36" t="s">
        <v>3652</v>
      </c>
    </row>
    <row r="153" ht="168.75" spans="1:11">
      <c r="A153" s="40"/>
      <c r="B153" s="41"/>
      <c r="C153" s="42"/>
      <c r="D153" s="35" t="s">
        <v>3359</v>
      </c>
      <c r="E153" s="35" t="s">
        <v>3360</v>
      </c>
      <c r="F153" s="36" t="s">
        <v>3361</v>
      </c>
      <c r="G153" s="35" t="s">
        <v>3345</v>
      </c>
      <c r="H153" s="36" t="s">
        <v>3362</v>
      </c>
      <c r="I153" s="35" t="s">
        <v>3347</v>
      </c>
      <c r="J153" s="35" t="s">
        <v>3401</v>
      </c>
      <c r="K153" s="36" t="s">
        <v>3643</v>
      </c>
    </row>
    <row r="154" ht="45" spans="1:11">
      <c r="A154" s="32" t="s">
        <v>3653</v>
      </c>
      <c r="B154" s="33">
        <v>900</v>
      </c>
      <c r="C154" s="34" t="s">
        <v>3654</v>
      </c>
      <c r="D154" s="35" t="s">
        <v>3334</v>
      </c>
      <c r="E154" s="35" t="s">
        <v>3335</v>
      </c>
      <c r="F154" s="36" t="s">
        <v>3655</v>
      </c>
      <c r="G154" s="35" t="s">
        <v>3345</v>
      </c>
      <c r="H154" s="36" t="s">
        <v>3656</v>
      </c>
      <c r="I154" s="35" t="s">
        <v>3391</v>
      </c>
      <c r="J154" s="35" t="s">
        <v>3340</v>
      </c>
      <c r="K154" s="36" t="s">
        <v>3657</v>
      </c>
    </row>
    <row r="155" ht="45" spans="1:11">
      <c r="A155" s="37"/>
      <c r="B155" s="38"/>
      <c r="C155" s="39"/>
      <c r="D155" s="35" t="s">
        <v>3334</v>
      </c>
      <c r="E155" s="35" t="s">
        <v>3335</v>
      </c>
      <c r="F155" s="36" t="s">
        <v>3658</v>
      </c>
      <c r="G155" s="35" t="s">
        <v>3337</v>
      </c>
      <c r="H155" s="36" t="s">
        <v>3600</v>
      </c>
      <c r="I155" s="35" t="s">
        <v>3369</v>
      </c>
      <c r="J155" s="35" t="s">
        <v>3340</v>
      </c>
      <c r="K155" s="36" t="s">
        <v>3657</v>
      </c>
    </row>
    <row r="156" ht="45" spans="1:11">
      <c r="A156" s="37"/>
      <c r="B156" s="38"/>
      <c r="C156" s="39"/>
      <c r="D156" s="35" t="s">
        <v>3334</v>
      </c>
      <c r="E156" s="35" t="s">
        <v>3335</v>
      </c>
      <c r="F156" s="36" t="s">
        <v>3659</v>
      </c>
      <c r="G156" s="35" t="s">
        <v>3337</v>
      </c>
      <c r="H156" s="36" t="s">
        <v>3660</v>
      </c>
      <c r="I156" s="35" t="s">
        <v>3524</v>
      </c>
      <c r="J156" s="35" t="s">
        <v>3340</v>
      </c>
      <c r="K156" s="36" t="s">
        <v>3657</v>
      </c>
    </row>
    <row r="157" ht="45" spans="1:11">
      <c r="A157" s="37"/>
      <c r="B157" s="38"/>
      <c r="C157" s="39"/>
      <c r="D157" s="35" t="s">
        <v>3334</v>
      </c>
      <c r="E157" s="35" t="s">
        <v>3343</v>
      </c>
      <c r="F157" s="36" t="s">
        <v>3474</v>
      </c>
      <c r="G157" s="35" t="s">
        <v>3337</v>
      </c>
      <c r="H157" s="36" t="s">
        <v>3395</v>
      </c>
      <c r="I157" s="35" t="s">
        <v>3347</v>
      </c>
      <c r="J157" s="35" t="s">
        <v>3340</v>
      </c>
      <c r="K157" s="36" t="s">
        <v>3657</v>
      </c>
    </row>
    <row r="158" ht="45" spans="1:11">
      <c r="A158" s="37"/>
      <c r="B158" s="38"/>
      <c r="C158" s="39"/>
      <c r="D158" s="35" t="s">
        <v>3334</v>
      </c>
      <c r="E158" s="35" t="s">
        <v>3372</v>
      </c>
      <c r="F158" s="36" t="s">
        <v>3661</v>
      </c>
      <c r="G158" s="35" t="s">
        <v>3337</v>
      </c>
      <c r="H158" s="36" t="s">
        <v>3395</v>
      </c>
      <c r="I158" s="35" t="s">
        <v>3347</v>
      </c>
      <c r="J158" s="35" t="s">
        <v>3340</v>
      </c>
      <c r="K158" s="36" t="s">
        <v>3657</v>
      </c>
    </row>
    <row r="159" ht="45" spans="1:11">
      <c r="A159" s="37"/>
      <c r="B159" s="38"/>
      <c r="C159" s="39"/>
      <c r="D159" s="35" t="s">
        <v>3352</v>
      </c>
      <c r="E159" s="35" t="s">
        <v>3353</v>
      </c>
      <c r="F159" s="36" t="s">
        <v>3662</v>
      </c>
      <c r="G159" s="35" t="s">
        <v>3345</v>
      </c>
      <c r="H159" s="36" t="s">
        <v>3362</v>
      </c>
      <c r="I159" s="35" t="s">
        <v>3347</v>
      </c>
      <c r="J159" s="35" t="s">
        <v>3340</v>
      </c>
      <c r="K159" s="36" t="s">
        <v>3657</v>
      </c>
    </row>
    <row r="160" ht="45" spans="1:11">
      <c r="A160" s="37"/>
      <c r="B160" s="38"/>
      <c r="C160" s="39"/>
      <c r="D160" s="35" t="s">
        <v>3352</v>
      </c>
      <c r="E160" s="35" t="s">
        <v>3377</v>
      </c>
      <c r="F160" s="36" t="s">
        <v>3663</v>
      </c>
      <c r="G160" s="35" t="s">
        <v>3345</v>
      </c>
      <c r="H160" s="36" t="s">
        <v>3435</v>
      </c>
      <c r="I160" s="35" t="s">
        <v>3380</v>
      </c>
      <c r="J160" s="35" t="s">
        <v>3340</v>
      </c>
      <c r="K160" s="36" t="s">
        <v>3657</v>
      </c>
    </row>
    <row r="161" ht="45" spans="1:11">
      <c r="A161" s="40"/>
      <c r="B161" s="41"/>
      <c r="C161" s="42"/>
      <c r="D161" s="35" t="s">
        <v>3359</v>
      </c>
      <c r="E161" s="35" t="s">
        <v>3360</v>
      </c>
      <c r="F161" s="36" t="s">
        <v>3664</v>
      </c>
      <c r="G161" s="35" t="s">
        <v>3345</v>
      </c>
      <c r="H161" s="36" t="s">
        <v>3665</v>
      </c>
      <c r="I161" s="35" t="s">
        <v>3347</v>
      </c>
      <c r="J161" s="35" t="s">
        <v>3340</v>
      </c>
      <c r="K161" s="36" t="s">
        <v>3657</v>
      </c>
    </row>
    <row r="162" ht="56.25" spans="1:11">
      <c r="A162" s="32" t="s">
        <v>3666</v>
      </c>
      <c r="B162" s="33">
        <v>200</v>
      </c>
      <c r="C162" s="34" t="s">
        <v>3667</v>
      </c>
      <c r="D162" s="35" t="s">
        <v>3334</v>
      </c>
      <c r="E162" s="35" t="s">
        <v>3335</v>
      </c>
      <c r="F162" s="36" t="s">
        <v>3668</v>
      </c>
      <c r="G162" s="35" t="s">
        <v>3337</v>
      </c>
      <c r="H162" s="36" t="s">
        <v>3379</v>
      </c>
      <c r="I162" s="35" t="s">
        <v>3369</v>
      </c>
      <c r="J162" s="35" t="s">
        <v>3340</v>
      </c>
      <c r="K162" s="36" t="s">
        <v>3669</v>
      </c>
    </row>
    <row r="163" ht="56.25" spans="1:11">
      <c r="A163" s="37"/>
      <c r="B163" s="38"/>
      <c r="C163" s="39"/>
      <c r="D163" s="35" t="s">
        <v>3334</v>
      </c>
      <c r="E163" s="35" t="s">
        <v>3335</v>
      </c>
      <c r="F163" s="36" t="s">
        <v>3670</v>
      </c>
      <c r="G163" s="35" t="s">
        <v>3345</v>
      </c>
      <c r="H163" s="36" t="s">
        <v>3671</v>
      </c>
      <c r="I163" s="35" t="s">
        <v>3603</v>
      </c>
      <c r="J163" s="35" t="s">
        <v>3340</v>
      </c>
      <c r="K163" s="36" t="s">
        <v>3669</v>
      </c>
    </row>
    <row r="164" ht="56.25" spans="1:11">
      <c r="A164" s="37"/>
      <c r="B164" s="38"/>
      <c r="C164" s="39"/>
      <c r="D164" s="35" t="s">
        <v>3334</v>
      </c>
      <c r="E164" s="35" t="s">
        <v>3335</v>
      </c>
      <c r="F164" s="36" t="s">
        <v>3672</v>
      </c>
      <c r="G164" s="35" t="s">
        <v>3345</v>
      </c>
      <c r="H164" s="36" t="s">
        <v>3673</v>
      </c>
      <c r="I164" s="35" t="s">
        <v>3452</v>
      </c>
      <c r="J164" s="35" t="s">
        <v>3340</v>
      </c>
      <c r="K164" s="36" t="s">
        <v>3669</v>
      </c>
    </row>
    <row r="165" ht="56.25" spans="1:11">
      <c r="A165" s="37"/>
      <c r="B165" s="38"/>
      <c r="C165" s="39"/>
      <c r="D165" s="35" t="s">
        <v>3334</v>
      </c>
      <c r="E165" s="35" t="s">
        <v>3343</v>
      </c>
      <c r="F165" s="36" t="s">
        <v>3674</v>
      </c>
      <c r="G165" s="35" t="s">
        <v>3337</v>
      </c>
      <c r="H165" s="36" t="s">
        <v>3395</v>
      </c>
      <c r="I165" s="35" t="s">
        <v>3347</v>
      </c>
      <c r="J165" s="35" t="s">
        <v>3401</v>
      </c>
      <c r="K165" s="36" t="s">
        <v>3669</v>
      </c>
    </row>
    <row r="166" ht="56.25" spans="1:11">
      <c r="A166" s="37"/>
      <c r="B166" s="38"/>
      <c r="C166" s="39"/>
      <c r="D166" s="35" t="s">
        <v>3334</v>
      </c>
      <c r="E166" s="35" t="s">
        <v>3372</v>
      </c>
      <c r="F166" s="36" t="s">
        <v>3675</v>
      </c>
      <c r="G166" s="35" t="s">
        <v>3337</v>
      </c>
      <c r="H166" s="36" t="s">
        <v>3395</v>
      </c>
      <c r="I166" s="35" t="s">
        <v>3347</v>
      </c>
      <c r="J166" s="35" t="s">
        <v>3401</v>
      </c>
      <c r="K166" s="36" t="s">
        <v>3669</v>
      </c>
    </row>
    <row r="167" ht="56.25" spans="1:11">
      <c r="A167" s="37"/>
      <c r="B167" s="38"/>
      <c r="C167" s="39"/>
      <c r="D167" s="35" t="s">
        <v>3334</v>
      </c>
      <c r="E167" s="35" t="s">
        <v>3372</v>
      </c>
      <c r="F167" s="36" t="s">
        <v>3491</v>
      </c>
      <c r="G167" s="35" t="s">
        <v>3337</v>
      </c>
      <c r="H167" s="36" t="s">
        <v>3374</v>
      </c>
      <c r="I167" s="35" t="s">
        <v>3347</v>
      </c>
      <c r="J167" s="35" t="s">
        <v>3401</v>
      </c>
      <c r="K167" s="36" t="s">
        <v>3669</v>
      </c>
    </row>
    <row r="168" ht="56.25" spans="1:11">
      <c r="A168" s="37"/>
      <c r="B168" s="38"/>
      <c r="C168" s="39"/>
      <c r="D168" s="35" t="s">
        <v>3334</v>
      </c>
      <c r="E168" s="35" t="s">
        <v>3348</v>
      </c>
      <c r="F168" s="36" t="s">
        <v>3676</v>
      </c>
      <c r="G168" s="35" t="s">
        <v>3345</v>
      </c>
      <c r="H168" s="36" t="s">
        <v>3422</v>
      </c>
      <c r="I168" s="35" t="s">
        <v>3347</v>
      </c>
      <c r="J168" s="35" t="s">
        <v>3340</v>
      </c>
      <c r="K168" s="36" t="s">
        <v>3669</v>
      </c>
    </row>
    <row r="169" ht="56.25" spans="1:11">
      <c r="A169" s="37"/>
      <c r="B169" s="38"/>
      <c r="C169" s="39"/>
      <c r="D169" s="35" t="s">
        <v>3334</v>
      </c>
      <c r="E169" s="35" t="s">
        <v>3348</v>
      </c>
      <c r="F169" s="36" t="s">
        <v>3677</v>
      </c>
      <c r="G169" s="35" t="s">
        <v>3345</v>
      </c>
      <c r="H169" s="36" t="s">
        <v>3422</v>
      </c>
      <c r="I169" s="35" t="s">
        <v>3347</v>
      </c>
      <c r="J169" s="35" t="s">
        <v>3340</v>
      </c>
      <c r="K169" s="36" t="s">
        <v>3669</v>
      </c>
    </row>
    <row r="170" ht="56.25" spans="1:11">
      <c r="A170" s="37"/>
      <c r="B170" s="38"/>
      <c r="C170" s="39"/>
      <c r="D170" s="35" t="s">
        <v>3352</v>
      </c>
      <c r="E170" s="35" t="s">
        <v>3353</v>
      </c>
      <c r="F170" s="36" t="s">
        <v>3678</v>
      </c>
      <c r="G170" s="35" t="s">
        <v>3337</v>
      </c>
      <c r="H170" s="36" t="s">
        <v>3679</v>
      </c>
      <c r="I170" s="35" t="s">
        <v>3612</v>
      </c>
      <c r="J170" s="35" t="s">
        <v>3401</v>
      </c>
      <c r="K170" s="36" t="s">
        <v>3669</v>
      </c>
    </row>
    <row r="171" ht="56.25" spans="1:11">
      <c r="A171" s="37"/>
      <c r="B171" s="38"/>
      <c r="C171" s="39"/>
      <c r="D171" s="35" t="s">
        <v>3352</v>
      </c>
      <c r="E171" s="35" t="s">
        <v>3377</v>
      </c>
      <c r="F171" s="36" t="s">
        <v>3678</v>
      </c>
      <c r="G171" s="35" t="s">
        <v>3337</v>
      </c>
      <c r="H171" s="36" t="s">
        <v>3680</v>
      </c>
      <c r="I171" s="35" t="s">
        <v>3612</v>
      </c>
      <c r="J171" s="35" t="s">
        <v>3401</v>
      </c>
      <c r="K171" s="36" t="s">
        <v>3669</v>
      </c>
    </row>
    <row r="172" ht="56.25" spans="1:11">
      <c r="A172" s="40"/>
      <c r="B172" s="41"/>
      <c r="C172" s="42"/>
      <c r="D172" s="35" t="s">
        <v>3359</v>
      </c>
      <c r="E172" s="35" t="s">
        <v>3360</v>
      </c>
      <c r="F172" s="36" t="s">
        <v>3681</v>
      </c>
      <c r="G172" s="35" t="s">
        <v>3337</v>
      </c>
      <c r="H172" s="36" t="s">
        <v>3682</v>
      </c>
      <c r="I172" s="35" t="s">
        <v>3400</v>
      </c>
      <c r="J172" s="35" t="s">
        <v>3401</v>
      </c>
      <c r="K172" s="36" t="s">
        <v>3669</v>
      </c>
    </row>
    <row r="173" ht="45" spans="1:11">
      <c r="A173" s="32" t="s">
        <v>3683</v>
      </c>
      <c r="B173" s="33">
        <v>105</v>
      </c>
      <c r="C173" s="34" t="s">
        <v>3684</v>
      </c>
      <c r="D173" s="35" t="s">
        <v>3334</v>
      </c>
      <c r="E173" s="35" t="s">
        <v>3335</v>
      </c>
      <c r="F173" s="36" t="s">
        <v>3685</v>
      </c>
      <c r="G173" s="35" t="s">
        <v>3345</v>
      </c>
      <c r="H173" s="36" t="s">
        <v>3379</v>
      </c>
      <c r="I173" s="35" t="s">
        <v>3621</v>
      </c>
      <c r="J173" s="35" t="s">
        <v>3340</v>
      </c>
      <c r="K173" s="36" t="s">
        <v>3686</v>
      </c>
    </row>
    <row r="174" ht="45" spans="1:11">
      <c r="A174" s="37"/>
      <c r="B174" s="38"/>
      <c r="C174" s="39"/>
      <c r="D174" s="35" t="s">
        <v>3334</v>
      </c>
      <c r="E174" s="35" t="s">
        <v>3335</v>
      </c>
      <c r="F174" s="36" t="s">
        <v>3687</v>
      </c>
      <c r="G174" s="35" t="s">
        <v>3345</v>
      </c>
      <c r="H174" s="36" t="s">
        <v>3688</v>
      </c>
      <c r="I174" s="35" t="s">
        <v>3452</v>
      </c>
      <c r="J174" s="35" t="s">
        <v>3340</v>
      </c>
      <c r="K174" s="36" t="s">
        <v>3686</v>
      </c>
    </row>
    <row r="175" ht="45" spans="1:11">
      <c r="A175" s="37"/>
      <c r="B175" s="38"/>
      <c r="C175" s="39"/>
      <c r="D175" s="35" t="s">
        <v>3334</v>
      </c>
      <c r="E175" s="35" t="s">
        <v>3335</v>
      </c>
      <c r="F175" s="36" t="s">
        <v>3689</v>
      </c>
      <c r="G175" s="35" t="s">
        <v>3345</v>
      </c>
      <c r="H175" s="36" t="s">
        <v>3379</v>
      </c>
      <c r="I175" s="35" t="s">
        <v>3690</v>
      </c>
      <c r="J175" s="35" t="s">
        <v>3340</v>
      </c>
      <c r="K175" s="36" t="s">
        <v>3686</v>
      </c>
    </row>
    <row r="176" ht="45" spans="1:11">
      <c r="A176" s="37"/>
      <c r="B176" s="38"/>
      <c r="C176" s="39"/>
      <c r="D176" s="35" t="s">
        <v>3334</v>
      </c>
      <c r="E176" s="35" t="s">
        <v>3343</v>
      </c>
      <c r="F176" s="36" t="s">
        <v>3474</v>
      </c>
      <c r="G176" s="35" t="s">
        <v>3337</v>
      </c>
      <c r="H176" s="36" t="s">
        <v>3395</v>
      </c>
      <c r="I176" s="35" t="s">
        <v>3347</v>
      </c>
      <c r="J176" s="35" t="s">
        <v>3340</v>
      </c>
      <c r="K176" s="36" t="s">
        <v>3686</v>
      </c>
    </row>
    <row r="177" ht="45" spans="1:11">
      <c r="A177" s="37"/>
      <c r="B177" s="38"/>
      <c r="C177" s="39"/>
      <c r="D177" s="35" t="s">
        <v>3334</v>
      </c>
      <c r="E177" s="35" t="s">
        <v>3372</v>
      </c>
      <c r="F177" s="36" t="s">
        <v>3661</v>
      </c>
      <c r="G177" s="35" t="s">
        <v>3337</v>
      </c>
      <c r="H177" s="36" t="s">
        <v>3395</v>
      </c>
      <c r="I177" s="35" t="s">
        <v>3347</v>
      </c>
      <c r="J177" s="35" t="s">
        <v>3340</v>
      </c>
      <c r="K177" s="36" t="s">
        <v>3686</v>
      </c>
    </row>
    <row r="178" ht="45" spans="1:11">
      <c r="A178" s="37"/>
      <c r="B178" s="38"/>
      <c r="C178" s="39"/>
      <c r="D178" s="35" t="s">
        <v>3352</v>
      </c>
      <c r="E178" s="35" t="s">
        <v>3353</v>
      </c>
      <c r="F178" s="36" t="s">
        <v>3691</v>
      </c>
      <c r="G178" s="35" t="s">
        <v>3345</v>
      </c>
      <c r="H178" s="36" t="s">
        <v>3374</v>
      </c>
      <c r="I178" s="35" t="s">
        <v>3347</v>
      </c>
      <c r="J178" s="35" t="s">
        <v>3340</v>
      </c>
      <c r="K178" s="36" t="s">
        <v>3686</v>
      </c>
    </row>
    <row r="179" ht="45" spans="1:11">
      <c r="A179" s="37"/>
      <c r="B179" s="38"/>
      <c r="C179" s="39"/>
      <c r="D179" s="35" t="s">
        <v>3352</v>
      </c>
      <c r="E179" s="35" t="s">
        <v>3377</v>
      </c>
      <c r="F179" s="36" t="s">
        <v>3663</v>
      </c>
      <c r="G179" s="35" t="s">
        <v>3345</v>
      </c>
      <c r="H179" s="36" t="s">
        <v>3435</v>
      </c>
      <c r="I179" s="35" t="s">
        <v>3380</v>
      </c>
      <c r="J179" s="35" t="s">
        <v>3340</v>
      </c>
      <c r="K179" s="36" t="s">
        <v>3686</v>
      </c>
    </row>
    <row r="180" ht="67.5" spans="1:11">
      <c r="A180" s="40"/>
      <c r="B180" s="41"/>
      <c r="C180" s="42"/>
      <c r="D180" s="35" t="s">
        <v>3359</v>
      </c>
      <c r="E180" s="35" t="s">
        <v>3360</v>
      </c>
      <c r="F180" s="36" t="s">
        <v>3664</v>
      </c>
      <c r="G180" s="35" t="s">
        <v>3345</v>
      </c>
      <c r="H180" s="36" t="s">
        <v>3665</v>
      </c>
      <c r="I180" s="35" t="s">
        <v>3347</v>
      </c>
      <c r="J180" s="35" t="s">
        <v>3340</v>
      </c>
      <c r="K180" s="36" t="s">
        <v>3692</v>
      </c>
    </row>
    <row r="181" ht="18.75" spans="1:11">
      <c r="A181" s="29" t="s">
        <v>3693</v>
      </c>
      <c r="B181" s="45"/>
      <c r="C181" s="45"/>
      <c r="D181" s="45"/>
      <c r="E181" s="45"/>
      <c r="F181" s="28"/>
      <c r="G181" s="28"/>
      <c r="H181" s="28"/>
      <c r="I181" s="28"/>
      <c r="J181" s="28"/>
      <c r="K181" s="28"/>
    </row>
    <row r="182" spans="1:11">
      <c r="A182" s="32" t="s">
        <v>3694</v>
      </c>
      <c r="B182" s="33">
        <v>1199.7</v>
      </c>
      <c r="C182" s="34" t="s">
        <v>3695</v>
      </c>
      <c r="D182" s="35" t="s">
        <v>3334</v>
      </c>
      <c r="E182" s="35" t="s">
        <v>3335</v>
      </c>
      <c r="F182" s="36" t="s">
        <v>3696</v>
      </c>
      <c r="G182" s="35" t="s">
        <v>3337</v>
      </c>
      <c r="H182" s="36" t="s">
        <v>3697</v>
      </c>
      <c r="I182" s="35" t="s">
        <v>3388</v>
      </c>
      <c r="J182" s="35" t="s">
        <v>3340</v>
      </c>
      <c r="K182" s="36" t="s">
        <v>3696</v>
      </c>
    </row>
    <row r="183" spans="1:11">
      <c r="A183" s="37"/>
      <c r="B183" s="38"/>
      <c r="C183" s="39"/>
      <c r="D183" s="35" t="s">
        <v>3334</v>
      </c>
      <c r="E183" s="35" t="s">
        <v>3335</v>
      </c>
      <c r="F183" s="36" t="s">
        <v>3698</v>
      </c>
      <c r="G183" s="35" t="s">
        <v>3337</v>
      </c>
      <c r="H183" s="36" t="s">
        <v>3699</v>
      </c>
      <c r="I183" s="35" t="s">
        <v>3700</v>
      </c>
      <c r="J183" s="35" t="s">
        <v>3340</v>
      </c>
      <c r="K183" s="36" t="s">
        <v>3698</v>
      </c>
    </row>
    <row r="184" spans="1:11">
      <c r="A184" s="37"/>
      <c r="B184" s="38"/>
      <c r="C184" s="39"/>
      <c r="D184" s="35" t="s">
        <v>3334</v>
      </c>
      <c r="E184" s="35" t="s">
        <v>3335</v>
      </c>
      <c r="F184" s="36" t="s">
        <v>3701</v>
      </c>
      <c r="G184" s="35" t="s">
        <v>3337</v>
      </c>
      <c r="H184" s="36" t="s">
        <v>3702</v>
      </c>
      <c r="I184" s="35" t="s">
        <v>3703</v>
      </c>
      <c r="J184" s="35" t="s">
        <v>3340</v>
      </c>
      <c r="K184" s="36" t="s">
        <v>3701</v>
      </c>
    </row>
    <row r="185" spans="1:11">
      <c r="A185" s="37"/>
      <c r="B185" s="38"/>
      <c r="C185" s="39"/>
      <c r="D185" s="35" t="s">
        <v>3334</v>
      </c>
      <c r="E185" s="35" t="s">
        <v>3343</v>
      </c>
      <c r="F185" s="36" t="s">
        <v>3704</v>
      </c>
      <c r="G185" s="35" t="s">
        <v>3337</v>
      </c>
      <c r="H185" s="36" t="s">
        <v>3395</v>
      </c>
      <c r="I185" s="35" t="s">
        <v>3347</v>
      </c>
      <c r="J185" s="35" t="s">
        <v>3401</v>
      </c>
      <c r="K185" s="36" t="s">
        <v>3704</v>
      </c>
    </row>
    <row r="186" spans="1:11">
      <c r="A186" s="37"/>
      <c r="B186" s="38"/>
      <c r="C186" s="39"/>
      <c r="D186" s="35" t="s">
        <v>3334</v>
      </c>
      <c r="E186" s="35" t="s">
        <v>3343</v>
      </c>
      <c r="F186" s="36" t="s">
        <v>3705</v>
      </c>
      <c r="G186" s="35" t="s">
        <v>3337</v>
      </c>
      <c r="H186" s="36" t="s">
        <v>3395</v>
      </c>
      <c r="I186" s="35" t="s">
        <v>3347</v>
      </c>
      <c r="J186" s="35" t="s">
        <v>3401</v>
      </c>
      <c r="K186" s="36" t="s">
        <v>3705</v>
      </c>
    </row>
    <row r="187" spans="1:11">
      <c r="A187" s="37"/>
      <c r="B187" s="38"/>
      <c r="C187" s="39"/>
      <c r="D187" s="35" t="s">
        <v>3334</v>
      </c>
      <c r="E187" s="35" t="s">
        <v>3343</v>
      </c>
      <c r="F187" s="36" t="s">
        <v>3706</v>
      </c>
      <c r="G187" s="35" t="s">
        <v>3337</v>
      </c>
      <c r="H187" s="36" t="s">
        <v>3395</v>
      </c>
      <c r="I187" s="35" t="s">
        <v>3347</v>
      </c>
      <c r="J187" s="35" t="s">
        <v>3401</v>
      </c>
      <c r="K187" s="36" t="s">
        <v>3706</v>
      </c>
    </row>
    <row r="188" spans="1:11">
      <c r="A188" s="37"/>
      <c r="B188" s="38"/>
      <c r="C188" s="39"/>
      <c r="D188" s="35" t="s">
        <v>3334</v>
      </c>
      <c r="E188" s="35" t="s">
        <v>3343</v>
      </c>
      <c r="F188" s="36" t="s">
        <v>3707</v>
      </c>
      <c r="G188" s="35" t="s">
        <v>3337</v>
      </c>
      <c r="H188" s="36" t="s">
        <v>3395</v>
      </c>
      <c r="I188" s="35" t="s">
        <v>3347</v>
      </c>
      <c r="J188" s="35" t="s">
        <v>3401</v>
      </c>
      <c r="K188" s="36" t="s">
        <v>3707</v>
      </c>
    </row>
    <row r="189" spans="1:11">
      <c r="A189" s="37"/>
      <c r="B189" s="38"/>
      <c r="C189" s="39"/>
      <c r="D189" s="35" t="s">
        <v>3334</v>
      </c>
      <c r="E189" s="35" t="s">
        <v>3372</v>
      </c>
      <c r="F189" s="36" t="s">
        <v>3708</v>
      </c>
      <c r="G189" s="35" t="s">
        <v>3337</v>
      </c>
      <c r="H189" s="36" t="s">
        <v>3395</v>
      </c>
      <c r="I189" s="35" t="s">
        <v>3347</v>
      </c>
      <c r="J189" s="35" t="s">
        <v>3401</v>
      </c>
      <c r="K189" s="36" t="s">
        <v>3708</v>
      </c>
    </row>
    <row r="190" spans="1:11">
      <c r="A190" s="37"/>
      <c r="B190" s="38"/>
      <c r="C190" s="39"/>
      <c r="D190" s="35" t="s">
        <v>3352</v>
      </c>
      <c r="E190" s="35" t="s">
        <v>3397</v>
      </c>
      <c r="F190" s="36" t="s">
        <v>3709</v>
      </c>
      <c r="G190" s="35" t="s">
        <v>3337</v>
      </c>
      <c r="H190" s="36" t="s">
        <v>3710</v>
      </c>
      <c r="I190" s="35" t="s">
        <v>3711</v>
      </c>
      <c r="J190" s="35" t="s">
        <v>3401</v>
      </c>
      <c r="K190" s="36" t="s">
        <v>3709</v>
      </c>
    </row>
    <row r="191" ht="112.5" spans="1:11">
      <c r="A191" s="37"/>
      <c r="B191" s="38"/>
      <c r="C191" s="39"/>
      <c r="D191" s="35" t="s">
        <v>3352</v>
      </c>
      <c r="E191" s="35" t="s">
        <v>3353</v>
      </c>
      <c r="F191" s="36" t="s">
        <v>3712</v>
      </c>
      <c r="G191" s="35" t="s">
        <v>3337</v>
      </c>
      <c r="H191" s="36" t="s">
        <v>3713</v>
      </c>
      <c r="I191" s="35" t="s">
        <v>3347</v>
      </c>
      <c r="J191" s="35" t="s">
        <v>3401</v>
      </c>
      <c r="K191" s="36" t="s">
        <v>3714</v>
      </c>
    </row>
    <row r="192" spans="1:11">
      <c r="A192" s="40"/>
      <c r="B192" s="41"/>
      <c r="C192" s="42"/>
      <c r="D192" s="35" t="s">
        <v>3359</v>
      </c>
      <c r="E192" s="35" t="s">
        <v>3360</v>
      </c>
      <c r="F192" s="36" t="s">
        <v>3427</v>
      </c>
      <c r="G192" s="35" t="s">
        <v>3337</v>
      </c>
      <c r="H192" s="36" t="s">
        <v>3395</v>
      </c>
      <c r="I192" s="35" t="s">
        <v>3347</v>
      </c>
      <c r="J192" s="35" t="s">
        <v>3401</v>
      </c>
      <c r="K192" s="36" t="s">
        <v>3715</v>
      </c>
    </row>
    <row r="193" spans="1:11">
      <c r="A193" s="32" t="s">
        <v>3716</v>
      </c>
      <c r="B193" s="33">
        <v>120</v>
      </c>
      <c r="C193" s="34" t="s">
        <v>3717</v>
      </c>
      <c r="D193" s="35" t="s">
        <v>3334</v>
      </c>
      <c r="E193" s="35" t="s">
        <v>3335</v>
      </c>
      <c r="F193" s="36" t="s">
        <v>3718</v>
      </c>
      <c r="G193" s="35" t="s">
        <v>3337</v>
      </c>
      <c r="H193" s="36" t="s">
        <v>3719</v>
      </c>
      <c r="I193" s="35" t="s">
        <v>3720</v>
      </c>
      <c r="J193" s="35" t="s">
        <v>3340</v>
      </c>
      <c r="K193" s="36" t="s">
        <v>3721</v>
      </c>
    </row>
    <row r="194" spans="1:11">
      <c r="A194" s="37"/>
      <c r="B194" s="38"/>
      <c r="C194" s="39"/>
      <c r="D194" s="35" t="s">
        <v>3334</v>
      </c>
      <c r="E194" s="35" t="s">
        <v>3335</v>
      </c>
      <c r="F194" s="36" t="s">
        <v>3722</v>
      </c>
      <c r="G194" s="35" t="s">
        <v>3337</v>
      </c>
      <c r="H194" s="36" t="s">
        <v>3368</v>
      </c>
      <c r="I194" s="35" t="s">
        <v>3380</v>
      </c>
      <c r="J194" s="35" t="s">
        <v>3340</v>
      </c>
      <c r="K194" s="36" t="s">
        <v>3723</v>
      </c>
    </row>
    <row r="195" ht="22.5" spans="1:11">
      <c r="A195" s="37"/>
      <c r="B195" s="38"/>
      <c r="C195" s="39"/>
      <c r="D195" s="35" t="s">
        <v>3334</v>
      </c>
      <c r="E195" s="35" t="s">
        <v>3343</v>
      </c>
      <c r="F195" s="36" t="s">
        <v>3724</v>
      </c>
      <c r="G195" s="35" t="s">
        <v>3345</v>
      </c>
      <c r="H195" s="36" t="s">
        <v>3374</v>
      </c>
      <c r="I195" s="35" t="s">
        <v>3347</v>
      </c>
      <c r="J195" s="35" t="s">
        <v>3401</v>
      </c>
      <c r="K195" s="36" t="s">
        <v>3725</v>
      </c>
    </row>
    <row r="196" ht="22.5" spans="1:11">
      <c r="A196" s="37"/>
      <c r="B196" s="38"/>
      <c r="C196" s="39"/>
      <c r="D196" s="35" t="s">
        <v>3334</v>
      </c>
      <c r="E196" s="35" t="s">
        <v>3343</v>
      </c>
      <c r="F196" s="36" t="s">
        <v>3726</v>
      </c>
      <c r="G196" s="35" t="s">
        <v>3337</v>
      </c>
      <c r="H196" s="36" t="s">
        <v>3727</v>
      </c>
      <c r="I196" s="35" t="s">
        <v>3347</v>
      </c>
      <c r="J196" s="35" t="s">
        <v>3401</v>
      </c>
      <c r="K196" s="36" t="s">
        <v>3728</v>
      </c>
    </row>
    <row r="197" ht="22.5" spans="1:11">
      <c r="A197" s="37"/>
      <c r="B197" s="38"/>
      <c r="C197" s="39"/>
      <c r="D197" s="35" t="s">
        <v>3334</v>
      </c>
      <c r="E197" s="35" t="s">
        <v>3343</v>
      </c>
      <c r="F197" s="36" t="s">
        <v>3729</v>
      </c>
      <c r="G197" s="35" t="s">
        <v>3337</v>
      </c>
      <c r="H197" s="36" t="s">
        <v>3665</v>
      </c>
      <c r="I197" s="35" t="s">
        <v>3347</v>
      </c>
      <c r="J197" s="35" t="s">
        <v>3401</v>
      </c>
      <c r="K197" s="36" t="s">
        <v>3730</v>
      </c>
    </row>
    <row r="198" ht="22.5" spans="1:11">
      <c r="A198" s="37"/>
      <c r="B198" s="38"/>
      <c r="C198" s="39"/>
      <c r="D198" s="35" t="s">
        <v>3334</v>
      </c>
      <c r="E198" s="35" t="s">
        <v>3343</v>
      </c>
      <c r="F198" s="36" t="s">
        <v>3731</v>
      </c>
      <c r="G198" s="35" t="s">
        <v>3337</v>
      </c>
      <c r="H198" s="36" t="s">
        <v>3665</v>
      </c>
      <c r="I198" s="35" t="s">
        <v>3347</v>
      </c>
      <c r="J198" s="35" t="s">
        <v>3401</v>
      </c>
      <c r="K198" s="36" t="s">
        <v>3732</v>
      </c>
    </row>
    <row r="199" ht="22.5" spans="1:11">
      <c r="A199" s="37"/>
      <c r="B199" s="38"/>
      <c r="C199" s="39"/>
      <c r="D199" s="35" t="s">
        <v>3334</v>
      </c>
      <c r="E199" s="35" t="s">
        <v>3343</v>
      </c>
      <c r="F199" s="36" t="s">
        <v>3733</v>
      </c>
      <c r="G199" s="35" t="s">
        <v>3337</v>
      </c>
      <c r="H199" s="36" t="s">
        <v>3395</v>
      </c>
      <c r="I199" s="35" t="s">
        <v>3347</v>
      </c>
      <c r="J199" s="35" t="s">
        <v>3401</v>
      </c>
      <c r="K199" s="36" t="s">
        <v>3734</v>
      </c>
    </row>
    <row r="200" spans="1:11">
      <c r="A200" s="37"/>
      <c r="B200" s="38"/>
      <c r="C200" s="39"/>
      <c r="D200" s="35" t="s">
        <v>3334</v>
      </c>
      <c r="E200" s="35" t="s">
        <v>3343</v>
      </c>
      <c r="F200" s="36" t="s">
        <v>3735</v>
      </c>
      <c r="G200" s="35" t="s">
        <v>3337</v>
      </c>
      <c r="H200" s="36" t="s">
        <v>3736</v>
      </c>
      <c r="I200" s="35" t="s">
        <v>3347</v>
      </c>
      <c r="J200" s="35" t="s">
        <v>3401</v>
      </c>
      <c r="K200" s="36" t="s">
        <v>3737</v>
      </c>
    </row>
    <row r="201" ht="22.5" spans="1:11">
      <c r="A201" s="37"/>
      <c r="B201" s="38"/>
      <c r="C201" s="39"/>
      <c r="D201" s="35" t="s">
        <v>3334</v>
      </c>
      <c r="E201" s="35" t="s">
        <v>3372</v>
      </c>
      <c r="F201" s="36" t="s">
        <v>3738</v>
      </c>
      <c r="G201" s="35" t="s">
        <v>3345</v>
      </c>
      <c r="H201" s="36" t="s">
        <v>3688</v>
      </c>
      <c r="I201" s="35" t="s">
        <v>3380</v>
      </c>
      <c r="J201" s="35" t="s">
        <v>3340</v>
      </c>
      <c r="K201" s="36" t="s">
        <v>3738</v>
      </c>
    </row>
    <row r="202" ht="22.5" spans="1:11">
      <c r="A202" s="37"/>
      <c r="B202" s="38"/>
      <c r="C202" s="39"/>
      <c r="D202" s="35" t="s">
        <v>3352</v>
      </c>
      <c r="E202" s="35" t="s">
        <v>3397</v>
      </c>
      <c r="F202" s="36" t="s">
        <v>3739</v>
      </c>
      <c r="G202" s="35" t="s">
        <v>3345</v>
      </c>
      <c r="H202" s="36" t="s">
        <v>3628</v>
      </c>
      <c r="I202" s="35" t="s">
        <v>3740</v>
      </c>
      <c r="J202" s="35" t="s">
        <v>3340</v>
      </c>
      <c r="K202" s="36" t="s">
        <v>3739</v>
      </c>
    </row>
    <row r="203" ht="22.5" spans="1:11">
      <c r="A203" s="37"/>
      <c r="B203" s="38"/>
      <c r="C203" s="39"/>
      <c r="D203" s="35" t="s">
        <v>3352</v>
      </c>
      <c r="E203" s="35" t="s">
        <v>3353</v>
      </c>
      <c r="F203" s="36" t="s">
        <v>3741</v>
      </c>
      <c r="G203" s="35" t="s">
        <v>3337</v>
      </c>
      <c r="H203" s="36" t="s">
        <v>3742</v>
      </c>
      <c r="I203" s="35" t="s">
        <v>3388</v>
      </c>
      <c r="J203" s="35" t="s">
        <v>3401</v>
      </c>
      <c r="K203" s="36" t="s">
        <v>3741</v>
      </c>
    </row>
    <row r="204" ht="22.5" spans="1:11">
      <c r="A204" s="37"/>
      <c r="B204" s="38"/>
      <c r="C204" s="39"/>
      <c r="D204" s="35" t="s">
        <v>3352</v>
      </c>
      <c r="E204" s="35" t="s">
        <v>3377</v>
      </c>
      <c r="F204" s="36" t="s">
        <v>3743</v>
      </c>
      <c r="G204" s="35" t="s">
        <v>3345</v>
      </c>
      <c r="H204" s="36" t="s">
        <v>3736</v>
      </c>
      <c r="I204" s="35" t="s">
        <v>3347</v>
      </c>
      <c r="J204" s="35" t="s">
        <v>3401</v>
      </c>
      <c r="K204" s="36" t="s">
        <v>3744</v>
      </c>
    </row>
    <row r="205" spans="1:11">
      <c r="A205" s="40"/>
      <c r="B205" s="41"/>
      <c r="C205" s="42"/>
      <c r="D205" s="35" t="s">
        <v>3359</v>
      </c>
      <c r="E205" s="35" t="s">
        <v>3360</v>
      </c>
      <c r="F205" s="36" t="s">
        <v>3427</v>
      </c>
      <c r="G205" s="35" t="s">
        <v>3337</v>
      </c>
      <c r="H205" s="36" t="s">
        <v>3374</v>
      </c>
      <c r="I205" s="35" t="s">
        <v>3347</v>
      </c>
      <c r="J205" s="35" t="s">
        <v>3401</v>
      </c>
      <c r="K205" s="36" t="s">
        <v>3745</v>
      </c>
    </row>
    <row r="206" ht="24.75" spans="1:11">
      <c r="A206" s="29" t="s">
        <v>3746</v>
      </c>
      <c r="B206" s="45"/>
      <c r="C206" s="45"/>
      <c r="D206" s="45"/>
      <c r="E206" s="45"/>
      <c r="F206" s="28"/>
      <c r="G206" s="28"/>
      <c r="H206" s="28"/>
      <c r="I206" s="28"/>
      <c r="J206" s="28"/>
      <c r="K206" s="28"/>
    </row>
    <row r="207" spans="1:11">
      <c r="A207" s="32" t="s">
        <v>3747</v>
      </c>
      <c r="B207" s="33">
        <v>860</v>
      </c>
      <c r="C207" s="34" t="s">
        <v>3748</v>
      </c>
      <c r="D207" s="35" t="s">
        <v>3334</v>
      </c>
      <c r="E207" s="35" t="s">
        <v>3335</v>
      </c>
      <c r="F207" s="36" t="s">
        <v>3749</v>
      </c>
      <c r="G207" s="35" t="s">
        <v>3345</v>
      </c>
      <c r="H207" s="36" t="s">
        <v>3750</v>
      </c>
      <c r="I207" s="35" t="s">
        <v>3552</v>
      </c>
      <c r="J207" s="35" t="s">
        <v>3340</v>
      </c>
      <c r="K207" s="36" t="s">
        <v>3749</v>
      </c>
    </row>
    <row r="208" spans="1:11">
      <c r="A208" s="37"/>
      <c r="B208" s="38"/>
      <c r="C208" s="43"/>
      <c r="D208" s="35" t="s">
        <v>3334</v>
      </c>
      <c r="E208" s="35" t="s">
        <v>3335</v>
      </c>
      <c r="F208" s="36" t="s">
        <v>3751</v>
      </c>
      <c r="G208" s="35" t="s">
        <v>3345</v>
      </c>
      <c r="H208" s="36" t="s">
        <v>3628</v>
      </c>
      <c r="I208" s="35" t="s">
        <v>3339</v>
      </c>
      <c r="J208" s="35" t="s">
        <v>3340</v>
      </c>
      <c r="K208" s="36" t="s">
        <v>3751</v>
      </c>
    </row>
    <row r="209" spans="1:11">
      <c r="A209" s="37"/>
      <c r="B209" s="38"/>
      <c r="C209" s="43"/>
      <c r="D209" s="35" t="s">
        <v>3334</v>
      </c>
      <c r="E209" s="35" t="s">
        <v>3335</v>
      </c>
      <c r="F209" s="36" t="s">
        <v>3752</v>
      </c>
      <c r="G209" s="35" t="s">
        <v>3345</v>
      </c>
      <c r="H209" s="36" t="s">
        <v>3753</v>
      </c>
      <c r="I209" s="35" t="s">
        <v>3339</v>
      </c>
      <c r="J209" s="35" t="s">
        <v>3340</v>
      </c>
      <c r="K209" s="36" t="s">
        <v>3752</v>
      </c>
    </row>
    <row r="210" spans="1:11">
      <c r="A210" s="37"/>
      <c r="B210" s="38"/>
      <c r="C210" s="43"/>
      <c r="D210" s="35" t="s">
        <v>3334</v>
      </c>
      <c r="E210" s="35" t="s">
        <v>3335</v>
      </c>
      <c r="F210" s="36" t="s">
        <v>3754</v>
      </c>
      <c r="G210" s="35" t="s">
        <v>3345</v>
      </c>
      <c r="H210" s="36" t="s">
        <v>3755</v>
      </c>
      <c r="I210" s="35" t="s">
        <v>3552</v>
      </c>
      <c r="J210" s="35" t="s">
        <v>3340</v>
      </c>
      <c r="K210" s="36" t="s">
        <v>3754</v>
      </c>
    </row>
    <row r="211" spans="1:11">
      <c r="A211" s="37"/>
      <c r="B211" s="38"/>
      <c r="C211" s="43"/>
      <c r="D211" s="35" t="s">
        <v>3334</v>
      </c>
      <c r="E211" s="35" t="s">
        <v>3335</v>
      </c>
      <c r="F211" s="36" t="s">
        <v>3756</v>
      </c>
      <c r="G211" s="35" t="s">
        <v>3337</v>
      </c>
      <c r="H211" s="36" t="s">
        <v>3757</v>
      </c>
      <c r="I211" s="35" t="s">
        <v>3452</v>
      </c>
      <c r="J211" s="35" t="s">
        <v>3340</v>
      </c>
      <c r="K211" s="36" t="s">
        <v>3756</v>
      </c>
    </row>
    <row r="212" spans="1:11">
      <c r="A212" s="37"/>
      <c r="B212" s="38"/>
      <c r="C212" s="43"/>
      <c r="D212" s="35" t="s">
        <v>3334</v>
      </c>
      <c r="E212" s="35" t="s">
        <v>3335</v>
      </c>
      <c r="F212" s="36" t="s">
        <v>3758</v>
      </c>
      <c r="G212" s="35" t="s">
        <v>3337</v>
      </c>
      <c r="H212" s="36" t="s">
        <v>3620</v>
      </c>
      <c r="I212" s="35" t="s">
        <v>3452</v>
      </c>
      <c r="J212" s="35" t="s">
        <v>3340</v>
      </c>
      <c r="K212" s="36" t="s">
        <v>3758</v>
      </c>
    </row>
    <row r="213" spans="1:11">
      <c r="A213" s="37"/>
      <c r="B213" s="38"/>
      <c r="C213" s="43"/>
      <c r="D213" s="35" t="s">
        <v>3334</v>
      </c>
      <c r="E213" s="35" t="s">
        <v>3335</v>
      </c>
      <c r="F213" s="36" t="s">
        <v>3759</v>
      </c>
      <c r="G213" s="35" t="s">
        <v>3337</v>
      </c>
      <c r="H213" s="36" t="s">
        <v>3757</v>
      </c>
      <c r="I213" s="35" t="s">
        <v>3339</v>
      </c>
      <c r="J213" s="35" t="s">
        <v>3340</v>
      </c>
      <c r="K213" s="36" t="s">
        <v>3759</v>
      </c>
    </row>
    <row r="214" spans="1:11">
      <c r="A214" s="37"/>
      <c r="B214" s="38"/>
      <c r="C214" s="43"/>
      <c r="D214" s="35" t="s">
        <v>3334</v>
      </c>
      <c r="E214" s="35" t="s">
        <v>3343</v>
      </c>
      <c r="F214" s="36" t="s">
        <v>3760</v>
      </c>
      <c r="G214" s="35" t="s">
        <v>3345</v>
      </c>
      <c r="H214" s="36" t="s">
        <v>3374</v>
      </c>
      <c r="I214" s="35" t="s">
        <v>3347</v>
      </c>
      <c r="J214" s="35" t="s">
        <v>3340</v>
      </c>
      <c r="K214" s="36" t="s">
        <v>3760</v>
      </c>
    </row>
    <row r="215" spans="1:11">
      <c r="A215" s="37"/>
      <c r="B215" s="38"/>
      <c r="C215" s="43"/>
      <c r="D215" s="35" t="s">
        <v>3334</v>
      </c>
      <c r="E215" s="35" t="s">
        <v>3372</v>
      </c>
      <c r="F215" s="36" t="s">
        <v>3761</v>
      </c>
      <c r="G215" s="35" t="s">
        <v>3337</v>
      </c>
      <c r="H215" s="36" t="s">
        <v>3762</v>
      </c>
      <c r="I215" s="35" t="s">
        <v>3763</v>
      </c>
      <c r="J215" s="35" t="s">
        <v>3401</v>
      </c>
      <c r="K215" s="36" t="s">
        <v>3761</v>
      </c>
    </row>
    <row r="216" spans="1:11">
      <c r="A216" s="37"/>
      <c r="B216" s="38"/>
      <c r="C216" s="43"/>
      <c r="D216" s="35" t="s">
        <v>3334</v>
      </c>
      <c r="E216" s="35" t="s">
        <v>3348</v>
      </c>
      <c r="F216" s="36" t="s">
        <v>3764</v>
      </c>
      <c r="G216" s="35" t="s">
        <v>3424</v>
      </c>
      <c r="H216" s="36" t="s">
        <v>3765</v>
      </c>
      <c r="I216" s="35" t="s">
        <v>3347</v>
      </c>
      <c r="J216" s="35" t="s">
        <v>3340</v>
      </c>
      <c r="K216" s="36" t="s">
        <v>3764</v>
      </c>
    </row>
    <row r="217" ht="22.5" spans="1:11">
      <c r="A217" s="37"/>
      <c r="B217" s="38"/>
      <c r="C217" s="43"/>
      <c r="D217" s="35" t="s">
        <v>3352</v>
      </c>
      <c r="E217" s="35" t="s">
        <v>3397</v>
      </c>
      <c r="F217" s="36" t="s">
        <v>3766</v>
      </c>
      <c r="G217" s="35" t="s">
        <v>3337</v>
      </c>
      <c r="H217" s="36" t="s">
        <v>3767</v>
      </c>
      <c r="I217" s="35" t="s">
        <v>3768</v>
      </c>
      <c r="J217" s="35" t="s">
        <v>3401</v>
      </c>
      <c r="K217" s="36" t="s">
        <v>3769</v>
      </c>
    </row>
    <row r="218" spans="1:11">
      <c r="A218" s="37"/>
      <c r="B218" s="38"/>
      <c r="C218" s="43"/>
      <c r="D218" s="35" t="s">
        <v>3352</v>
      </c>
      <c r="E218" s="35" t="s">
        <v>3353</v>
      </c>
      <c r="F218" s="36" t="s">
        <v>3770</v>
      </c>
      <c r="G218" s="35" t="s">
        <v>3345</v>
      </c>
      <c r="H218" s="36" t="s">
        <v>3771</v>
      </c>
      <c r="I218" s="35" t="s">
        <v>3369</v>
      </c>
      <c r="J218" s="35" t="s">
        <v>3340</v>
      </c>
      <c r="K218" s="36" t="s">
        <v>3770</v>
      </c>
    </row>
    <row r="219" spans="1:11">
      <c r="A219" s="37"/>
      <c r="B219" s="38"/>
      <c r="C219" s="43"/>
      <c r="D219" s="35" t="s">
        <v>3352</v>
      </c>
      <c r="E219" s="35" t="s">
        <v>3353</v>
      </c>
      <c r="F219" s="36" t="s">
        <v>3772</v>
      </c>
      <c r="G219" s="35" t="s">
        <v>3345</v>
      </c>
      <c r="H219" s="36" t="s">
        <v>3773</v>
      </c>
      <c r="I219" s="35" t="s">
        <v>3603</v>
      </c>
      <c r="J219" s="35" t="s">
        <v>3340</v>
      </c>
      <c r="K219" s="36" t="s">
        <v>3772</v>
      </c>
    </row>
    <row r="220" ht="22.5" spans="1:11">
      <c r="A220" s="37"/>
      <c r="B220" s="38"/>
      <c r="C220" s="43"/>
      <c r="D220" s="35" t="s">
        <v>3352</v>
      </c>
      <c r="E220" s="35" t="s">
        <v>3353</v>
      </c>
      <c r="F220" s="36" t="s">
        <v>3774</v>
      </c>
      <c r="G220" s="35" t="s">
        <v>3337</v>
      </c>
      <c r="H220" s="36" t="s">
        <v>3775</v>
      </c>
      <c r="I220" s="35" t="s">
        <v>3400</v>
      </c>
      <c r="J220" s="35" t="s">
        <v>3401</v>
      </c>
      <c r="K220" s="36" t="s">
        <v>3774</v>
      </c>
    </row>
    <row r="221" ht="22.5" spans="1:11">
      <c r="A221" s="37"/>
      <c r="B221" s="38"/>
      <c r="C221" s="43"/>
      <c r="D221" s="35" t="s">
        <v>3352</v>
      </c>
      <c r="E221" s="35" t="s">
        <v>3353</v>
      </c>
      <c r="F221" s="36" t="s">
        <v>3776</v>
      </c>
      <c r="G221" s="35" t="s">
        <v>3337</v>
      </c>
      <c r="H221" s="36" t="s">
        <v>3777</v>
      </c>
      <c r="I221" s="35" t="s">
        <v>3400</v>
      </c>
      <c r="J221" s="35" t="s">
        <v>3401</v>
      </c>
      <c r="K221" s="36" t="s">
        <v>3776</v>
      </c>
    </row>
    <row r="222" spans="1:11">
      <c r="A222" s="37"/>
      <c r="B222" s="38"/>
      <c r="C222" s="43"/>
      <c r="D222" s="35" t="s">
        <v>3352</v>
      </c>
      <c r="E222" s="35" t="s">
        <v>3356</v>
      </c>
      <c r="F222" s="36" t="s">
        <v>3778</v>
      </c>
      <c r="G222" s="35" t="s">
        <v>3345</v>
      </c>
      <c r="H222" s="36" t="s">
        <v>3779</v>
      </c>
      <c r="I222" s="35" t="s">
        <v>3339</v>
      </c>
      <c r="J222" s="35" t="s">
        <v>3340</v>
      </c>
      <c r="K222" s="36" t="s">
        <v>3778</v>
      </c>
    </row>
    <row r="223" spans="1:11">
      <c r="A223" s="37"/>
      <c r="B223" s="38"/>
      <c r="C223" s="43"/>
      <c r="D223" s="35" t="s">
        <v>3352</v>
      </c>
      <c r="E223" s="35" t="s">
        <v>3377</v>
      </c>
      <c r="F223" s="36" t="s">
        <v>3780</v>
      </c>
      <c r="G223" s="35" t="s">
        <v>3345</v>
      </c>
      <c r="H223" s="36" t="s">
        <v>3781</v>
      </c>
      <c r="I223" s="35" t="s">
        <v>3380</v>
      </c>
      <c r="J223" s="35" t="s">
        <v>3340</v>
      </c>
      <c r="K223" s="36" t="s">
        <v>3780</v>
      </c>
    </row>
    <row r="224" spans="1:11">
      <c r="A224" s="40"/>
      <c r="B224" s="41"/>
      <c r="C224" s="44"/>
      <c r="D224" s="35" t="s">
        <v>3359</v>
      </c>
      <c r="E224" s="35" t="s">
        <v>3360</v>
      </c>
      <c r="F224" s="36" t="s">
        <v>3782</v>
      </c>
      <c r="G224" s="35" t="s">
        <v>3345</v>
      </c>
      <c r="H224" s="36" t="s">
        <v>3362</v>
      </c>
      <c r="I224" s="35" t="s">
        <v>3347</v>
      </c>
      <c r="J224" s="35" t="s">
        <v>3340</v>
      </c>
      <c r="K224" s="36" t="s">
        <v>3783</v>
      </c>
    </row>
    <row r="225" spans="1:11">
      <c r="A225" s="32" t="s">
        <v>3784</v>
      </c>
      <c r="B225" s="33">
        <v>500</v>
      </c>
      <c r="C225" s="34" t="s">
        <v>3785</v>
      </c>
      <c r="D225" s="35" t="s">
        <v>3334</v>
      </c>
      <c r="E225" s="35" t="s">
        <v>3335</v>
      </c>
      <c r="F225" s="36" t="s">
        <v>3786</v>
      </c>
      <c r="G225" s="35" t="s">
        <v>3337</v>
      </c>
      <c r="H225" s="36" t="s">
        <v>3787</v>
      </c>
      <c r="I225" s="35" t="s">
        <v>3513</v>
      </c>
      <c r="J225" s="35" t="s">
        <v>3340</v>
      </c>
      <c r="K225" s="36" t="s">
        <v>3788</v>
      </c>
    </row>
    <row r="226" ht="22.5" spans="1:11">
      <c r="A226" s="37"/>
      <c r="B226" s="38"/>
      <c r="C226" s="43"/>
      <c r="D226" s="35" t="s">
        <v>3334</v>
      </c>
      <c r="E226" s="35" t="s">
        <v>3335</v>
      </c>
      <c r="F226" s="36" t="s">
        <v>3789</v>
      </c>
      <c r="G226" s="35" t="s">
        <v>3337</v>
      </c>
      <c r="H226" s="36" t="s">
        <v>3755</v>
      </c>
      <c r="I226" s="35" t="s">
        <v>3513</v>
      </c>
      <c r="J226" s="35" t="s">
        <v>3340</v>
      </c>
      <c r="K226" s="36" t="s">
        <v>3790</v>
      </c>
    </row>
    <row r="227" ht="22.5" spans="1:11">
      <c r="A227" s="37"/>
      <c r="B227" s="38"/>
      <c r="C227" s="43"/>
      <c r="D227" s="35" t="s">
        <v>3334</v>
      </c>
      <c r="E227" s="35" t="s">
        <v>3335</v>
      </c>
      <c r="F227" s="36" t="s">
        <v>3791</v>
      </c>
      <c r="G227" s="35" t="s">
        <v>3337</v>
      </c>
      <c r="H227" s="36" t="s">
        <v>3771</v>
      </c>
      <c r="I227" s="35" t="s">
        <v>3513</v>
      </c>
      <c r="J227" s="35" t="s">
        <v>3340</v>
      </c>
      <c r="K227" s="36" t="s">
        <v>3792</v>
      </c>
    </row>
    <row r="228" ht="22.5" spans="1:11">
      <c r="A228" s="37"/>
      <c r="B228" s="38"/>
      <c r="C228" s="43"/>
      <c r="D228" s="35" t="s">
        <v>3334</v>
      </c>
      <c r="E228" s="35" t="s">
        <v>3335</v>
      </c>
      <c r="F228" s="36" t="s">
        <v>3793</v>
      </c>
      <c r="G228" s="35" t="s">
        <v>3337</v>
      </c>
      <c r="H228" s="36" t="s">
        <v>3379</v>
      </c>
      <c r="I228" s="35" t="s">
        <v>3380</v>
      </c>
      <c r="J228" s="35" t="s">
        <v>3340</v>
      </c>
      <c r="K228" s="36" t="s">
        <v>3794</v>
      </c>
    </row>
    <row r="229" spans="1:11">
      <c r="A229" s="37"/>
      <c r="B229" s="38"/>
      <c r="C229" s="43"/>
      <c r="D229" s="35" t="s">
        <v>3334</v>
      </c>
      <c r="E229" s="35" t="s">
        <v>3343</v>
      </c>
      <c r="F229" s="36" t="s">
        <v>3795</v>
      </c>
      <c r="G229" s="35" t="s">
        <v>3337</v>
      </c>
      <c r="H229" s="36" t="s">
        <v>3395</v>
      </c>
      <c r="I229" s="35" t="s">
        <v>3347</v>
      </c>
      <c r="J229" s="35" t="s">
        <v>3340</v>
      </c>
      <c r="K229" s="36" t="s">
        <v>3795</v>
      </c>
    </row>
    <row r="230" spans="1:11">
      <c r="A230" s="37"/>
      <c r="B230" s="38"/>
      <c r="C230" s="43"/>
      <c r="D230" s="35" t="s">
        <v>3334</v>
      </c>
      <c r="E230" s="35" t="s">
        <v>3372</v>
      </c>
      <c r="F230" s="36" t="s">
        <v>3761</v>
      </c>
      <c r="G230" s="35" t="s">
        <v>3337</v>
      </c>
      <c r="H230" s="36" t="s">
        <v>3762</v>
      </c>
      <c r="I230" s="35" t="s">
        <v>3763</v>
      </c>
      <c r="J230" s="35" t="s">
        <v>3401</v>
      </c>
      <c r="K230" s="36" t="s">
        <v>3761</v>
      </c>
    </row>
    <row r="231" ht="22.5" spans="1:11">
      <c r="A231" s="37"/>
      <c r="B231" s="38"/>
      <c r="C231" s="43"/>
      <c r="D231" s="35" t="s">
        <v>3334</v>
      </c>
      <c r="E231" s="35" t="s">
        <v>3348</v>
      </c>
      <c r="F231" s="36" t="s">
        <v>3764</v>
      </c>
      <c r="G231" s="35" t="s">
        <v>3424</v>
      </c>
      <c r="H231" s="36" t="s">
        <v>3765</v>
      </c>
      <c r="I231" s="35" t="s">
        <v>3347</v>
      </c>
      <c r="J231" s="35" t="s">
        <v>3340</v>
      </c>
      <c r="K231" s="36" t="s">
        <v>3796</v>
      </c>
    </row>
    <row r="232" ht="22.5" spans="1:11">
      <c r="A232" s="37"/>
      <c r="B232" s="38"/>
      <c r="C232" s="43"/>
      <c r="D232" s="35" t="s">
        <v>3352</v>
      </c>
      <c r="E232" s="35" t="s">
        <v>3397</v>
      </c>
      <c r="F232" s="36" t="s">
        <v>3797</v>
      </c>
      <c r="G232" s="35" t="s">
        <v>3345</v>
      </c>
      <c r="H232" s="36" t="s">
        <v>3379</v>
      </c>
      <c r="I232" s="35" t="s">
        <v>3798</v>
      </c>
      <c r="J232" s="35" t="s">
        <v>3340</v>
      </c>
      <c r="K232" s="36" t="s">
        <v>3799</v>
      </c>
    </row>
    <row r="233" spans="1:11">
      <c r="A233" s="37"/>
      <c r="B233" s="38"/>
      <c r="C233" s="43"/>
      <c r="D233" s="35" t="s">
        <v>3352</v>
      </c>
      <c r="E233" s="35" t="s">
        <v>3353</v>
      </c>
      <c r="F233" s="36" t="s">
        <v>3800</v>
      </c>
      <c r="G233" s="35" t="s">
        <v>3337</v>
      </c>
      <c r="H233" s="36" t="s">
        <v>3801</v>
      </c>
      <c r="I233" s="35" t="s">
        <v>3542</v>
      </c>
      <c r="J233" s="35" t="s">
        <v>3401</v>
      </c>
      <c r="K233" s="36" t="s">
        <v>3800</v>
      </c>
    </row>
    <row r="234" ht="22.5" spans="1:11">
      <c r="A234" s="37"/>
      <c r="B234" s="38"/>
      <c r="C234" s="43"/>
      <c r="D234" s="35" t="s">
        <v>3352</v>
      </c>
      <c r="E234" s="35" t="s">
        <v>3353</v>
      </c>
      <c r="F234" s="36" t="s">
        <v>3802</v>
      </c>
      <c r="G234" s="35" t="s">
        <v>3337</v>
      </c>
      <c r="H234" s="36" t="s">
        <v>3803</v>
      </c>
      <c r="I234" s="35" t="s">
        <v>3400</v>
      </c>
      <c r="J234" s="35" t="s">
        <v>3401</v>
      </c>
      <c r="K234" s="36" t="s">
        <v>3802</v>
      </c>
    </row>
    <row r="235" ht="22.5" spans="1:11">
      <c r="A235" s="37"/>
      <c r="B235" s="38"/>
      <c r="C235" s="43"/>
      <c r="D235" s="35" t="s">
        <v>3352</v>
      </c>
      <c r="E235" s="35" t="s">
        <v>3353</v>
      </c>
      <c r="F235" s="36" t="s">
        <v>3804</v>
      </c>
      <c r="G235" s="35" t="s">
        <v>3337</v>
      </c>
      <c r="H235" s="36" t="s">
        <v>3805</v>
      </c>
      <c r="I235" s="35" t="s">
        <v>3400</v>
      </c>
      <c r="J235" s="35" t="s">
        <v>3401</v>
      </c>
      <c r="K235" s="36" t="s">
        <v>3804</v>
      </c>
    </row>
    <row r="236" spans="1:11">
      <c r="A236" s="37"/>
      <c r="B236" s="38"/>
      <c r="C236" s="43"/>
      <c r="D236" s="35" t="s">
        <v>3352</v>
      </c>
      <c r="E236" s="35" t="s">
        <v>3377</v>
      </c>
      <c r="F236" s="36" t="s">
        <v>3806</v>
      </c>
      <c r="G236" s="35" t="s">
        <v>3337</v>
      </c>
      <c r="H236" s="36" t="s">
        <v>3807</v>
      </c>
      <c r="I236" s="35" t="s">
        <v>3542</v>
      </c>
      <c r="J236" s="35" t="s">
        <v>3401</v>
      </c>
      <c r="K236" s="36" t="s">
        <v>3808</v>
      </c>
    </row>
    <row r="237" spans="1:11">
      <c r="A237" s="40"/>
      <c r="B237" s="41"/>
      <c r="C237" s="44"/>
      <c r="D237" s="35" t="s">
        <v>3359</v>
      </c>
      <c r="E237" s="35" t="s">
        <v>3360</v>
      </c>
      <c r="F237" s="36" t="s">
        <v>3427</v>
      </c>
      <c r="G237" s="35" t="s">
        <v>3345</v>
      </c>
      <c r="H237" s="36" t="s">
        <v>3362</v>
      </c>
      <c r="I237" s="35" t="s">
        <v>3347</v>
      </c>
      <c r="J237" s="35" t="s">
        <v>3340</v>
      </c>
      <c r="K237" s="36" t="s">
        <v>3427</v>
      </c>
    </row>
    <row r="238" ht="18.75" spans="1:11">
      <c r="A238" s="29" t="s">
        <v>3809</v>
      </c>
      <c r="B238" s="45"/>
      <c r="C238" s="45"/>
      <c r="D238" s="45"/>
      <c r="E238" s="45"/>
      <c r="F238" s="28"/>
      <c r="G238" s="28"/>
      <c r="H238" s="28"/>
      <c r="I238" s="28"/>
      <c r="J238" s="28"/>
      <c r="K238" s="28"/>
    </row>
    <row r="239" ht="33.75" spans="1:11">
      <c r="A239" s="46" t="s">
        <v>3810</v>
      </c>
      <c r="B239" s="33">
        <v>207.84</v>
      </c>
      <c r="C239" s="34" t="s">
        <v>3811</v>
      </c>
      <c r="D239" s="35" t="s">
        <v>3334</v>
      </c>
      <c r="E239" s="35" t="s">
        <v>3335</v>
      </c>
      <c r="F239" s="36" t="s">
        <v>3812</v>
      </c>
      <c r="G239" s="35" t="s">
        <v>3337</v>
      </c>
      <c r="H239" s="36" t="s">
        <v>3374</v>
      </c>
      <c r="I239" s="35" t="s">
        <v>3347</v>
      </c>
      <c r="J239" s="35" t="s">
        <v>3401</v>
      </c>
      <c r="K239" s="36" t="s">
        <v>3813</v>
      </c>
    </row>
    <row r="240" ht="33.75" spans="1:11">
      <c r="A240" s="47"/>
      <c r="B240" s="38"/>
      <c r="C240" s="39"/>
      <c r="D240" s="35" t="s">
        <v>3334</v>
      </c>
      <c r="E240" s="35" t="s">
        <v>3343</v>
      </c>
      <c r="F240" s="36" t="s">
        <v>3814</v>
      </c>
      <c r="G240" s="35" t="s">
        <v>3337</v>
      </c>
      <c r="H240" s="36" t="s">
        <v>3374</v>
      </c>
      <c r="I240" s="35" t="s">
        <v>3347</v>
      </c>
      <c r="J240" s="35" t="s">
        <v>3401</v>
      </c>
      <c r="K240" s="36" t="s">
        <v>3815</v>
      </c>
    </row>
    <row r="241" ht="22.5" spans="1:11">
      <c r="A241" s="47"/>
      <c r="B241" s="38"/>
      <c r="C241" s="39"/>
      <c r="D241" s="35" t="s">
        <v>3352</v>
      </c>
      <c r="E241" s="35" t="s">
        <v>3353</v>
      </c>
      <c r="F241" s="36" t="s">
        <v>3712</v>
      </c>
      <c r="G241" s="35" t="s">
        <v>3337</v>
      </c>
      <c r="H241" s="36" t="s">
        <v>3374</v>
      </c>
      <c r="I241" s="35" t="s">
        <v>3347</v>
      </c>
      <c r="J241" s="35" t="s">
        <v>3401</v>
      </c>
      <c r="K241" s="36" t="s">
        <v>3816</v>
      </c>
    </row>
    <row r="242" ht="22.5" spans="1:11">
      <c r="A242" s="48"/>
      <c r="B242" s="41"/>
      <c r="C242" s="42"/>
      <c r="D242" s="35" t="s">
        <v>3359</v>
      </c>
      <c r="E242" s="35" t="s">
        <v>3360</v>
      </c>
      <c r="F242" s="36" t="s">
        <v>3817</v>
      </c>
      <c r="G242" s="35" t="s">
        <v>3337</v>
      </c>
      <c r="H242" s="36" t="s">
        <v>3374</v>
      </c>
      <c r="I242" s="35" t="s">
        <v>3347</v>
      </c>
      <c r="J242" s="35" t="s">
        <v>3401</v>
      </c>
      <c r="K242" s="36" t="s">
        <v>3816</v>
      </c>
    </row>
    <row r="243" ht="146.25" spans="1:11">
      <c r="A243" s="32" t="s">
        <v>3818</v>
      </c>
      <c r="B243" s="33">
        <v>127.05</v>
      </c>
      <c r="C243" s="34" t="s">
        <v>3819</v>
      </c>
      <c r="D243" s="35" t="s">
        <v>3334</v>
      </c>
      <c r="E243" s="35" t="s">
        <v>3335</v>
      </c>
      <c r="F243" s="36" t="s">
        <v>3820</v>
      </c>
      <c r="G243" s="35" t="s">
        <v>3345</v>
      </c>
      <c r="H243" s="36" t="s">
        <v>3821</v>
      </c>
      <c r="I243" s="35" t="s">
        <v>3452</v>
      </c>
      <c r="J243" s="35" t="s">
        <v>3340</v>
      </c>
      <c r="K243" s="36" t="s">
        <v>3822</v>
      </c>
    </row>
    <row r="244" ht="22.5" spans="1:11">
      <c r="A244" s="37"/>
      <c r="B244" s="38"/>
      <c r="C244" s="39"/>
      <c r="D244" s="35" t="s">
        <v>3334</v>
      </c>
      <c r="E244" s="35" t="s">
        <v>3372</v>
      </c>
      <c r="F244" s="36" t="s">
        <v>3507</v>
      </c>
      <c r="G244" s="35" t="s">
        <v>3345</v>
      </c>
      <c r="H244" s="36" t="s">
        <v>3374</v>
      </c>
      <c r="I244" s="35" t="s">
        <v>3347</v>
      </c>
      <c r="J244" s="35" t="s">
        <v>3340</v>
      </c>
      <c r="K244" s="36" t="s">
        <v>3823</v>
      </c>
    </row>
    <row r="245" ht="157.5" spans="1:11">
      <c r="A245" s="37"/>
      <c r="B245" s="38"/>
      <c r="C245" s="39"/>
      <c r="D245" s="35" t="s">
        <v>3334</v>
      </c>
      <c r="E245" s="35" t="s">
        <v>3348</v>
      </c>
      <c r="F245" s="36" t="s">
        <v>3824</v>
      </c>
      <c r="G245" s="35" t="s">
        <v>3345</v>
      </c>
      <c r="H245" s="36" t="s">
        <v>3825</v>
      </c>
      <c r="I245" s="35" t="s">
        <v>3740</v>
      </c>
      <c r="J245" s="35" t="s">
        <v>3340</v>
      </c>
      <c r="K245" s="36" t="s">
        <v>3826</v>
      </c>
    </row>
    <row r="246" ht="191.25" spans="1:11">
      <c r="A246" s="37"/>
      <c r="B246" s="38"/>
      <c r="C246" s="39"/>
      <c r="D246" s="35" t="s">
        <v>3352</v>
      </c>
      <c r="E246" s="35" t="s">
        <v>3353</v>
      </c>
      <c r="F246" s="36" t="s">
        <v>3827</v>
      </c>
      <c r="G246" s="35" t="s">
        <v>3345</v>
      </c>
      <c r="H246" s="36" t="s">
        <v>3362</v>
      </c>
      <c r="I246" s="35" t="s">
        <v>3347</v>
      </c>
      <c r="J246" s="35" t="s">
        <v>3340</v>
      </c>
      <c r="K246" s="36" t="s">
        <v>3828</v>
      </c>
    </row>
    <row r="247" ht="22.5" spans="1:11">
      <c r="A247" s="40"/>
      <c r="B247" s="41"/>
      <c r="C247" s="42"/>
      <c r="D247" s="35" t="s">
        <v>3359</v>
      </c>
      <c r="E247" s="35" t="s">
        <v>3360</v>
      </c>
      <c r="F247" s="36" t="s">
        <v>3361</v>
      </c>
      <c r="G247" s="35" t="s">
        <v>3345</v>
      </c>
      <c r="H247" s="36" t="s">
        <v>3362</v>
      </c>
      <c r="I247" s="35" t="s">
        <v>3347</v>
      </c>
      <c r="J247" s="35" t="s">
        <v>3340</v>
      </c>
      <c r="K247" s="36" t="s">
        <v>3829</v>
      </c>
    </row>
    <row r="248" ht="22.5" spans="1:11">
      <c r="A248" s="32" t="s">
        <v>3830</v>
      </c>
      <c r="B248" s="33">
        <v>150</v>
      </c>
      <c r="C248" s="34" t="s">
        <v>3831</v>
      </c>
      <c r="D248" s="35" t="s">
        <v>3334</v>
      </c>
      <c r="E248" s="35" t="s">
        <v>3343</v>
      </c>
      <c r="F248" s="36" t="s">
        <v>3832</v>
      </c>
      <c r="G248" s="35" t="s">
        <v>3345</v>
      </c>
      <c r="H248" s="36" t="s">
        <v>3422</v>
      </c>
      <c r="I248" s="35" t="s">
        <v>3347</v>
      </c>
      <c r="J248" s="35" t="s">
        <v>3340</v>
      </c>
      <c r="K248" s="36" t="s">
        <v>3833</v>
      </c>
    </row>
    <row r="249" ht="56.25" spans="1:11">
      <c r="A249" s="37"/>
      <c r="B249" s="38"/>
      <c r="C249" s="43"/>
      <c r="D249" s="35" t="s">
        <v>3334</v>
      </c>
      <c r="E249" s="35" t="s">
        <v>3372</v>
      </c>
      <c r="F249" s="36" t="s">
        <v>3507</v>
      </c>
      <c r="G249" s="35" t="s">
        <v>3345</v>
      </c>
      <c r="H249" s="36" t="s">
        <v>3422</v>
      </c>
      <c r="I249" s="35" t="s">
        <v>3347</v>
      </c>
      <c r="J249" s="35" t="s">
        <v>3340</v>
      </c>
      <c r="K249" s="36" t="s">
        <v>3508</v>
      </c>
    </row>
    <row r="250" ht="112.5" spans="1:11">
      <c r="A250" s="37"/>
      <c r="B250" s="38"/>
      <c r="C250" s="43"/>
      <c r="D250" s="35" t="s">
        <v>3352</v>
      </c>
      <c r="E250" s="35" t="s">
        <v>3353</v>
      </c>
      <c r="F250" s="36" t="s">
        <v>3834</v>
      </c>
      <c r="G250" s="35" t="s">
        <v>3345</v>
      </c>
      <c r="H250" s="36" t="s">
        <v>3362</v>
      </c>
      <c r="I250" s="35" t="s">
        <v>3347</v>
      </c>
      <c r="J250" s="35" t="s">
        <v>3340</v>
      </c>
      <c r="K250" s="36" t="s">
        <v>3835</v>
      </c>
    </row>
    <row r="251" ht="22.5" spans="1:11">
      <c r="A251" s="40"/>
      <c r="B251" s="41"/>
      <c r="C251" s="44"/>
      <c r="D251" s="35" t="s">
        <v>3359</v>
      </c>
      <c r="E251" s="35" t="s">
        <v>3360</v>
      </c>
      <c r="F251" s="36" t="s">
        <v>3836</v>
      </c>
      <c r="G251" s="35" t="s">
        <v>3345</v>
      </c>
      <c r="H251" s="36" t="s">
        <v>3362</v>
      </c>
      <c r="I251" s="35" t="s">
        <v>3347</v>
      </c>
      <c r="J251" s="35" t="s">
        <v>3340</v>
      </c>
      <c r="K251" s="36" t="s">
        <v>3833</v>
      </c>
    </row>
    <row r="252" ht="22.5" spans="1:11">
      <c r="A252" s="32" t="s">
        <v>3837</v>
      </c>
      <c r="B252" s="33">
        <v>1231.78</v>
      </c>
      <c r="C252" s="34" t="s">
        <v>3838</v>
      </c>
      <c r="D252" s="35" t="s">
        <v>3334</v>
      </c>
      <c r="E252" s="35" t="s">
        <v>3335</v>
      </c>
      <c r="F252" s="36" t="s">
        <v>3839</v>
      </c>
      <c r="G252" s="35" t="s">
        <v>3345</v>
      </c>
      <c r="H252" s="36" t="s">
        <v>3840</v>
      </c>
      <c r="I252" s="35" t="s">
        <v>3388</v>
      </c>
      <c r="J252" s="35" t="s">
        <v>3340</v>
      </c>
      <c r="K252" s="36" t="s">
        <v>3837</v>
      </c>
    </row>
    <row r="253" ht="22.5" spans="1:11">
      <c r="A253" s="37"/>
      <c r="B253" s="38"/>
      <c r="C253" s="39"/>
      <c r="D253" s="35" t="s">
        <v>3334</v>
      </c>
      <c r="E253" s="35" t="s">
        <v>3335</v>
      </c>
      <c r="F253" s="36" t="s">
        <v>3841</v>
      </c>
      <c r="G253" s="35" t="s">
        <v>3345</v>
      </c>
      <c r="H253" s="36" t="s">
        <v>3842</v>
      </c>
      <c r="I253" s="35" t="s">
        <v>3388</v>
      </c>
      <c r="J253" s="35" t="s">
        <v>3340</v>
      </c>
      <c r="K253" s="36" t="s">
        <v>3837</v>
      </c>
    </row>
    <row r="254" ht="22.5" spans="1:11">
      <c r="A254" s="37"/>
      <c r="B254" s="38"/>
      <c r="C254" s="39"/>
      <c r="D254" s="35" t="s">
        <v>3334</v>
      </c>
      <c r="E254" s="35" t="s">
        <v>3335</v>
      </c>
      <c r="F254" s="36" t="s">
        <v>3843</v>
      </c>
      <c r="G254" s="35" t="s">
        <v>3345</v>
      </c>
      <c r="H254" s="36" t="s">
        <v>3362</v>
      </c>
      <c r="I254" s="35" t="s">
        <v>3347</v>
      </c>
      <c r="J254" s="35" t="s">
        <v>3340</v>
      </c>
      <c r="K254" s="36" t="s">
        <v>3837</v>
      </c>
    </row>
    <row r="255" ht="22.5" spans="1:11">
      <c r="A255" s="37"/>
      <c r="B255" s="38"/>
      <c r="C255" s="39"/>
      <c r="D255" s="35" t="s">
        <v>3334</v>
      </c>
      <c r="E255" s="35" t="s">
        <v>3335</v>
      </c>
      <c r="F255" s="36" t="s">
        <v>3844</v>
      </c>
      <c r="G255" s="35" t="s">
        <v>3345</v>
      </c>
      <c r="H255" s="36" t="s">
        <v>3362</v>
      </c>
      <c r="I255" s="35" t="s">
        <v>3347</v>
      </c>
      <c r="J255" s="35" t="s">
        <v>3340</v>
      </c>
      <c r="K255" s="36" t="s">
        <v>3837</v>
      </c>
    </row>
    <row r="256" ht="22.5" spans="1:11">
      <c r="A256" s="37"/>
      <c r="B256" s="38"/>
      <c r="C256" s="39"/>
      <c r="D256" s="35" t="s">
        <v>3352</v>
      </c>
      <c r="E256" s="35" t="s">
        <v>3353</v>
      </c>
      <c r="F256" s="36" t="s">
        <v>3845</v>
      </c>
      <c r="G256" s="35" t="s">
        <v>3345</v>
      </c>
      <c r="H256" s="36" t="s">
        <v>3846</v>
      </c>
      <c r="I256" s="35" t="s">
        <v>3612</v>
      </c>
      <c r="J256" s="35" t="s">
        <v>3340</v>
      </c>
      <c r="K256" s="36" t="s">
        <v>3837</v>
      </c>
    </row>
    <row r="257" ht="22.5" spans="1:11">
      <c r="A257" s="37"/>
      <c r="B257" s="38"/>
      <c r="C257" s="39"/>
      <c r="D257" s="35" t="s">
        <v>3352</v>
      </c>
      <c r="E257" s="35" t="s">
        <v>3353</v>
      </c>
      <c r="F257" s="36" t="s">
        <v>3847</v>
      </c>
      <c r="G257" s="35" t="s">
        <v>3345</v>
      </c>
      <c r="H257" s="36" t="s">
        <v>3848</v>
      </c>
      <c r="I257" s="35" t="s">
        <v>3612</v>
      </c>
      <c r="J257" s="35" t="s">
        <v>3340</v>
      </c>
      <c r="K257" s="36" t="s">
        <v>3837</v>
      </c>
    </row>
    <row r="258" ht="22.5" spans="1:11">
      <c r="A258" s="40"/>
      <c r="B258" s="41"/>
      <c r="C258" s="42"/>
      <c r="D258" s="35" t="s">
        <v>3359</v>
      </c>
      <c r="E258" s="35" t="s">
        <v>3360</v>
      </c>
      <c r="F258" s="36" t="s">
        <v>3849</v>
      </c>
      <c r="G258" s="35" t="s">
        <v>3345</v>
      </c>
      <c r="H258" s="36" t="s">
        <v>3346</v>
      </c>
      <c r="I258" s="35" t="s">
        <v>3347</v>
      </c>
      <c r="J258" s="35" t="s">
        <v>3401</v>
      </c>
      <c r="K258" s="36" t="s">
        <v>3837</v>
      </c>
    </row>
    <row r="259" ht="22.5" spans="1:11">
      <c r="A259" s="32" t="s">
        <v>3850</v>
      </c>
      <c r="B259" s="33">
        <v>230.87</v>
      </c>
      <c r="C259" s="34" t="s">
        <v>3851</v>
      </c>
      <c r="D259" s="35" t="s">
        <v>3334</v>
      </c>
      <c r="E259" s="35" t="s">
        <v>3335</v>
      </c>
      <c r="F259" s="36" t="s">
        <v>3852</v>
      </c>
      <c r="G259" s="35" t="s">
        <v>3337</v>
      </c>
      <c r="H259" s="36" t="s">
        <v>3368</v>
      </c>
      <c r="I259" s="35" t="s">
        <v>3369</v>
      </c>
      <c r="J259" s="35" t="s">
        <v>3340</v>
      </c>
      <c r="K259" s="36" t="s">
        <v>3853</v>
      </c>
    </row>
    <row r="260" ht="45" spans="1:11">
      <c r="A260" s="37"/>
      <c r="B260" s="38"/>
      <c r="C260" s="39"/>
      <c r="D260" s="35" t="s">
        <v>3334</v>
      </c>
      <c r="E260" s="35" t="s">
        <v>3335</v>
      </c>
      <c r="F260" s="36" t="s">
        <v>3854</v>
      </c>
      <c r="G260" s="35" t="s">
        <v>3337</v>
      </c>
      <c r="H260" s="36" t="s">
        <v>3368</v>
      </c>
      <c r="I260" s="35" t="s">
        <v>3369</v>
      </c>
      <c r="J260" s="35" t="s">
        <v>3340</v>
      </c>
      <c r="K260" s="36" t="s">
        <v>3855</v>
      </c>
    </row>
    <row r="261" ht="45" spans="1:11">
      <c r="A261" s="37"/>
      <c r="B261" s="38"/>
      <c r="C261" s="39"/>
      <c r="D261" s="35" t="s">
        <v>3334</v>
      </c>
      <c r="E261" s="35" t="s">
        <v>3335</v>
      </c>
      <c r="F261" s="36" t="s">
        <v>3856</v>
      </c>
      <c r="G261" s="35" t="s">
        <v>3337</v>
      </c>
      <c r="H261" s="36" t="s">
        <v>3368</v>
      </c>
      <c r="I261" s="35" t="s">
        <v>3369</v>
      </c>
      <c r="J261" s="35" t="s">
        <v>3401</v>
      </c>
      <c r="K261" s="36" t="s">
        <v>3855</v>
      </c>
    </row>
    <row r="262" ht="22.5" spans="1:11">
      <c r="A262" s="37"/>
      <c r="B262" s="38"/>
      <c r="C262" s="39"/>
      <c r="D262" s="35" t="s">
        <v>3334</v>
      </c>
      <c r="E262" s="35" t="s">
        <v>3348</v>
      </c>
      <c r="F262" s="36" t="s">
        <v>3857</v>
      </c>
      <c r="G262" s="35" t="s">
        <v>3337</v>
      </c>
      <c r="H262" s="36" t="s">
        <v>3858</v>
      </c>
      <c r="I262" s="35" t="s">
        <v>3859</v>
      </c>
      <c r="J262" s="35" t="s">
        <v>3401</v>
      </c>
      <c r="K262" s="36" t="s">
        <v>3860</v>
      </c>
    </row>
    <row r="263" ht="45" spans="1:11">
      <c r="A263" s="37"/>
      <c r="B263" s="38"/>
      <c r="C263" s="39"/>
      <c r="D263" s="35" t="s">
        <v>3352</v>
      </c>
      <c r="E263" s="35" t="s">
        <v>3353</v>
      </c>
      <c r="F263" s="36" t="s">
        <v>3861</v>
      </c>
      <c r="G263" s="35" t="s">
        <v>3337</v>
      </c>
      <c r="H263" s="36" t="s">
        <v>3379</v>
      </c>
      <c r="I263" s="35" t="s">
        <v>3369</v>
      </c>
      <c r="J263" s="35" t="s">
        <v>3401</v>
      </c>
      <c r="K263" s="36" t="s">
        <v>3855</v>
      </c>
    </row>
    <row r="264" ht="22.5" spans="1:11">
      <c r="A264" s="40"/>
      <c r="B264" s="41"/>
      <c r="C264" s="42"/>
      <c r="D264" s="35" t="s">
        <v>3359</v>
      </c>
      <c r="E264" s="35" t="s">
        <v>3360</v>
      </c>
      <c r="F264" s="36" t="s">
        <v>3361</v>
      </c>
      <c r="G264" s="35" t="s">
        <v>3337</v>
      </c>
      <c r="H264" s="36" t="s">
        <v>3362</v>
      </c>
      <c r="I264" s="35" t="s">
        <v>3347</v>
      </c>
      <c r="J264" s="35" t="s">
        <v>3401</v>
      </c>
      <c r="K264" s="36" t="s">
        <v>3862</v>
      </c>
    </row>
    <row r="265" ht="45" spans="1:11">
      <c r="A265" s="32" t="s">
        <v>3863</v>
      </c>
      <c r="B265" s="33">
        <v>465.36</v>
      </c>
      <c r="C265" s="34" t="s">
        <v>3864</v>
      </c>
      <c r="D265" s="35" t="s">
        <v>3334</v>
      </c>
      <c r="E265" s="35" t="s">
        <v>3335</v>
      </c>
      <c r="F265" s="36" t="s">
        <v>3865</v>
      </c>
      <c r="G265" s="35" t="s">
        <v>3337</v>
      </c>
      <c r="H265" s="36" t="s">
        <v>3866</v>
      </c>
      <c r="I265" s="35" t="s">
        <v>3388</v>
      </c>
      <c r="J265" s="35" t="s">
        <v>3340</v>
      </c>
      <c r="K265" s="36" t="s">
        <v>3867</v>
      </c>
    </row>
    <row r="266" ht="45" spans="1:11">
      <c r="A266" s="37"/>
      <c r="B266" s="38"/>
      <c r="C266" s="39"/>
      <c r="D266" s="35" t="s">
        <v>3334</v>
      </c>
      <c r="E266" s="35" t="s">
        <v>3335</v>
      </c>
      <c r="F266" s="36" t="s">
        <v>3868</v>
      </c>
      <c r="G266" s="35" t="s">
        <v>3337</v>
      </c>
      <c r="H266" s="36" t="s">
        <v>3869</v>
      </c>
      <c r="I266" s="35" t="s">
        <v>3388</v>
      </c>
      <c r="J266" s="35" t="s">
        <v>3340</v>
      </c>
      <c r="K266" s="36" t="s">
        <v>3867</v>
      </c>
    </row>
    <row r="267" ht="45" spans="1:11">
      <c r="A267" s="37"/>
      <c r="B267" s="38"/>
      <c r="C267" s="39"/>
      <c r="D267" s="35" t="s">
        <v>3334</v>
      </c>
      <c r="E267" s="35" t="s">
        <v>3335</v>
      </c>
      <c r="F267" s="36" t="s">
        <v>3870</v>
      </c>
      <c r="G267" s="35" t="s">
        <v>3337</v>
      </c>
      <c r="H267" s="36" t="s">
        <v>3871</v>
      </c>
      <c r="I267" s="35" t="s">
        <v>3388</v>
      </c>
      <c r="J267" s="35" t="s">
        <v>3340</v>
      </c>
      <c r="K267" s="36" t="s">
        <v>3867</v>
      </c>
    </row>
    <row r="268" ht="45" spans="1:11">
      <c r="A268" s="37"/>
      <c r="B268" s="38"/>
      <c r="C268" s="39"/>
      <c r="D268" s="35" t="s">
        <v>3334</v>
      </c>
      <c r="E268" s="35" t="s">
        <v>3335</v>
      </c>
      <c r="F268" s="36" t="s">
        <v>3872</v>
      </c>
      <c r="G268" s="35" t="s">
        <v>3337</v>
      </c>
      <c r="H268" s="36" t="s">
        <v>155</v>
      </c>
      <c r="I268" s="35" t="s">
        <v>3388</v>
      </c>
      <c r="J268" s="35" t="s">
        <v>3340</v>
      </c>
      <c r="K268" s="36" t="s">
        <v>3867</v>
      </c>
    </row>
    <row r="269" ht="45" spans="1:11">
      <c r="A269" s="37"/>
      <c r="B269" s="38"/>
      <c r="C269" s="39"/>
      <c r="D269" s="35" t="s">
        <v>3334</v>
      </c>
      <c r="E269" s="35" t="s">
        <v>3343</v>
      </c>
      <c r="F269" s="36" t="s">
        <v>3705</v>
      </c>
      <c r="G269" s="35" t="s">
        <v>3337</v>
      </c>
      <c r="H269" s="36" t="s">
        <v>3395</v>
      </c>
      <c r="I269" s="35" t="s">
        <v>3347</v>
      </c>
      <c r="J269" s="35" t="s">
        <v>3401</v>
      </c>
      <c r="K269" s="36" t="s">
        <v>3873</v>
      </c>
    </row>
    <row r="270" ht="45" spans="1:11">
      <c r="A270" s="37"/>
      <c r="B270" s="38"/>
      <c r="C270" s="39"/>
      <c r="D270" s="35" t="s">
        <v>3334</v>
      </c>
      <c r="E270" s="35" t="s">
        <v>3372</v>
      </c>
      <c r="F270" s="36" t="s">
        <v>3874</v>
      </c>
      <c r="G270" s="35" t="s">
        <v>3337</v>
      </c>
      <c r="H270" s="36" t="s">
        <v>3395</v>
      </c>
      <c r="I270" s="35" t="s">
        <v>3347</v>
      </c>
      <c r="J270" s="35" t="s">
        <v>3401</v>
      </c>
      <c r="K270" s="36" t="s">
        <v>3874</v>
      </c>
    </row>
    <row r="271" ht="45" spans="1:11">
      <c r="A271" s="37"/>
      <c r="B271" s="38"/>
      <c r="C271" s="39"/>
      <c r="D271" s="35" t="s">
        <v>3352</v>
      </c>
      <c r="E271" s="35" t="s">
        <v>3353</v>
      </c>
      <c r="F271" s="36" t="s">
        <v>3875</v>
      </c>
      <c r="G271" s="35" t="s">
        <v>3337</v>
      </c>
      <c r="H271" s="36" t="s">
        <v>3395</v>
      </c>
      <c r="I271" s="35" t="s">
        <v>3347</v>
      </c>
      <c r="J271" s="35" t="s">
        <v>3401</v>
      </c>
      <c r="K271" s="36" t="s">
        <v>3876</v>
      </c>
    </row>
    <row r="272" ht="56.25" spans="1:11">
      <c r="A272" s="37"/>
      <c r="B272" s="38"/>
      <c r="C272" s="39"/>
      <c r="D272" s="35" t="s">
        <v>3352</v>
      </c>
      <c r="E272" s="35" t="s">
        <v>3353</v>
      </c>
      <c r="F272" s="36" t="s">
        <v>3712</v>
      </c>
      <c r="G272" s="35" t="s">
        <v>3337</v>
      </c>
      <c r="H272" s="36" t="s">
        <v>3374</v>
      </c>
      <c r="I272" s="35" t="s">
        <v>3347</v>
      </c>
      <c r="J272" s="35" t="s">
        <v>3401</v>
      </c>
      <c r="K272" s="36" t="s">
        <v>3877</v>
      </c>
    </row>
    <row r="273" ht="22.5" spans="1:11">
      <c r="A273" s="37"/>
      <c r="B273" s="38"/>
      <c r="C273" s="42"/>
      <c r="D273" s="35" t="s">
        <v>3359</v>
      </c>
      <c r="E273" s="35" t="s">
        <v>3360</v>
      </c>
      <c r="F273" s="36" t="s">
        <v>3427</v>
      </c>
      <c r="G273" s="35" t="s">
        <v>3345</v>
      </c>
      <c r="H273" s="36" t="s">
        <v>3395</v>
      </c>
      <c r="I273" s="35" t="s">
        <v>3347</v>
      </c>
      <c r="J273" s="35" t="s">
        <v>3340</v>
      </c>
      <c r="K273" s="36" t="s">
        <v>3428</v>
      </c>
    </row>
    <row r="274" ht="33.75" spans="1:11">
      <c r="A274" s="32" t="s">
        <v>3878</v>
      </c>
      <c r="B274" s="33">
        <v>136.91</v>
      </c>
      <c r="C274" s="34" t="s">
        <v>3879</v>
      </c>
      <c r="D274" s="35" t="s">
        <v>3334</v>
      </c>
      <c r="E274" s="35" t="s">
        <v>3335</v>
      </c>
      <c r="F274" s="36" t="s">
        <v>3880</v>
      </c>
      <c r="G274" s="35" t="s">
        <v>3337</v>
      </c>
      <c r="H274" s="36" t="s">
        <v>3376</v>
      </c>
      <c r="I274" s="35" t="s">
        <v>3347</v>
      </c>
      <c r="J274" s="35" t="s">
        <v>3401</v>
      </c>
      <c r="K274" s="36" t="s">
        <v>3881</v>
      </c>
    </row>
    <row r="275" ht="33.75" spans="1:11">
      <c r="A275" s="37"/>
      <c r="B275" s="38"/>
      <c r="C275" s="39"/>
      <c r="D275" s="35" t="s">
        <v>3334</v>
      </c>
      <c r="E275" s="35" t="s">
        <v>3335</v>
      </c>
      <c r="F275" s="36" t="s">
        <v>3882</v>
      </c>
      <c r="G275" s="35" t="s">
        <v>3337</v>
      </c>
      <c r="H275" s="36" t="s">
        <v>3883</v>
      </c>
      <c r="I275" s="35" t="s">
        <v>3388</v>
      </c>
      <c r="J275" s="35" t="s">
        <v>3340</v>
      </c>
      <c r="K275" s="36" t="s">
        <v>3881</v>
      </c>
    </row>
    <row r="276" ht="33.75" spans="1:11">
      <c r="A276" s="37"/>
      <c r="B276" s="38"/>
      <c r="C276" s="39"/>
      <c r="D276" s="35" t="s">
        <v>3334</v>
      </c>
      <c r="E276" s="35" t="s">
        <v>3335</v>
      </c>
      <c r="F276" s="36" t="s">
        <v>3884</v>
      </c>
      <c r="G276" s="35" t="s">
        <v>3337</v>
      </c>
      <c r="H276" s="36" t="s">
        <v>3885</v>
      </c>
      <c r="I276" s="35" t="s">
        <v>3388</v>
      </c>
      <c r="J276" s="35" t="s">
        <v>3340</v>
      </c>
      <c r="K276" s="36" t="s">
        <v>3881</v>
      </c>
    </row>
    <row r="277" ht="33.75" spans="1:11">
      <c r="A277" s="37"/>
      <c r="B277" s="38"/>
      <c r="C277" s="39"/>
      <c r="D277" s="35" t="s">
        <v>3334</v>
      </c>
      <c r="E277" s="35" t="s">
        <v>3343</v>
      </c>
      <c r="F277" s="36" t="s">
        <v>3886</v>
      </c>
      <c r="G277" s="35" t="s">
        <v>3337</v>
      </c>
      <c r="H277" s="36" t="s">
        <v>3362</v>
      </c>
      <c r="I277" s="35" t="s">
        <v>3347</v>
      </c>
      <c r="J277" s="35" t="s">
        <v>3401</v>
      </c>
      <c r="K277" s="36" t="s">
        <v>3881</v>
      </c>
    </row>
    <row r="278" ht="33.75" spans="1:11">
      <c r="A278" s="37"/>
      <c r="B278" s="38"/>
      <c r="C278" s="39"/>
      <c r="D278" s="35" t="s">
        <v>3334</v>
      </c>
      <c r="E278" s="35" t="s">
        <v>3343</v>
      </c>
      <c r="F278" s="36" t="s">
        <v>3887</v>
      </c>
      <c r="G278" s="35" t="s">
        <v>3337</v>
      </c>
      <c r="H278" s="36" t="s">
        <v>3395</v>
      </c>
      <c r="I278" s="35" t="s">
        <v>3347</v>
      </c>
      <c r="J278" s="35" t="s">
        <v>3401</v>
      </c>
      <c r="K278" s="36" t="s">
        <v>3881</v>
      </c>
    </row>
    <row r="279" ht="33.75" spans="1:11">
      <c r="A279" s="37"/>
      <c r="B279" s="38"/>
      <c r="C279" s="39"/>
      <c r="D279" s="35" t="s">
        <v>3334</v>
      </c>
      <c r="E279" s="35" t="s">
        <v>3343</v>
      </c>
      <c r="F279" s="36" t="s">
        <v>3888</v>
      </c>
      <c r="G279" s="35" t="s">
        <v>3337</v>
      </c>
      <c r="H279" s="36" t="s">
        <v>3395</v>
      </c>
      <c r="I279" s="35" t="s">
        <v>3347</v>
      </c>
      <c r="J279" s="35" t="s">
        <v>3401</v>
      </c>
      <c r="K279" s="36" t="s">
        <v>3881</v>
      </c>
    </row>
    <row r="280" ht="33.75" spans="1:11">
      <c r="A280" s="37"/>
      <c r="B280" s="38"/>
      <c r="C280" s="39"/>
      <c r="D280" s="35" t="s">
        <v>3352</v>
      </c>
      <c r="E280" s="35" t="s">
        <v>3397</v>
      </c>
      <c r="F280" s="36" t="s">
        <v>3889</v>
      </c>
      <c r="G280" s="35" t="s">
        <v>3345</v>
      </c>
      <c r="H280" s="36" t="s">
        <v>3379</v>
      </c>
      <c r="I280" s="35" t="s">
        <v>3890</v>
      </c>
      <c r="J280" s="35" t="s">
        <v>3340</v>
      </c>
      <c r="K280" s="36" t="s">
        <v>3881</v>
      </c>
    </row>
    <row r="281" ht="33.75" spans="1:11">
      <c r="A281" s="37"/>
      <c r="B281" s="38"/>
      <c r="C281" s="39"/>
      <c r="D281" s="35" t="s">
        <v>3352</v>
      </c>
      <c r="E281" s="35" t="s">
        <v>3353</v>
      </c>
      <c r="F281" s="36" t="s">
        <v>3891</v>
      </c>
      <c r="G281" s="35" t="s">
        <v>3337</v>
      </c>
      <c r="H281" s="36" t="s">
        <v>3422</v>
      </c>
      <c r="I281" s="35" t="s">
        <v>3347</v>
      </c>
      <c r="J281" s="35" t="s">
        <v>3401</v>
      </c>
      <c r="K281" s="36" t="s">
        <v>3881</v>
      </c>
    </row>
    <row r="282" ht="33.75" spans="1:11">
      <c r="A282" s="37"/>
      <c r="B282" s="38"/>
      <c r="C282" s="39"/>
      <c r="D282" s="35" t="s">
        <v>3352</v>
      </c>
      <c r="E282" s="35" t="s">
        <v>3353</v>
      </c>
      <c r="F282" s="36" t="s">
        <v>3892</v>
      </c>
      <c r="G282" s="35" t="s">
        <v>3337</v>
      </c>
      <c r="H282" s="36" t="s">
        <v>3395</v>
      </c>
      <c r="I282" s="35" t="s">
        <v>3347</v>
      </c>
      <c r="J282" s="35" t="s">
        <v>3401</v>
      </c>
      <c r="K282" s="36" t="s">
        <v>3881</v>
      </c>
    </row>
    <row r="283" ht="33.75" spans="1:11">
      <c r="A283" s="37"/>
      <c r="B283" s="38"/>
      <c r="C283" s="39"/>
      <c r="D283" s="35" t="s">
        <v>3359</v>
      </c>
      <c r="E283" s="35" t="s">
        <v>3360</v>
      </c>
      <c r="F283" s="36" t="s">
        <v>3893</v>
      </c>
      <c r="G283" s="35" t="s">
        <v>3337</v>
      </c>
      <c r="H283" s="36" t="s">
        <v>3405</v>
      </c>
      <c r="I283" s="35" t="s">
        <v>3347</v>
      </c>
      <c r="J283" s="35" t="s">
        <v>3401</v>
      </c>
      <c r="K283" s="36" t="s">
        <v>3881</v>
      </c>
    </row>
    <row r="284" ht="33.75" spans="1:11">
      <c r="A284" s="37"/>
      <c r="B284" s="38"/>
      <c r="C284" s="39"/>
      <c r="D284" s="35" t="s">
        <v>3359</v>
      </c>
      <c r="E284" s="35" t="s">
        <v>3360</v>
      </c>
      <c r="F284" s="36" t="s">
        <v>3894</v>
      </c>
      <c r="G284" s="35" t="s">
        <v>3337</v>
      </c>
      <c r="H284" s="36" t="s">
        <v>3405</v>
      </c>
      <c r="I284" s="35" t="s">
        <v>3347</v>
      </c>
      <c r="J284" s="35" t="s">
        <v>3401</v>
      </c>
      <c r="K284" s="36" t="s">
        <v>3881</v>
      </c>
    </row>
    <row r="285" ht="33.75" spans="1:11">
      <c r="A285" s="40"/>
      <c r="B285" s="41"/>
      <c r="C285" s="42"/>
      <c r="D285" s="35" t="s">
        <v>3359</v>
      </c>
      <c r="E285" s="35" t="s">
        <v>3360</v>
      </c>
      <c r="F285" s="36" t="s">
        <v>3895</v>
      </c>
      <c r="G285" s="35" t="s">
        <v>3337</v>
      </c>
      <c r="H285" s="36" t="s">
        <v>3405</v>
      </c>
      <c r="I285" s="35" t="s">
        <v>3347</v>
      </c>
      <c r="J285" s="35" t="s">
        <v>3401</v>
      </c>
      <c r="K285" s="36" t="s">
        <v>3881</v>
      </c>
    </row>
    <row r="286" ht="18.75" spans="1:11">
      <c r="A286" s="29" t="s">
        <v>3896</v>
      </c>
      <c r="B286" s="45"/>
      <c r="C286" s="45"/>
      <c r="D286" s="45"/>
      <c r="E286" s="45"/>
      <c r="F286" s="28"/>
      <c r="G286" s="28"/>
      <c r="H286" s="28"/>
      <c r="I286" s="28"/>
      <c r="J286" s="28"/>
      <c r="K286" s="28"/>
    </row>
    <row r="287" ht="22.5" spans="1:11">
      <c r="A287" s="32" t="s">
        <v>3897</v>
      </c>
      <c r="B287" s="33">
        <v>300</v>
      </c>
      <c r="C287" s="34" t="s">
        <v>3898</v>
      </c>
      <c r="D287" s="35" t="s">
        <v>3334</v>
      </c>
      <c r="E287" s="35" t="s">
        <v>3335</v>
      </c>
      <c r="F287" s="36" t="s">
        <v>3899</v>
      </c>
      <c r="G287" s="35" t="s">
        <v>3345</v>
      </c>
      <c r="H287" s="36" t="s">
        <v>3374</v>
      </c>
      <c r="I287" s="35" t="s">
        <v>3347</v>
      </c>
      <c r="J287" s="35" t="s">
        <v>3340</v>
      </c>
      <c r="K287" s="36" t="s">
        <v>3900</v>
      </c>
    </row>
    <row r="288" ht="22.5" spans="1:11">
      <c r="A288" s="37"/>
      <c r="B288" s="38"/>
      <c r="C288" s="39"/>
      <c r="D288" s="35" t="s">
        <v>3334</v>
      </c>
      <c r="E288" s="35" t="s">
        <v>3335</v>
      </c>
      <c r="F288" s="36" t="s">
        <v>3901</v>
      </c>
      <c r="G288" s="35" t="s">
        <v>3345</v>
      </c>
      <c r="H288" s="36" t="s">
        <v>3362</v>
      </c>
      <c r="I288" s="35" t="s">
        <v>3347</v>
      </c>
      <c r="J288" s="35" t="s">
        <v>3340</v>
      </c>
      <c r="K288" s="36" t="s">
        <v>3902</v>
      </c>
    </row>
    <row r="289" ht="22.5" spans="1:11">
      <c r="A289" s="37"/>
      <c r="B289" s="38"/>
      <c r="C289" s="39"/>
      <c r="D289" s="35" t="s">
        <v>3334</v>
      </c>
      <c r="E289" s="35" t="s">
        <v>3343</v>
      </c>
      <c r="F289" s="36" t="s">
        <v>3903</v>
      </c>
      <c r="G289" s="35" t="s">
        <v>3337</v>
      </c>
      <c r="H289" s="36" t="s">
        <v>3395</v>
      </c>
      <c r="I289" s="35" t="s">
        <v>3347</v>
      </c>
      <c r="J289" s="35" t="s">
        <v>3340</v>
      </c>
      <c r="K289" s="36" t="s">
        <v>3904</v>
      </c>
    </row>
    <row r="290" spans="1:11">
      <c r="A290" s="37"/>
      <c r="B290" s="38"/>
      <c r="C290" s="39"/>
      <c r="D290" s="35" t="s">
        <v>3334</v>
      </c>
      <c r="E290" s="35" t="s">
        <v>3343</v>
      </c>
      <c r="F290" s="36" t="s">
        <v>3905</v>
      </c>
      <c r="G290" s="35" t="s">
        <v>3337</v>
      </c>
      <c r="H290" s="36" t="s">
        <v>3906</v>
      </c>
      <c r="I290" s="35" t="s">
        <v>3400</v>
      </c>
      <c r="J290" s="35" t="s">
        <v>3401</v>
      </c>
      <c r="K290" s="36" t="s">
        <v>3905</v>
      </c>
    </row>
    <row r="291" ht="33.75" spans="1:11">
      <c r="A291" s="37"/>
      <c r="B291" s="38"/>
      <c r="C291" s="39"/>
      <c r="D291" s="35" t="s">
        <v>3352</v>
      </c>
      <c r="E291" s="35" t="s">
        <v>3377</v>
      </c>
      <c r="F291" s="36" t="s">
        <v>3907</v>
      </c>
      <c r="G291" s="35" t="s">
        <v>3337</v>
      </c>
      <c r="H291" s="36" t="s">
        <v>3908</v>
      </c>
      <c r="I291" s="35" t="s">
        <v>3347</v>
      </c>
      <c r="J291" s="35" t="s">
        <v>3401</v>
      </c>
      <c r="K291" s="36" t="s">
        <v>3909</v>
      </c>
    </row>
    <row r="292" ht="22.5" spans="1:11">
      <c r="A292" s="37"/>
      <c r="B292" s="38"/>
      <c r="C292" s="39"/>
      <c r="D292" s="35" t="s">
        <v>3359</v>
      </c>
      <c r="E292" s="35" t="s">
        <v>3360</v>
      </c>
      <c r="F292" s="36" t="s">
        <v>3910</v>
      </c>
      <c r="G292" s="35" t="s">
        <v>3345</v>
      </c>
      <c r="H292" s="36" t="s">
        <v>3405</v>
      </c>
      <c r="I292" s="35" t="s">
        <v>3347</v>
      </c>
      <c r="J292" s="35" t="s">
        <v>3401</v>
      </c>
      <c r="K292" s="36" t="s">
        <v>3910</v>
      </c>
    </row>
    <row r="293" ht="22.5" spans="1:11">
      <c r="A293" s="40"/>
      <c r="B293" s="41"/>
      <c r="C293" s="42"/>
      <c r="D293" s="35" t="s">
        <v>3359</v>
      </c>
      <c r="E293" s="35" t="s">
        <v>3360</v>
      </c>
      <c r="F293" s="36" t="s">
        <v>3911</v>
      </c>
      <c r="G293" s="35" t="s">
        <v>3345</v>
      </c>
      <c r="H293" s="36" t="s">
        <v>3405</v>
      </c>
      <c r="I293" s="35" t="s">
        <v>3347</v>
      </c>
      <c r="J293" s="35" t="s">
        <v>3401</v>
      </c>
      <c r="K293" s="36" t="s">
        <v>3911</v>
      </c>
    </row>
    <row r="294" ht="45" spans="1:11">
      <c r="A294" s="32" t="s">
        <v>3912</v>
      </c>
      <c r="B294" s="33">
        <v>139.73</v>
      </c>
      <c r="C294" s="34" t="s">
        <v>3913</v>
      </c>
      <c r="D294" s="35" t="s">
        <v>3334</v>
      </c>
      <c r="E294" s="35" t="s">
        <v>3335</v>
      </c>
      <c r="F294" s="36" t="s">
        <v>3914</v>
      </c>
      <c r="G294" s="35" t="s">
        <v>3337</v>
      </c>
      <c r="H294" s="36" t="s">
        <v>3915</v>
      </c>
      <c r="I294" s="35" t="s">
        <v>3347</v>
      </c>
      <c r="J294" s="35" t="s">
        <v>3340</v>
      </c>
      <c r="K294" s="36" t="s">
        <v>3916</v>
      </c>
    </row>
    <row r="295" ht="67.5" spans="1:11">
      <c r="A295" s="37"/>
      <c r="B295" s="38"/>
      <c r="C295" s="39"/>
      <c r="D295" s="35" t="s">
        <v>3334</v>
      </c>
      <c r="E295" s="35" t="s">
        <v>3343</v>
      </c>
      <c r="F295" s="36" t="s">
        <v>3917</v>
      </c>
      <c r="G295" s="35" t="s">
        <v>3345</v>
      </c>
      <c r="H295" s="36" t="s">
        <v>3665</v>
      </c>
      <c r="I295" s="35" t="s">
        <v>3347</v>
      </c>
      <c r="J295" s="35" t="s">
        <v>3340</v>
      </c>
      <c r="K295" s="36" t="s">
        <v>3918</v>
      </c>
    </row>
    <row r="296" ht="33.75" spans="1:11">
      <c r="A296" s="37"/>
      <c r="B296" s="38"/>
      <c r="C296" s="39"/>
      <c r="D296" s="35" t="s">
        <v>3334</v>
      </c>
      <c r="E296" s="35" t="s">
        <v>3348</v>
      </c>
      <c r="F296" s="36" t="s">
        <v>3919</v>
      </c>
      <c r="G296" s="35" t="s">
        <v>3337</v>
      </c>
      <c r="H296" s="36" t="s">
        <v>3742</v>
      </c>
      <c r="I296" s="35" t="s">
        <v>3859</v>
      </c>
      <c r="J296" s="35" t="s">
        <v>3340</v>
      </c>
      <c r="K296" s="36" t="s">
        <v>3920</v>
      </c>
    </row>
    <row r="297" ht="33.75" spans="1:11">
      <c r="A297" s="37"/>
      <c r="B297" s="38"/>
      <c r="C297" s="39"/>
      <c r="D297" s="35" t="s">
        <v>3334</v>
      </c>
      <c r="E297" s="35" t="s">
        <v>3348</v>
      </c>
      <c r="F297" s="36" t="s">
        <v>3921</v>
      </c>
      <c r="G297" s="35" t="s">
        <v>3337</v>
      </c>
      <c r="H297" s="36" t="s">
        <v>3922</v>
      </c>
      <c r="I297" s="35" t="s">
        <v>3859</v>
      </c>
      <c r="J297" s="35" t="s">
        <v>3340</v>
      </c>
      <c r="K297" s="36" t="s">
        <v>3923</v>
      </c>
    </row>
    <row r="298" ht="45" spans="1:11">
      <c r="A298" s="37"/>
      <c r="B298" s="38"/>
      <c r="C298" s="39"/>
      <c r="D298" s="35" t="s">
        <v>3334</v>
      </c>
      <c r="E298" s="35" t="s">
        <v>3348</v>
      </c>
      <c r="F298" s="36" t="s">
        <v>3924</v>
      </c>
      <c r="G298" s="35" t="s">
        <v>3337</v>
      </c>
      <c r="H298" s="36" t="s">
        <v>3710</v>
      </c>
      <c r="I298" s="35" t="s">
        <v>3859</v>
      </c>
      <c r="J298" s="35" t="s">
        <v>3340</v>
      </c>
      <c r="K298" s="36" t="s">
        <v>3925</v>
      </c>
    </row>
    <row r="299" ht="56.25" spans="1:11">
      <c r="A299" s="37"/>
      <c r="B299" s="38"/>
      <c r="C299" s="39"/>
      <c r="D299" s="35" t="s">
        <v>3334</v>
      </c>
      <c r="E299" s="35" t="s">
        <v>3348</v>
      </c>
      <c r="F299" s="36" t="s">
        <v>3926</v>
      </c>
      <c r="G299" s="35" t="s">
        <v>3337</v>
      </c>
      <c r="H299" s="36" t="s">
        <v>3435</v>
      </c>
      <c r="I299" s="35" t="s">
        <v>3859</v>
      </c>
      <c r="J299" s="35" t="s">
        <v>3340</v>
      </c>
      <c r="K299" s="36" t="s">
        <v>3927</v>
      </c>
    </row>
    <row r="300" ht="67.5" spans="1:11">
      <c r="A300" s="37"/>
      <c r="B300" s="38"/>
      <c r="C300" s="39"/>
      <c r="D300" s="35" t="s">
        <v>3352</v>
      </c>
      <c r="E300" s="35" t="s">
        <v>3353</v>
      </c>
      <c r="F300" s="36" t="s">
        <v>3928</v>
      </c>
      <c r="G300" s="35" t="s">
        <v>3345</v>
      </c>
      <c r="H300" s="36" t="s">
        <v>3665</v>
      </c>
      <c r="I300" s="35" t="s">
        <v>3347</v>
      </c>
      <c r="J300" s="35" t="s">
        <v>3340</v>
      </c>
      <c r="K300" s="36" t="s">
        <v>3929</v>
      </c>
    </row>
    <row r="301" ht="56.25" spans="1:11">
      <c r="A301" s="37"/>
      <c r="B301" s="38"/>
      <c r="C301" s="39"/>
      <c r="D301" s="35" t="s">
        <v>3352</v>
      </c>
      <c r="E301" s="35" t="s">
        <v>3353</v>
      </c>
      <c r="F301" s="36" t="s">
        <v>3930</v>
      </c>
      <c r="G301" s="35" t="s">
        <v>3345</v>
      </c>
      <c r="H301" s="36" t="s">
        <v>3374</v>
      </c>
      <c r="I301" s="35" t="s">
        <v>3347</v>
      </c>
      <c r="J301" s="35" t="s">
        <v>3340</v>
      </c>
      <c r="K301" s="36" t="s">
        <v>3931</v>
      </c>
    </row>
    <row r="302" ht="22.5" spans="1:11">
      <c r="A302" s="40"/>
      <c r="B302" s="41"/>
      <c r="C302" s="42"/>
      <c r="D302" s="35" t="s">
        <v>3359</v>
      </c>
      <c r="E302" s="35" t="s">
        <v>3360</v>
      </c>
      <c r="F302" s="36" t="s">
        <v>3932</v>
      </c>
      <c r="G302" s="35" t="s">
        <v>3337</v>
      </c>
      <c r="H302" s="36" t="s">
        <v>3346</v>
      </c>
      <c r="I302" s="35" t="s">
        <v>3347</v>
      </c>
      <c r="J302" s="35" t="s">
        <v>3401</v>
      </c>
      <c r="K302" s="36" t="s">
        <v>3933</v>
      </c>
    </row>
    <row r="303" ht="18.75" spans="1:11">
      <c r="A303" s="29" t="s">
        <v>3934</v>
      </c>
      <c r="B303" s="45"/>
      <c r="C303" s="45"/>
      <c r="D303" s="45"/>
      <c r="E303" s="45"/>
      <c r="F303" s="28"/>
      <c r="G303" s="28"/>
      <c r="H303" s="28"/>
      <c r="I303" s="28"/>
      <c r="J303" s="28"/>
      <c r="K303" s="28"/>
    </row>
    <row r="304" ht="22.5" spans="1:11">
      <c r="A304" s="32" t="s">
        <v>3935</v>
      </c>
      <c r="B304" s="33">
        <v>465.59</v>
      </c>
      <c r="C304" s="34" t="s">
        <v>3936</v>
      </c>
      <c r="D304" s="35" t="s">
        <v>3334</v>
      </c>
      <c r="E304" s="35" t="s">
        <v>3335</v>
      </c>
      <c r="F304" s="36" t="s">
        <v>3937</v>
      </c>
      <c r="G304" s="35" t="s">
        <v>3345</v>
      </c>
      <c r="H304" s="36" t="s">
        <v>3938</v>
      </c>
      <c r="I304" s="35" t="s">
        <v>3388</v>
      </c>
      <c r="J304" s="35" t="s">
        <v>3340</v>
      </c>
      <c r="K304" s="36" t="s">
        <v>3939</v>
      </c>
    </row>
    <row r="305" ht="22.5" spans="1:11">
      <c r="A305" s="37"/>
      <c r="B305" s="38"/>
      <c r="C305" s="39"/>
      <c r="D305" s="35" t="s">
        <v>3334</v>
      </c>
      <c r="E305" s="35" t="s">
        <v>3335</v>
      </c>
      <c r="F305" s="36" t="s">
        <v>3940</v>
      </c>
      <c r="G305" s="35" t="s">
        <v>3337</v>
      </c>
      <c r="H305" s="36" t="s">
        <v>3941</v>
      </c>
      <c r="I305" s="35" t="s">
        <v>3942</v>
      </c>
      <c r="J305" s="35" t="s">
        <v>3340</v>
      </c>
      <c r="K305" s="36" t="s">
        <v>3943</v>
      </c>
    </row>
    <row r="306" ht="22.5" spans="1:11">
      <c r="A306" s="37"/>
      <c r="B306" s="38"/>
      <c r="C306" s="39"/>
      <c r="D306" s="35" t="s">
        <v>3334</v>
      </c>
      <c r="E306" s="35" t="s">
        <v>3335</v>
      </c>
      <c r="F306" s="36" t="s">
        <v>3944</v>
      </c>
      <c r="G306" s="35" t="s">
        <v>3337</v>
      </c>
      <c r="H306" s="36" t="s">
        <v>3945</v>
      </c>
      <c r="I306" s="35" t="s">
        <v>3946</v>
      </c>
      <c r="J306" s="35" t="s">
        <v>3340</v>
      </c>
      <c r="K306" s="36" t="s">
        <v>3947</v>
      </c>
    </row>
    <row r="307" ht="22.5" spans="1:11">
      <c r="A307" s="37"/>
      <c r="B307" s="38"/>
      <c r="C307" s="39"/>
      <c r="D307" s="35" t="s">
        <v>3334</v>
      </c>
      <c r="E307" s="35" t="s">
        <v>3343</v>
      </c>
      <c r="F307" s="36" t="s">
        <v>3948</v>
      </c>
      <c r="G307" s="35" t="s">
        <v>3345</v>
      </c>
      <c r="H307" s="36" t="s">
        <v>3374</v>
      </c>
      <c r="I307" s="35" t="s">
        <v>3347</v>
      </c>
      <c r="J307" s="35" t="s">
        <v>3340</v>
      </c>
      <c r="K307" s="36" t="s">
        <v>3949</v>
      </c>
    </row>
    <row r="308" spans="1:11">
      <c r="A308" s="37"/>
      <c r="B308" s="38"/>
      <c r="C308" s="39"/>
      <c r="D308" s="35" t="s">
        <v>3334</v>
      </c>
      <c r="E308" s="35" t="s">
        <v>3343</v>
      </c>
      <c r="F308" s="36" t="s">
        <v>3950</v>
      </c>
      <c r="G308" s="35" t="s">
        <v>3345</v>
      </c>
      <c r="H308" s="36" t="s">
        <v>3374</v>
      </c>
      <c r="I308" s="35" t="s">
        <v>3347</v>
      </c>
      <c r="J308" s="35" t="s">
        <v>3340</v>
      </c>
      <c r="K308" s="36" t="s">
        <v>3951</v>
      </c>
    </row>
    <row r="309" ht="22.5" spans="1:11">
      <c r="A309" s="37"/>
      <c r="B309" s="38"/>
      <c r="C309" s="39"/>
      <c r="D309" s="35" t="s">
        <v>3334</v>
      </c>
      <c r="E309" s="35" t="s">
        <v>3343</v>
      </c>
      <c r="F309" s="36" t="s">
        <v>3952</v>
      </c>
      <c r="G309" s="35" t="s">
        <v>3345</v>
      </c>
      <c r="H309" s="36" t="s">
        <v>3953</v>
      </c>
      <c r="I309" s="35" t="s">
        <v>3347</v>
      </c>
      <c r="J309" s="35" t="s">
        <v>3340</v>
      </c>
      <c r="K309" s="36" t="s">
        <v>3954</v>
      </c>
    </row>
    <row r="310" ht="22.5" spans="1:11">
      <c r="A310" s="37"/>
      <c r="B310" s="38"/>
      <c r="C310" s="39"/>
      <c r="D310" s="35" t="s">
        <v>3334</v>
      </c>
      <c r="E310" s="35" t="s">
        <v>3343</v>
      </c>
      <c r="F310" s="36" t="s">
        <v>3955</v>
      </c>
      <c r="G310" s="35" t="s">
        <v>3345</v>
      </c>
      <c r="H310" s="36" t="s">
        <v>3422</v>
      </c>
      <c r="I310" s="35" t="s">
        <v>3347</v>
      </c>
      <c r="J310" s="35" t="s">
        <v>3340</v>
      </c>
      <c r="K310" s="36" t="s">
        <v>3956</v>
      </c>
    </row>
    <row r="311" ht="33.75" spans="1:11">
      <c r="A311" s="37"/>
      <c r="B311" s="38"/>
      <c r="C311" s="39"/>
      <c r="D311" s="35" t="s">
        <v>3334</v>
      </c>
      <c r="E311" s="35" t="s">
        <v>3343</v>
      </c>
      <c r="F311" s="36" t="s">
        <v>3957</v>
      </c>
      <c r="G311" s="35" t="s">
        <v>3337</v>
      </c>
      <c r="H311" s="36" t="s">
        <v>3395</v>
      </c>
      <c r="I311" s="35" t="s">
        <v>3347</v>
      </c>
      <c r="J311" s="35" t="s">
        <v>3340</v>
      </c>
      <c r="K311" s="36" t="s">
        <v>3958</v>
      </c>
    </row>
    <row r="312" ht="22.5" spans="1:11">
      <c r="A312" s="37"/>
      <c r="B312" s="38"/>
      <c r="C312" s="39"/>
      <c r="D312" s="35" t="s">
        <v>3334</v>
      </c>
      <c r="E312" s="35" t="s">
        <v>3372</v>
      </c>
      <c r="F312" s="36" t="s">
        <v>3959</v>
      </c>
      <c r="G312" s="35" t="s">
        <v>3337</v>
      </c>
      <c r="H312" s="36" t="s">
        <v>3395</v>
      </c>
      <c r="I312" s="35" t="s">
        <v>3347</v>
      </c>
      <c r="J312" s="35" t="s">
        <v>3340</v>
      </c>
      <c r="K312" s="36" t="s">
        <v>3960</v>
      </c>
    </row>
    <row r="313" ht="56.25" spans="1:11">
      <c r="A313" s="37"/>
      <c r="B313" s="38"/>
      <c r="C313" s="39"/>
      <c r="D313" s="35" t="s">
        <v>3352</v>
      </c>
      <c r="E313" s="35" t="s">
        <v>3353</v>
      </c>
      <c r="F313" s="36" t="s">
        <v>3712</v>
      </c>
      <c r="G313" s="35" t="s">
        <v>3345</v>
      </c>
      <c r="H313" s="36" t="s">
        <v>3405</v>
      </c>
      <c r="I313" s="35" t="s">
        <v>3347</v>
      </c>
      <c r="J313" s="35" t="s">
        <v>3340</v>
      </c>
      <c r="K313" s="36" t="s">
        <v>3877</v>
      </c>
    </row>
    <row r="314" ht="22.5" spans="1:11">
      <c r="A314" s="37"/>
      <c r="B314" s="38"/>
      <c r="C314" s="39"/>
      <c r="D314" s="35" t="s">
        <v>3352</v>
      </c>
      <c r="E314" s="35" t="s">
        <v>3353</v>
      </c>
      <c r="F314" s="36" t="s">
        <v>3961</v>
      </c>
      <c r="G314" s="35" t="s">
        <v>3337</v>
      </c>
      <c r="H314" s="36" t="s">
        <v>3962</v>
      </c>
      <c r="I314" s="35" t="s">
        <v>3380</v>
      </c>
      <c r="J314" s="35" t="s">
        <v>3401</v>
      </c>
      <c r="K314" s="36" t="s">
        <v>3963</v>
      </c>
    </row>
    <row r="315" ht="22.5" spans="1:11">
      <c r="A315" s="40"/>
      <c r="B315" s="41"/>
      <c r="C315" s="42"/>
      <c r="D315" s="35" t="s">
        <v>3359</v>
      </c>
      <c r="E315" s="35" t="s">
        <v>3360</v>
      </c>
      <c r="F315" s="36" t="s">
        <v>3964</v>
      </c>
      <c r="G315" s="35" t="s">
        <v>3345</v>
      </c>
      <c r="H315" s="36" t="s">
        <v>3362</v>
      </c>
      <c r="I315" s="35" t="s">
        <v>3347</v>
      </c>
      <c r="J315" s="35" t="s">
        <v>3340</v>
      </c>
      <c r="K315" s="36" t="s">
        <v>3965</v>
      </c>
    </row>
    <row r="316" ht="22.5" spans="1:11">
      <c r="A316" s="32" t="s">
        <v>3966</v>
      </c>
      <c r="B316" s="33">
        <v>883.11</v>
      </c>
      <c r="C316" s="34" t="s">
        <v>3967</v>
      </c>
      <c r="D316" s="35" t="s">
        <v>3334</v>
      </c>
      <c r="E316" s="35" t="s">
        <v>3335</v>
      </c>
      <c r="F316" s="36" t="s">
        <v>3968</v>
      </c>
      <c r="G316" s="35" t="s">
        <v>3337</v>
      </c>
      <c r="H316" s="36" t="s">
        <v>3395</v>
      </c>
      <c r="I316" s="35" t="s">
        <v>3347</v>
      </c>
      <c r="J316" s="35" t="s">
        <v>3340</v>
      </c>
      <c r="K316" s="36" t="s">
        <v>3969</v>
      </c>
    </row>
    <row r="317" ht="22.5" spans="1:11">
      <c r="A317" s="37"/>
      <c r="B317" s="38"/>
      <c r="C317" s="39"/>
      <c r="D317" s="35" t="s">
        <v>3334</v>
      </c>
      <c r="E317" s="35" t="s">
        <v>3335</v>
      </c>
      <c r="F317" s="36" t="s">
        <v>3970</v>
      </c>
      <c r="G317" s="35" t="s">
        <v>3345</v>
      </c>
      <c r="H317" s="36" t="s">
        <v>3971</v>
      </c>
      <c r="I317" s="35" t="s">
        <v>3388</v>
      </c>
      <c r="J317" s="35" t="s">
        <v>3340</v>
      </c>
      <c r="K317" s="36" t="s">
        <v>3972</v>
      </c>
    </row>
    <row r="318" ht="33.75" spans="1:11">
      <c r="A318" s="37"/>
      <c r="B318" s="38"/>
      <c r="C318" s="39"/>
      <c r="D318" s="35" t="s">
        <v>3334</v>
      </c>
      <c r="E318" s="35" t="s">
        <v>3372</v>
      </c>
      <c r="F318" s="36" t="s">
        <v>3973</v>
      </c>
      <c r="G318" s="35" t="s">
        <v>3337</v>
      </c>
      <c r="H318" s="36" t="s">
        <v>3962</v>
      </c>
      <c r="I318" s="35" t="s">
        <v>3380</v>
      </c>
      <c r="J318" s="35" t="s">
        <v>3340</v>
      </c>
      <c r="K318" s="36" t="s">
        <v>3974</v>
      </c>
    </row>
    <row r="319" ht="22.5" spans="1:11">
      <c r="A319" s="37"/>
      <c r="B319" s="38"/>
      <c r="C319" s="39"/>
      <c r="D319" s="35" t="s">
        <v>3334</v>
      </c>
      <c r="E319" s="35" t="s">
        <v>3348</v>
      </c>
      <c r="F319" s="36" t="s">
        <v>3975</v>
      </c>
      <c r="G319" s="35" t="s">
        <v>3337</v>
      </c>
      <c r="H319" s="36" t="s">
        <v>3773</v>
      </c>
      <c r="I319" s="35" t="s">
        <v>3976</v>
      </c>
      <c r="J319" s="35" t="s">
        <v>3340</v>
      </c>
      <c r="K319" s="36" t="s">
        <v>3977</v>
      </c>
    </row>
    <row r="320" ht="22.5" spans="1:11">
      <c r="A320" s="37"/>
      <c r="B320" s="38"/>
      <c r="C320" s="39"/>
      <c r="D320" s="35" t="s">
        <v>3334</v>
      </c>
      <c r="E320" s="35" t="s">
        <v>3348</v>
      </c>
      <c r="F320" s="36" t="s">
        <v>3978</v>
      </c>
      <c r="G320" s="35" t="s">
        <v>3337</v>
      </c>
      <c r="H320" s="36" t="s">
        <v>3979</v>
      </c>
      <c r="I320" s="35" t="s">
        <v>3976</v>
      </c>
      <c r="J320" s="35" t="s">
        <v>3340</v>
      </c>
      <c r="K320" s="36" t="s">
        <v>3980</v>
      </c>
    </row>
    <row r="321" ht="22.5" spans="1:11">
      <c r="A321" s="37"/>
      <c r="B321" s="38"/>
      <c r="C321" s="39"/>
      <c r="D321" s="35" t="s">
        <v>3334</v>
      </c>
      <c r="E321" s="35" t="s">
        <v>3348</v>
      </c>
      <c r="F321" s="36" t="s">
        <v>3981</v>
      </c>
      <c r="G321" s="35" t="s">
        <v>3337</v>
      </c>
      <c r="H321" s="36" t="s">
        <v>3982</v>
      </c>
      <c r="I321" s="35" t="s">
        <v>3976</v>
      </c>
      <c r="J321" s="35" t="s">
        <v>3340</v>
      </c>
      <c r="K321" s="36" t="s">
        <v>3983</v>
      </c>
    </row>
    <row r="322" ht="22.5" spans="1:11">
      <c r="A322" s="37"/>
      <c r="B322" s="38"/>
      <c r="C322" s="39"/>
      <c r="D322" s="35" t="s">
        <v>3352</v>
      </c>
      <c r="E322" s="35" t="s">
        <v>3353</v>
      </c>
      <c r="F322" s="36" t="s">
        <v>3961</v>
      </c>
      <c r="G322" s="35" t="s">
        <v>3337</v>
      </c>
      <c r="H322" s="36" t="s">
        <v>3984</v>
      </c>
      <c r="I322" s="35" t="s">
        <v>3380</v>
      </c>
      <c r="J322" s="35" t="s">
        <v>3340</v>
      </c>
      <c r="K322" s="36" t="s">
        <v>3963</v>
      </c>
    </row>
    <row r="323" ht="56.25" spans="1:11">
      <c r="A323" s="37"/>
      <c r="B323" s="38"/>
      <c r="C323" s="39"/>
      <c r="D323" s="35" t="s">
        <v>3352</v>
      </c>
      <c r="E323" s="35" t="s">
        <v>3353</v>
      </c>
      <c r="F323" s="36" t="s">
        <v>3712</v>
      </c>
      <c r="G323" s="35" t="s">
        <v>3345</v>
      </c>
      <c r="H323" s="36" t="s">
        <v>3405</v>
      </c>
      <c r="I323" s="35" t="s">
        <v>3347</v>
      </c>
      <c r="J323" s="35" t="s">
        <v>3340</v>
      </c>
      <c r="K323" s="36" t="s">
        <v>3877</v>
      </c>
    </row>
    <row r="324" ht="22.5" spans="1:11">
      <c r="A324" s="37"/>
      <c r="B324" s="38"/>
      <c r="C324" s="39"/>
      <c r="D324" s="35" t="s">
        <v>3352</v>
      </c>
      <c r="E324" s="35" t="s">
        <v>3353</v>
      </c>
      <c r="F324" s="36" t="s">
        <v>3985</v>
      </c>
      <c r="G324" s="35" t="s">
        <v>3337</v>
      </c>
      <c r="H324" s="36" t="s">
        <v>3984</v>
      </c>
      <c r="I324" s="35" t="s">
        <v>3859</v>
      </c>
      <c r="J324" s="35" t="s">
        <v>3340</v>
      </c>
      <c r="K324" s="36" t="s">
        <v>3963</v>
      </c>
    </row>
    <row r="325" spans="1:11">
      <c r="A325" s="40"/>
      <c r="B325" s="41"/>
      <c r="C325" s="42"/>
      <c r="D325" s="35" t="s">
        <v>3359</v>
      </c>
      <c r="E325" s="35" t="s">
        <v>3360</v>
      </c>
      <c r="F325" s="36" t="s">
        <v>3986</v>
      </c>
      <c r="G325" s="35" t="s">
        <v>3345</v>
      </c>
      <c r="H325" s="36" t="s">
        <v>3362</v>
      </c>
      <c r="I325" s="35" t="s">
        <v>3347</v>
      </c>
      <c r="J325" s="35" t="s">
        <v>3340</v>
      </c>
      <c r="K325" s="36" t="s">
        <v>3987</v>
      </c>
    </row>
    <row r="326" ht="24.75" spans="1:11">
      <c r="A326" s="29" t="s">
        <v>3988</v>
      </c>
      <c r="B326" s="45"/>
      <c r="C326" s="45"/>
      <c r="D326" s="45"/>
      <c r="E326" s="45"/>
      <c r="F326" s="28"/>
      <c r="G326" s="28"/>
      <c r="H326" s="28"/>
      <c r="I326" s="28"/>
      <c r="J326" s="28"/>
      <c r="K326" s="28"/>
    </row>
    <row r="327" ht="22.5" spans="1:11">
      <c r="A327" s="32" t="s">
        <v>3989</v>
      </c>
      <c r="B327" s="33">
        <v>200</v>
      </c>
      <c r="C327" s="34" t="s">
        <v>3990</v>
      </c>
      <c r="D327" s="35" t="s">
        <v>3334</v>
      </c>
      <c r="E327" s="35" t="s">
        <v>3335</v>
      </c>
      <c r="F327" s="36" t="s">
        <v>3991</v>
      </c>
      <c r="G327" s="35" t="s">
        <v>3337</v>
      </c>
      <c r="H327" s="36" t="s">
        <v>3992</v>
      </c>
      <c r="I327" s="35" t="s">
        <v>3993</v>
      </c>
      <c r="J327" s="35" t="s">
        <v>3340</v>
      </c>
      <c r="K327" s="36" t="s">
        <v>3994</v>
      </c>
    </row>
    <row r="328" ht="22.5" spans="1:11">
      <c r="A328" s="37"/>
      <c r="B328" s="38"/>
      <c r="C328" s="39"/>
      <c r="D328" s="35" t="s">
        <v>3334</v>
      </c>
      <c r="E328" s="35" t="s">
        <v>3343</v>
      </c>
      <c r="F328" s="36" t="s">
        <v>3995</v>
      </c>
      <c r="G328" s="35" t="s">
        <v>3337</v>
      </c>
      <c r="H328" s="36" t="s">
        <v>3395</v>
      </c>
      <c r="I328" s="35" t="s">
        <v>3347</v>
      </c>
      <c r="J328" s="35" t="s">
        <v>3401</v>
      </c>
      <c r="K328" s="36" t="s">
        <v>3994</v>
      </c>
    </row>
    <row r="329" ht="22.5" spans="1:11">
      <c r="A329" s="37"/>
      <c r="B329" s="38"/>
      <c r="C329" s="39"/>
      <c r="D329" s="35" t="s">
        <v>3334</v>
      </c>
      <c r="E329" s="35" t="s">
        <v>3372</v>
      </c>
      <c r="F329" s="36" t="s">
        <v>3996</v>
      </c>
      <c r="G329" s="35" t="s">
        <v>3337</v>
      </c>
      <c r="H329" s="36" t="s">
        <v>3395</v>
      </c>
      <c r="I329" s="35" t="s">
        <v>3347</v>
      </c>
      <c r="J329" s="35" t="s">
        <v>3401</v>
      </c>
      <c r="K329" s="36" t="s">
        <v>3994</v>
      </c>
    </row>
    <row r="330" ht="22.5" spans="1:11">
      <c r="A330" s="37"/>
      <c r="B330" s="38"/>
      <c r="C330" s="39"/>
      <c r="D330" s="35" t="s">
        <v>3352</v>
      </c>
      <c r="E330" s="35" t="s">
        <v>3353</v>
      </c>
      <c r="F330" s="36" t="s">
        <v>3997</v>
      </c>
      <c r="G330" s="35" t="s">
        <v>3345</v>
      </c>
      <c r="H330" s="36" t="s">
        <v>3362</v>
      </c>
      <c r="I330" s="35" t="s">
        <v>3347</v>
      </c>
      <c r="J330" s="35" t="s">
        <v>3401</v>
      </c>
      <c r="K330" s="36" t="s">
        <v>3994</v>
      </c>
    </row>
    <row r="331" ht="22.5" spans="1:11">
      <c r="A331" s="40"/>
      <c r="B331" s="41"/>
      <c r="C331" s="42"/>
      <c r="D331" s="35" t="s">
        <v>3359</v>
      </c>
      <c r="E331" s="35" t="s">
        <v>3360</v>
      </c>
      <c r="F331" s="36" t="s">
        <v>3998</v>
      </c>
      <c r="G331" s="35" t="s">
        <v>3345</v>
      </c>
      <c r="H331" s="36" t="s">
        <v>3362</v>
      </c>
      <c r="I331" s="35" t="s">
        <v>3347</v>
      </c>
      <c r="J331" s="35" t="s">
        <v>3401</v>
      </c>
      <c r="K331" s="36" t="s">
        <v>3994</v>
      </c>
    </row>
    <row r="332" ht="24.75" spans="1:11">
      <c r="A332" s="29" t="s">
        <v>3999</v>
      </c>
      <c r="B332" s="45"/>
      <c r="C332" s="45"/>
      <c r="D332" s="45"/>
      <c r="E332" s="45"/>
      <c r="F332" s="28"/>
      <c r="G332" s="28"/>
      <c r="H332" s="28"/>
      <c r="I332" s="28"/>
      <c r="J332" s="28"/>
      <c r="K332" s="28"/>
    </row>
    <row r="333" ht="22.5" spans="1:11">
      <c r="A333" s="32" t="s">
        <v>4000</v>
      </c>
      <c r="B333" s="33">
        <v>500</v>
      </c>
      <c r="C333" s="34" t="s">
        <v>4001</v>
      </c>
      <c r="D333" s="35" t="s">
        <v>3334</v>
      </c>
      <c r="E333" s="35" t="s">
        <v>3335</v>
      </c>
      <c r="F333" s="36" t="s">
        <v>4002</v>
      </c>
      <c r="G333" s="35" t="s">
        <v>3345</v>
      </c>
      <c r="H333" s="36" t="s">
        <v>3458</v>
      </c>
      <c r="I333" s="35" t="s">
        <v>3603</v>
      </c>
      <c r="J333" s="35" t="s">
        <v>3340</v>
      </c>
      <c r="K333" s="36" t="s">
        <v>4003</v>
      </c>
    </row>
    <row r="334" ht="22.5" spans="1:11">
      <c r="A334" s="37"/>
      <c r="B334" s="38"/>
      <c r="C334" s="39"/>
      <c r="D334" s="35" t="s">
        <v>3334</v>
      </c>
      <c r="E334" s="35" t="s">
        <v>3335</v>
      </c>
      <c r="F334" s="36" t="s">
        <v>4004</v>
      </c>
      <c r="G334" s="35" t="s">
        <v>3337</v>
      </c>
      <c r="H334" s="36" t="s">
        <v>3628</v>
      </c>
      <c r="I334" s="35" t="s">
        <v>3339</v>
      </c>
      <c r="J334" s="35" t="s">
        <v>3340</v>
      </c>
      <c r="K334" s="36" t="s">
        <v>4005</v>
      </c>
    </row>
    <row r="335" ht="22.5" spans="1:11">
      <c r="A335" s="37"/>
      <c r="B335" s="38"/>
      <c r="C335" s="39"/>
      <c r="D335" s="35" t="s">
        <v>3334</v>
      </c>
      <c r="E335" s="35" t="s">
        <v>3343</v>
      </c>
      <c r="F335" s="36" t="s">
        <v>4006</v>
      </c>
      <c r="G335" s="35" t="s">
        <v>3337</v>
      </c>
      <c r="H335" s="36" t="s">
        <v>3458</v>
      </c>
      <c r="I335" s="35" t="s">
        <v>3603</v>
      </c>
      <c r="J335" s="35" t="s">
        <v>3340</v>
      </c>
      <c r="K335" s="36" t="s">
        <v>4006</v>
      </c>
    </row>
    <row r="336" ht="22.5" spans="1:11">
      <c r="A336" s="37"/>
      <c r="B336" s="38"/>
      <c r="C336" s="39"/>
      <c r="D336" s="35" t="s">
        <v>3334</v>
      </c>
      <c r="E336" s="35" t="s">
        <v>3348</v>
      </c>
      <c r="F336" s="36" t="s">
        <v>4007</v>
      </c>
      <c r="G336" s="35" t="s">
        <v>3424</v>
      </c>
      <c r="H336" s="36" t="s">
        <v>3628</v>
      </c>
      <c r="I336" s="35" t="s">
        <v>3740</v>
      </c>
      <c r="J336" s="35" t="s">
        <v>3340</v>
      </c>
      <c r="K336" s="36" t="s">
        <v>4007</v>
      </c>
    </row>
    <row r="337" ht="22.5" spans="1:11">
      <c r="A337" s="37"/>
      <c r="B337" s="38"/>
      <c r="C337" s="39"/>
      <c r="D337" s="35" t="s">
        <v>3352</v>
      </c>
      <c r="E337" s="35" t="s">
        <v>3353</v>
      </c>
      <c r="F337" s="36" t="s">
        <v>4008</v>
      </c>
      <c r="G337" s="35" t="s">
        <v>3345</v>
      </c>
      <c r="H337" s="36" t="s">
        <v>4008</v>
      </c>
      <c r="I337" s="35" t="s">
        <v>4009</v>
      </c>
      <c r="J337" s="35" t="s">
        <v>3340</v>
      </c>
      <c r="K337" s="36" t="s">
        <v>4010</v>
      </c>
    </row>
    <row r="338" ht="22.5" spans="1:11">
      <c r="A338" s="40"/>
      <c r="B338" s="41"/>
      <c r="C338" s="42"/>
      <c r="D338" s="35" t="s">
        <v>3359</v>
      </c>
      <c r="E338" s="35" t="s">
        <v>3360</v>
      </c>
      <c r="F338" s="36" t="s">
        <v>4011</v>
      </c>
      <c r="G338" s="35" t="s">
        <v>3345</v>
      </c>
      <c r="H338" s="36" t="s">
        <v>3374</v>
      </c>
      <c r="I338" s="35" t="s">
        <v>3347</v>
      </c>
      <c r="J338" s="35" t="s">
        <v>3340</v>
      </c>
      <c r="K338" s="36" t="s">
        <v>4012</v>
      </c>
    </row>
    <row r="339" ht="18.75" spans="1:11">
      <c r="A339" s="29" t="s">
        <v>4013</v>
      </c>
      <c r="B339" s="45"/>
      <c r="C339" s="45"/>
      <c r="D339" s="45"/>
      <c r="E339" s="45"/>
      <c r="F339" s="28"/>
      <c r="G339" s="28"/>
      <c r="H339" s="28"/>
      <c r="I339" s="28"/>
      <c r="J339" s="28"/>
      <c r="K339" s="28"/>
    </row>
    <row r="340" ht="22.5" spans="1:11">
      <c r="A340" s="32" t="s">
        <v>4014</v>
      </c>
      <c r="B340" s="33">
        <v>150</v>
      </c>
      <c r="C340" s="34" t="s">
        <v>4015</v>
      </c>
      <c r="D340" s="35" t="s">
        <v>3334</v>
      </c>
      <c r="E340" s="35" t="s">
        <v>3335</v>
      </c>
      <c r="F340" s="36" t="s">
        <v>4016</v>
      </c>
      <c r="G340" s="35" t="s">
        <v>3345</v>
      </c>
      <c r="H340" s="36" t="s">
        <v>4017</v>
      </c>
      <c r="I340" s="35" t="s">
        <v>3380</v>
      </c>
      <c r="J340" s="35" t="s">
        <v>3340</v>
      </c>
      <c r="K340" s="36" t="s">
        <v>4018</v>
      </c>
    </row>
    <row r="341" ht="22.5" spans="1:11">
      <c r="A341" s="37"/>
      <c r="B341" s="38"/>
      <c r="C341" s="39"/>
      <c r="D341" s="35" t="s">
        <v>3352</v>
      </c>
      <c r="E341" s="35" t="s">
        <v>3397</v>
      </c>
      <c r="F341" s="36" t="s">
        <v>4019</v>
      </c>
      <c r="G341" s="35" t="s">
        <v>3345</v>
      </c>
      <c r="H341" s="36" t="s">
        <v>3953</v>
      </c>
      <c r="I341" s="35" t="s">
        <v>3347</v>
      </c>
      <c r="J341" s="35" t="s">
        <v>3340</v>
      </c>
      <c r="K341" s="36" t="s">
        <v>4020</v>
      </c>
    </row>
    <row r="342" ht="56.25" spans="1:11">
      <c r="A342" s="37"/>
      <c r="B342" s="38"/>
      <c r="C342" s="39"/>
      <c r="D342" s="35" t="s">
        <v>3352</v>
      </c>
      <c r="E342" s="35" t="s">
        <v>3353</v>
      </c>
      <c r="F342" s="36" t="s">
        <v>3712</v>
      </c>
      <c r="G342" s="35" t="s">
        <v>3337</v>
      </c>
      <c r="H342" s="36" t="s">
        <v>3405</v>
      </c>
      <c r="I342" s="35" t="s">
        <v>3347</v>
      </c>
      <c r="J342" s="35" t="s">
        <v>3401</v>
      </c>
      <c r="K342" s="36" t="s">
        <v>3877</v>
      </c>
    </row>
    <row r="343" ht="33.75" spans="1:11">
      <c r="A343" s="37"/>
      <c r="B343" s="38"/>
      <c r="C343" s="39"/>
      <c r="D343" s="35" t="s">
        <v>3352</v>
      </c>
      <c r="E343" s="35" t="s">
        <v>3353</v>
      </c>
      <c r="F343" s="36" t="s">
        <v>4021</v>
      </c>
      <c r="G343" s="35" t="s">
        <v>3337</v>
      </c>
      <c r="H343" s="36" t="s">
        <v>3405</v>
      </c>
      <c r="I343" s="35" t="s">
        <v>3347</v>
      </c>
      <c r="J343" s="35" t="s">
        <v>3401</v>
      </c>
      <c r="K343" s="36" t="s">
        <v>4022</v>
      </c>
    </row>
    <row r="344" ht="22.5" spans="1:11">
      <c r="A344" s="40"/>
      <c r="B344" s="41"/>
      <c r="C344" s="42"/>
      <c r="D344" s="35" t="s">
        <v>3359</v>
      </c>
      <c r="E344" s="35" t="s">
        <v>3360</v>
      </c>
      <c r="F344" s="36" t="s">
        <v>3427</v>
      </c>
      <c r="G344" s="35" t="s">
        <v>3345</v>
      </c>
      <c r="H344" s="36" t="s">
        <v>3405</v>
      </c>
      <c r="I344" s="35" t="s">
        <v>3347</v>
      </c>
      <c r="J344" s="35" t="s">
        <v>3340</v>
      </c>
      <c r="K344" s="36" t="s">
        <v>3428</v>
      </c>
    </row>
    <row r="345" ht="22.5" spans="1:11">
      <c r="A345" s="32" t="s">
        <v>4023</v>
      </c>
      <c r="B345" s="33">
        <v>257.6</v>
      </c>
      <c r="C345" s="34" t="s">
        <v>4024</v>
      </c>
      <c r="D345" s="35" t="s">
        <v>3334</v>
      </c>
      <c r="E345" s="35" t="s">
        <v>3372</v>
      </c>
      <c r="F345" s="36" t="s">
        <v>4025</v>
      </c>
      <c r="G345" s="35" t="s">
        <v>3337</v>
      </c>
      <c r="H345" s="36" t="s">
        <v>4026</v>
      </c>
      <c r="I345" s="35" t="s">
        <v>3603</v>
      </c>
      <c r="J345" s="35" t="s">
        <v>3401</v>
      </c>
      <c r="K345" s="36" t="s">
        <v>4027</v>
      </c>
    </row>
    <row r="346" spans="1:11">
      <c r="A346" s="37"/>
      <c r="B346" s="38"/>
      <c r="C346" s="39"/>
      <c r="D346" s="35" t="s">
        <v>3352</v>
      </c>
      <c r="E346" s="35" t="s">
        <v>3397</v>
      </c>
      <c r="F346" s="36" t="s">
        <v>4028</v>
      </c>
      <c r="G346" s="35" t="s">
        <v>3337</v>
      </c>
      <c r="H346" s="36" t="s">
        <v>4028</v>
      </c>
      <c r="I346" s="35" t="s">
        <v>3380</v>
      </c>
      <c r="J346" s="35" t="s">
        <v>3401</v>
      </c>
      <c r="K346" s="36" t="s">
        <v>4028</v>
      </c>
    </row>
    <row r="347" ht="22.5" spans="1:11">
      <c r="A347" s="37"/>
      <c r="B347" s="38"/>
      <c r="C347" s="39"/>
      <c r="D347" s="35" t="s">
        <v>3352</v>
      </c>
      <c r="E347" s="35" t="s">
        <v>3353</v>
      </c>
      <c r="F347" s="36" t="s">
        <v>4029</v>
      </c>
      <c r="G347" s="35" t="s">
        <v>3337</v>
      </c>
      <c r="H347" s="36" t="s">
        <v>4030</v>
      </c>
      <c r="I347" s="35" t="s">
        <v>3380</v>
      </c>
      <c r="J347" s="35" t="s">
        <v>3340</v>
      </c>
      <c r="K347" s="36" t="s">
        <v>4029</v>
      </c>
    </row>
    <row r="348" spans="1:11">
      <c r="A348" s="40"/>
      <c r="B348" s="41"/>
      <c r="C348" s="42"/>
      <c r="D348" s="35" t="s">
        <v>3359</v>
      </c>
      <c r="E348" s="35" t="s">
        <v>3360</v>
      </c>
      <c r="F348" s="36" t="s">
        <v>3404</v>
      </c>
      <c r="G348" s="35" t="s">
        <v>3345</v>
      </c>
      <c r="H348" s="36" t="s">
        <v>3395</v>
      </c>
      <c r="I348" s="35" t="s">
        <v>3347</v>
      </c>
      <c r="J348" s="35" t="s">
        <v>3340</v>
      </c>
      <c r="K348" s="36" t="s">
        <v>3404</v>
      </c>
    </row>
    <row r="349" ht="67.5" spans="1:11">
      <c r="A349" s="32" t="s">
        <v>4031</v>
      </c>
      <c r="B349" s="33">
        <v>200</v>
      </c>
      <c r="C349" s="34" t="s">
        <v>4015</v>
      </c>
      <c r="D349" s="35" t="s">
        <v>3334</v>
      </c>
      <c r="E349" s="35" t="s">
        <v>3335</v>
      </c>
      <c r="F349" s="36" t="s">
        <v>4016</v>
      </c>
      <c r="G349" s="35" t="s">
        <v>3345</v>
      </c>
      <c r="H349" s="36" t="s">
        <v>4032</v>
      </c>
      <c r="I349" s="35" t="s">
        <v>3380</v>
      </c>
      <c r="J349" s="35" t="s">
        <v>3340</v>
      </c>
      <c r="K349" s="36" t="s">
        <v>4033</v>
      </c>
    </row>
    <row r="350" ht="22.5" spans="1:11">
      <c r="A350" s="37"/>
      <c r="B350" s="38"/>
      <c r="C350" s="39"/>
      <c r="D350" s="35" t="s">
        <v>3352</v>
      </c>
      <c r="E350" s="35" t="s">
        <v>3397</v>
      </c>
      <c r="F350" s="36" t="s">
        <v>4019</v>
      </c>
      <c r="G350" s="35" t="s">
        <v>3345</v>
      </c>
      <c r="H350" s="36" t="s">
        <v>3953</v>
      </c>
      <c r="I350" s="35" t="s">
        <v>3347</v>
      </c>
      <c r="J350" s="35" t="s">
        <v>3340</v>
      </c>
      <c r="K350" s="36" t="s">
        <v>4020</v>
      </c>
    </row>
    <row r="351" ht="56.25" spans="1:11">
      <c r="A351" s="37"/>
      <c r="B351" s="38"/>
      <c r="C351" s="39"/>
      <c r="D351" s="35" t="s">
        <v>3352</v>
      </c>
      <c r="E351" s="35" t="s">
        <v>3353</v>
      </c>
      <c r="F351" s="36" t="s">
        <v>3712</v>
      </c>
      <c r="G351" s="35" t="s">
        <v>3337</v>
      </c>
      <c r="H351" s="36" t="s">
        <v>3405</v>
      </c>
      <c r="I351" s="35" t="s">
        <v>3347</v>
      </c>
      <c r="J351" s="35" t="s">
        <v>3401</v>
      </c>
      <c r="K351" s="36" t="s">
        <v>3877</v>
      </c>
    </row>
    <row r="352" ht="33.75" spans="1:11">
      <c r="A352" s="37"/>
      <c r="B352" s="38"/>
      <c r="C352" s="39"/>
      <c r="D352" s="35" t="s">
        <v>3352</v>
      </c>
      <c r="E352" s="35" t="s">
        <v>3353</v>
      </c>
      <c r="F352" s="36" t="s">
        <v>4021</v>
      </c>
      <c r="G352" s="35" t="s">
        <v>3337</v>
      </c>
      <c r="H352" s="36" t="s">
        <v>3405</v>
      </c>
      <c r="I352" s="35" t="s">
        <v>3347</v>
      </c>
      <c r="J352" s="35" t="s">
        <v>3401</v>
      </c>
      <c r="K352" s="36" t="s">
        <v>4022</v>
      </c>
    </row>
    <row r="353" ht="22.5" spans="1:11">
      <c r="A353" s="40"/>
      <c r="B353" s="41"/>
      <c r="C353" s="42"/>
      <c r="D353" s="35" t="s">
        <v>3359</v>
      </c>
      <c r="E353" s="35" t="s">
        <v>3360</v>
      </c>
      <c r="F353" s="36" t="s">
        <v>3427</v>
      </c>
      <c r="G353" s="35" t="s">
        <v>3345</v>
      </c>
      <c r="H353" s="36" t="s">
        <v>3362</v>
      </c>
      <c r="I353" s="35" t="s">
        <v>3347</v>
      </c>
      <c r="J353" s="35" t="s">
        <v>3340</v>
      </c>
      <c r="K353" s="36" t="s">
        <v>4034</v>
      </c>
    </row>
    <row r="354" ht="24.75" spans="1:11">
      <c r="A354" s="29" t="s">
        <v>4035</v>
      </c>
      <c r="B354" s="45"/>
      <c r="C354" s="45"/>
      <c r="D354" s="45"/>
      <c r="E354" s="45"/>
      <c r="F354" s="28"/>
      <c r="G354" s="28"/>
      <c r="H354" s="28"/>
      <c r="I354" s="28"/>
      <c r="J354" s="28"/>
      <c r="K354" s="28"/>
    </row>
    <row r="355" spans="1:11">
      <c r="A355" s="32" t="s">
        <v>4036</v>
      </c>
      <c r="B355" s="33">
        <v>740</v>
      </c>
      <c r="C355" s="34" t="s">
        <v>4037</v>
      </c>
      <c r="D355" s="35" t="s">
        <v>3334</v>
      </c>
      <c r="E355" s="35" t="s">
        <v>3335</v>
      </c>
      <c r="F355" s="36" t="s">
        <v>4038</v>
      </c>
      <c r="G355" s="35" t="s">
        <v>3345</v>
      </c>
      <c r="H355" s="36" t="s">
        <v>4039</v>
      </c>
      <c r="I355" s="35" t="s">
        <v>4040</v>
      </c>
      <c r="J355" s="35" t="s">
        <v>3340</v>
      </c>
      <c r="K355" s="36" t="s">
        <v>4041</v>
      </c>
    </row>
    <row r="356" spans="1:11">
      <c r="A356" s="37"/>
      <c r="B356" s="38"/>
      <c r="C356" s="39"/>
      <c r="D356" s="35" t="s">
        <v>3334</v>
      </c>
      <c r="E356" s="35" t="s">
        <v>3335</v>
      </c>
      <c r="F356" s="36" t="s">
        <v>4042</v>
      </c>
      <c r="G356" s="35" t="s">
        <v>3345</v>
      </c>
      <c r="H356" s="36" t="s">
        <v>4043</v>
      </c>
      <c r="I356" s="35" t="s">
        <v>3574</v>
      </c>
      <c r="J356" s="35" t="s">
        <v>3340</v>
      </c>
      <c r="K356" s="36" t="s">
        <v>4044</v>
      </c>
    </row>
    <row r="357" ht="22.5" spans="1:11">
      <c r="A357" s="37"/>
      <c r="B357" s="38"/>
      <c r="C357" s="39"/>
      <c r="D357" s="35" t="s">
        <v>3334</v>
      </c>
      <c r="E357" s="35" t="s">
        <v>3343</v>
      </c>
      <c r="F357" s="36" t="s">
        <v>4045</v>
      </c>
      <c r="G357" s="35" t="s">
        <v>3345</v>
      </c>
      <c r="H357" s="36" t="s">
        <v>3374</v>
      </c>
      <c r="I357" s="35" t="s">
        <v>3347</v>
      </c>
      <c r="J357" s="35" t="s">
        <v>3340</v>
      </c>
      <c r="K357" s="36" t="s">
        <v>4046</v>
      </c>
    </row>
    <row r="358" spans="1:11">
      <c r="A358" s="37"/>
      <c r="B358" s="38"/>
      <c r="C358" s="39"/>
      <c r="D358" s="35" t="s">
        <v>3334</v>
      </c>
      <c r="E358" s="35" t="s">
        <v>3372</v>
      </c>
      <c r="F358" s="36" t="s">
        <v>4047</v>
      </c>
      <c r="G358" s="35" t="s">
        <v>3337</v>
      </c>
      <c r="H358" s="36" t="s">
        <v>3395</v>
      </c>
      <c r="I358" s="35" t="s">
        <v>3347</v>
      </c>
      <c r="J358" s="35" t="s">
        <v>3340</v>
      </c>
      <c r="K358" s="36" t="s">
        <v>4047</v>
      </c>
    </row>
    <row r="359" ht="22.5" spans="1:11">
      <c r="A359" s="37"/>
      <c r="B359" s="38"/>
      <c r="C359" s="39"/>
      <c r="D359" s="35" t="s">
        <v>3334</v>
      </c>
      <c r="E359" s="35" t="s">
        <v>3348</v>
      </c>
      <c r="F359" s="36" t="s">
        <v>4048</v>
      </c>
      <c r="G359" s="35" t="s">
        <v>3424</v>
      </c>
      <c r="H359" s="36" t="s">
        <v>3742</v>
      </c>
      <c r="I359" s="35" t="s">
        <v>3740</v>
      </c>
      <c r="J359" s="35" t="s">
        <v>3340</v>
      </c>
      <c r="K359" s="36" t="s">
        <v>4049</v>
      </c>
    </row>
    <row r="360" spans="1:11">
      <c r="A360" s="37"/>
      <c r="B360" s="38"/>
      <c r="C360" s="39"/>
      <c r="D360" s="35" t="s">
        <v>3352</v>
      </c>
      <c r="E360" s="35" t="s">
        <v>3353</v>
      </c>
      <c r="F360" s="36" t="s">
        <v>4050</v>
      </c>
      <c r="G360" s="35" t="s">
        <v>3345</v>
      </c>
      <c r="H360" s="36" t="s">
        <v>4051</v>
      </c>
      <c r="I360" s="35" t="s">
        <v>3388</v>
      </c>
      <c r="J360" s="35" t="s">
        <v>3340</v>
      </c>
      <c r="K360" s="36" t="s">
        <v>4052</v>
      </c>
    </row>
    <row r="361" ht="22.5" spans="1:11">
      <c r="A361" s="37"/>
      <c r="B361" s="38"/>
      <c r="C361" s="39"/>
      <c r="D361" s="35" t="s">
        <v>3352</v>
      </c>
      <c r="E361" s="35" t="s">
        <v>3356</v>
      </c>
      <c r="F361" s="36" t="s">
        <v>4053</v>
      </c>
      <c r="G361" s="35" t="s">
        <v>3337</v>
      </c>
      <c r="H361" s="36" t="s">
        <v>4054</v>
      </c>
      <c r="I361" s="35" t="s">
        <v>3380</v>
      </c>
      <c r="J361" s="35" t="s">
        <v>3340</v>
      </c>
      <c r="K361" s="36" t="s">
        <v>4055</v>
      </c>
    </row>
    <row r="362" ht="22.5" spans="1:11">
      <c r="A362" s="37"/>
      <c r="B362" s="38"/>
      <c r="C362" s="39"/>
      <c r="D362" s="35" t="s">
        <v>3352</v>
      </c>
      <c r="E362" s="35" t="s">
        <v>3377</v>
      </c>
      <c r="F362" s="36" t="s">
        <v>4056</v>
      </c>
      <c r="G362" s="35" t="s">
        <v>3337</v>
      </c>
      <c r="H362" s="36" t="s">
        <v>3807</v>
      </c>
      <c r="I362" s="35" t="s">
        <v>3380</v>
      </c>
      <c r="J362" s="35" t="s">
        <v>3340</v>
      </c>
      <c r="K362" s="36" t="s">
        <v>4057</v>
      </c>
    </row>
    <row r="363" ht="22.5" spans="1:11">
      <c r="A363" s="40"/>
      <c r="B363" s="41"/>
      <c r="C363" s="42"/>
      <c r="D363" s="35" t="s">
        <v>3359</v>
      </c>
      <c r="E363" s="35" t="s">
        <v>3360</v>
      </c>
      <c r="F363" s="36" t="s">
        <v>4058</v>
      </c>
      <c r="G363" s="35" t="s">
        <v>3345</v>
      </c>
      <c r="H363" s="36" t="s">
        <v>3362</v>
      </c>
      <c r="I363" s="35" t="s">
        <v>3347</v>
      </c>
      <c r="J363" s="35" t="s">
        <v>3340</v>
      </c>
      <c r="K363" s="36" t="s">
        <v>4059</v>
      </c>
    </row>
    <row r="364" ht="33.75" spans="1:11">
      <c r="A364" s="32" t="s">
        <v>4060</v>
      </c>
      <c r="B364" s="33">
        <v>200</v>
      </c>
      <c r="C364" s="34" t="s">
        <v>4061</v>
      </c>
      <c r="D364" s="35" t="s">
        <v>3334</v>
      </c>
      <c r="E364" s="35" t="s">
        <v>3335</v>
      </c>
      <c r="F364" s="36" t="s">
        <v>4062</v>
      </c>
      <c r="G364" s="35" t="s">
        <v>3337</v>
      </c>
      <c r="H364" s="36" t="s">
        <v>4063</v>
      </c>
      <c r="I364" s="35" t="s">
        <v>3503</v>
      </c>
      <c r="J364" s="35" t="s">
        <v>3340</v>
      </c>
      <c r="K364" s="36" t="s">
        <v>4064</v>
      </c>
    </row>
    <row r="365" ht="22.5" spans="1:11">
      <c r="A365" s="37"/>
      <c r="B365" s="38"/>
      <c r="C365" s="39"/>
      <c r="D365" s="35" t="s">
        <v>3334</v>
      </c>
      <c r="E365" s="35" t="s">
        <v>3335</v>
      </c>
      <c r="F365" s="36" t="s">
        <v>4065</v>
      </c>
      <c r="G365" s="35" t="s">
        <v>3345</v>
      </c>
      <c r="H365" s="36" t="s">
        <v>4066</v>
      </c>
      <c r="I365" s="35" t="s">
        <v>3388</v>
      </c>
      <c r="J365" s="35" t="s">
        <v>3340</v>
      </c>
      <c r="K365" s="36" t="s">
        <v>4067</v>
      </c>
    </row>
    <row r="366" ht="22.5" spans="1:11">
      <c r="A366" s="37"/>
      <c r="B366" s="38"/>
      <c r="C366" s="39"/>
      <c r="D366" s="35" t="s">
        <v>3334</v>
      </c>
      <c r="E366" s="35" t="s">
        <v>3335</v>
      </c>
      <c r="F366" s="36" t="s">
        <v>4068</v>
      </c>
      <c r="G366" s="35" t="s">
        <v>3345</v>
      </c>
      <c r="H366" s="36" t="s">
        <v>4069</v>
      </c>
      <c r="I366" s="35" t="s">
        <v>4070</v>
      </c>
      <c r="J366" s="35" t="s">
        <v>3340</v>
      </c>
      <c r="K366" s="36" t="s">
        <v>4071</v>
      </c>
    </row>
    <row r="367" ht="22.5" spans="1:11">
      <c r="A367" s="37"/>
      <c r="B367" s="38"/>
      <c r="C367" s="39"/>
      <c r="D367" s="35" t="s">
        <v>3334</v>
      </c>
      <c r="E367" s="35" t="s">
        <v>3335</v>
      </c>
      <c r="F367" s="36" t="s">
        <v>4072</v>
      </c>
      <c r="G367" s="35" t="s">
        <v>3337</v>
      </c>
      <c r="H367" s="36" t="s">
        <v>3368</v>
      </c>
      <c r="I367" s="35" t="s">
        <v>4073</v>
      </c>
      <c r="J367" s="35" t="s">
        <v>3340</v>
      </c>
      <c r="K367" s="36" t="s">
        <v>4074</v>
      </c>
    </row>
    <row r="368" ht="22.5" spans="1:11">
      <c r="A368" s="37"/>
      <c r="B368" s="38"/>
      <c r="C368" s="39"/>
      <c r="D368" s="35" t="s">
        <v>3334</v>
      </c>
      <c r="E368" s="35" t="s">
        <v>3343</v>
      </c>
      <c r="F368" s="36" t="s">
        <v>4075</v>
      </c>
      <c r="G368" s="35" t="s">
        <v>3337</v>
      </c>
      <c r="H368" s="36" t="s">
        <v>3395</v>
      </c>
      <c r="I368" s="35" t="s">
        <v>3347</v>
      </c>
      <c r="J368" s="35" t="s">
        <v>3340</v>
      </c>
      <c r="K368" s="36" t="s">
        <v>4075</v>
      </c>
    </row>
    <row r="369" ht="78.75" spans="1:11">
      <c r="A369" s="37"/>
      <c r="B369" s="38"/>
      <c r="C369" s="39"/>
      <c r="D369" s="35" t="s">
        <v>3334</v>
      </c>
      <c r="E369" s="35" t="s">
        <v>3343</v>
      </c>
      <c r="F369" s="36" t="s">
        <v>4076</v>
      </c>
      <c r="G369" s="35" t="s">
        <v>3345</v>
      </c>
      <c r="H369" s="36" t="s">
        <v>3374</v>
      </c>
      <c r="I369" s="35" t="s">
        <v>3347</v>
      </c>
      <c r="J369" s="35" t="s">
        <v>3340</v>
      </c>
      <c r="K369" s="36" t="s">
        <v>4076</v>
      </c>
    </row>
    <row r="370" ht="22.5" spans="1:11">
      <c r="A370" s="37"/>
      <c r="B370" s="38"/>
      <c r="C370" s="39"/>
      <c r="D370" s="35" t="s">
        <v>3334</v>
      </c>
      <c r="E370" s="35" t="s">
        <v>3343</v>
      </c>
      <c r="F370" s="36" t="s">
        <v>4077</v>
      </c>
      <c r="G370" s="35" t="s">
        <v>3345</v>
      </c>
      <c r="H370" s="36" t="s">
        <v>3374</v>
      </c>
      <c r="I370" s="35" t="s">
        <v>3347</v>
      </c>
      <c r="J370" s="35" t="s">
        <v>3340</v>
      </c>
      <c r="K370" s="36" t="s">
        <v>4077</v>
      </c>
    </row>
    <row r="371" ht="22.5" spans="1:11">
      <c r="A371" s="37"/>
      <c r="B371" s="38"/>
      <c r="C371" s="39"/>
      <c r="D371" s="35" t="s">
        <v>3334</v>
      </c>
      <c r="E371" s="35" t="s">
        <v>3343</v>
      </c>
      <c r="F371" s="36" t="s">
        <v>4078</v>
      </c>
      <c r="G371" s="35" t="s">
        <v>3337</v>
      </c>
      <c r="H371" s="36" t="s">
        <v>3579</v>
      </c>
      <c r="I371" s="35" t="s">
        <v>3579</v>
      </c>
      <c r="J371" s="35" t="s">
        <v>3401</v>
      </c>
      <c r="K371" s="36" t="s">
        <v>4078</v>
      </c>
    </row>
    <row r="372" ht="33.75" spans="1:11">
      <c r="A372" s="37"/>
      <c r="B372" s="38"/>
      <c r="C372" s="39"/>
      <c r="D372" s="35" t="s">
        <v>3334</v>
      </c>
      <c r="E372" s="35" t="s">
        <v>3343</v>
      </c>
      <c r="F372" s="36" t="s">
        <v>4079</v>
      </c>
      <c r="G372" s="35" t="s">
        <v>3337</v>
      </c>
      <c r="H372" s="36" t="s">
        <v>3579</v>
      </c>
      <c r="I372" s="35" t="s">
        <v>3579</v>
      </c>
      <c r="J372" s="35" t="s">
        <v>3401</v>
      </c>
      <c r="K372" s="36" t="s">
        <v>4079</v>
      </c>
    </row>
    <row r="373" ht="33.75" spans="1:11">
      <c r="A373" s="37"/>
      <c r="B373" s="38"/>
      <c r="C373" s="39"/>
      <c r="D373" s="35" t="s">
        <v>3334</v>
      </c>
      <c r="E373" s="35" t="s">
        <v>3343</v>
      </c>
      <c r="F373" s="36" t="s">
        <v>4080</v>
      </c>
      <c r="G373" s="35" t="s">
        <v>3337</v>
      </c>
      <c r="H373" s="36" t="s">
        <v>3579</v>
      </c>
      <c r="I373" s="35" t="s">
        <v>3579</v>
      </c>
      <c r="J373" s="35" t="s">
        <v>3401</v>
      </c>
      <c r="K373" s="36" t="s">
        <v>4080</v>
      </c>
    </row>
    <row r="374" ht="22.5" spans="1:11">
      <c r="A374" s="37"/>
      <c r="B374" s="38"/>
      <c r="C374" s="39"/>
      <c r="D374" s="35" t="s">
        <v>3334</v>
      </c>
      <c r="E374" s="35" t="s">
        <v>3343</v>
      </c>
      <c r="F374" s="36" t="s">
        <v>4081</v>
      </c>
      <c r="G374" s="35" t="s">
        <v>3345</v>
      </c>
      <c r="H374" s="36" t="s">
        <v>3374</v>
      </c>
      <c r="I374" s="35" t="s">
        <v>3347</v>
      </c>
      <c r="J374" s="35" t="s">
        <v>3340</v>
      </c>
      <c r="K374" s="36" t="s">
        <v>4082</v>
      </c>
    </row>
    <row r="375" ht="22.5" spans="1:11">
      <c r="A375" s="37"/>
      <c r="B375" s="38"/>
      <c r="C375" s="39"/>
      <c r="D375" s="35" t="s">
        <v>3334</v>
      </c>
      <c r="E375" s="35" t="s">
        <v>3372</v>
      </c>
      <c r="F375" s="36" t="s">
        <v>4083</v>
      </c>
      <c r="G375" s="35" t="s">
        <v>3337</v>
      </c>
      <c r="H375" s="36" t="s">
        <v>3395</v>
      </c>
      <c r="I375" s="35" t="s">
        <v>3347</v>
      </c>
      <c r="J375" s="35" t="s">
        <v>3340</v>
      </c>
      <c r="K375" s="36" t="s">
        <v>4084</v>
      </c>
    </row>
    <row r="376" ht="22.5" spans="1:11">
      <c r="A376" s="37"/>
      <c r="B376" s="38"/>
      <c r="C376" s="39"/>
      <c r="D376" s="35" t="s">
        <v>3334</v>
      </c>
      <c r="E376" s="35" t="s">
        <v>3372</v>
      </c>
      <c r="F376" s="36" t="s">
        <v>4085</v>
      </c>
      <c r="G376" s="35" t="s">
        <v>3345</v>
      </c>
      <c r="H376" s="36" t="s">
        <v>3374</v>
      </c>
      <c r="I376" s="35" t="s">
        <v>3347</v>
      </c>
      <c r="J376" s="35" t="s">
        <v>3340</v>
      </c>
      <c r="K376" s="36" t="s">
        <v>4086</v>
      </c>
    </row>
    <row r="377" ht="22.5" spans="1:11">
      <c r="A377" s="37"/>
      <c r="B377" s="38"/>
      <c r="C377" s="39"/>
      <c r="D377" s="35" t="s">
        <v>3334</v>
      </c>
      <c r="E377" s="35" t="s">
        <v>3348</v>
      </c>
      <c r="F377" s="36" t="s">
        <v>4087</v>
      </c>
      <c r="G377" s="35" t="s">
        <v>3424</v>
      </c>
      <c r="H377" s="36" t="s">
        <v>4088</v>
      </c>
      <c r="I377" s="35" t="s">
        <v>4089</v>
      </c>
      <c r="J377" s="35" t="s">
        <v>3340</v>
      </c>
      <c r="K377" s="36" t="s">
        <v>4090</v>
      </c>
    </row>
    <row r="378" ht="22.5" spans="1:11">
      <c r="A378" s="37"/>
      <c r="B378" s="38"/>
      <c r="C378" s="39"/>
      <c r="D378" s="35" t="s">
        <v>3352</v>
      </c>
      <c r="E378" s="35" t="s">
        <v>3353</v>
      </c>
      <c r="F378" s="36" t="s">
        <v>4050</v>
      </c>
      <c r="G378" s="35" t="s">
        <v>3345</v>
      </c>
      <c r="H378" s="36" t="s">
        <v>4066</v>
      </c>
      <c r="I378" s="35" t="s">
        <v>3388</v>
      </c>
      <c r="J378" s="35" t="s">
        <v>3340</v>
      </c>
      <c r="K378" s="36" t="s">
        <v>4091</v>
      </c>
    </row>
    <row r="379" spans="1:11">
      <c r="A379" s="37"/>
      <c r="B379" s="38"/>
      <c r="C379" s="39"/>
      <c r="D379" s="35" t="s">
        <v>3352</v>
      </c>
      <c r="E379" s="35" t="s">
        <v>3377</v>
      </c>
      <c r="F379" s="36" t="s">
        <v>3580</v>
      </c>
      <c r="G379" s="35" t="s">
        <v>3337</v>
      </c>
      <c r="H379" s="36" t="s">
        <v>3580</v>
      </c>
      <c r="I379" s="35" t="s">
        <v>3347</v>
      </c>
      <c r="J379" s="35" t="s">
        <v>3401</v>
      </c>
      <c r="K379" s="36" t="s">
        <v>3580</v>
      </c>
    </row>
    <row r="380" ht="22.5" spans="1:11">
      <c r="A380" s="40"/>
      <c r="B380" s="41"/>
      <c r="C380" s="42"/>
      <c r="D380" s="35" t="s">
        <v>3359</v>
      </c>
      <c r="E380" s="35" t="s">
        <v>3360</v>
      </c>
      <c r="F380" s="36" t="s">
        <v>4092</v>
      </c>
      <c r="G380" s="35" t="s">
        <v>3345</v>
      </c>
      <c r="H380" s="36" t="s">
        <v>3362</v>
      </c>
      <c r="I380" s="35" t="s">
        <v>3347</v>
      </c>
      <c r="J380" s="35" t="s">
        <v>3340</v>
      </c>
      <c r="K380" s="36" t="s">
        <v>4093</v>
      </c>
    </row>
    <row r="381" ht="56.25" spans="1:11">
      <c r="A381" s="49" t="s">
        <v>4094</v>
      </c>
      <c r="B381" s="33">
        <v>119</v>
      </c>
      <c r="C381" s="50" t="s">
        <v>4095</v>
      </c>
      <c r="D381" s="51" t="s">
        <v>3334</v>
      </c>
      <c r="E381" s="35" t="s">
        <v>3335</v>
      </c>
      <c r="F381" s="36" t="s">
        <v>4096</v>
      </c>
      <c r="G381" s="35" t="s">
        <v>3345</v>
      </c>
      <c r="H381" s="36" t="s">
        <v>4097</v>
      </c>
      <c r="I381" s="35" t="s">
        <v>3380</v>
      </c>
      <c r="J381" s="35" t="s">
        <v>3340</v>
      </c>
      <c r="K381" s="36" t="s">
        <v>4098</v>
      </c>
    </row>
    <row r="382" spans="1:11">
      <c r="A382" s="52"/>
      <c r="B382" s="38"/>
      <c r="C382" s="53"/>
      <c r="D382" s="51" t="s">
        <v>3334</v>
      </c>
      <c r="E382" s="35" t="s">
        <v>3372</v>
      </c>
      <c r="F382" s="36" t="s">
        <v>4099</v>
      </c>
      <c r="G382" s="35" t="s">
        <v>3337</v>
      </c>
      <c r="H382" s="36" t="s">
        <v>4100</v>
      </c>
      <c r="I382" s="35" t="s">
        <v>3380</v>
      </c>
      <c r="J382" s="35" t="s">
        <v>3340</v>
      </c>
      <c r="K382" s="36" t="s">
        <v>4101</v>
      </c>
    </row>
    <row r="383" ht="33.75" spans="1:11">
      <c r="A383" s="52"/>
      <c r="B383" s="38"/>
      <c r="C383" s="53"/>
      <c r="D383" s="51" t="s">
        <v>3334</v>
      </c>
      <c r="E383" s="35" t="s">
        <v>3348</v>
      </c>
      <c r="F383" s="36" t="s">
        <v>4102</v>
      </c>
      <c r="G383" s="35" t="s">
        <v>3424</v>
      </c>
      <c r="H383" s="36" t="s">
        <v>4103</v>
      </c>
      <c r="I383" s="35" t="s">
        <v>3380</v>
      </c>
      <c r="J383" s="35" t="s">
        <v>3340</v>
      </c>
      <c r="K383" s="36" t="s">
        <v>4104</v>
      </c>
    </row>
    <row r="384" spans="1:11">
      <c r="A384" s="52"/>
      <c r="B384" s="38"/>
      <c r="C384" s="53"/>
      <c r="D384" s="51" t="s">
        <v>3352</v>
      </c>
      <c r="E384" s="35" t="s">
        <v>3353</v>
      </c>
      <c r="F384" s="36" t="s">
        <v>4105</v>
      </c>
      <c r="G384" s="35" t="s">
        <v>3337</v>
      </c>
      <c r="H384" s="36" t="s">
        <v>3395</v>
      </c>
      <c r="I384" s="35" t="s">
        <v>3347</v>
      </c>
      <c r="J384" s="35" t="s">
        <v>3340</v>
      </c>
      <c r="K384" s="36" t="s">
        <v>4106</v>
      </c>
    </row>
    <row r="385" ht="22.5" spans="1:11">
      <c r="A385" s="52"/>
      <c r="B385" s="38"/>
      <c r="C385" s="53"/>
      <c r="D385" s="51" t="s">
        <v>3352</v>
      </c>
      <c r="E385" s="35" t="s">
        <v>3377</v>
      </c>
      <c r="F385" s="36" t="s">
        <v>4107</v>
      </c>
      <c r="G385" s="35" t="s">
        <v>3345</v>
      </c>
      <c r="H385" s="36" t="s">
        <v>3374</v>
      </c>
      <c r="I385" s="35" t="s">
        <v>3347</v>
      </c>
      <c r="J385" s="35" t="s">
        <v>3340</v>
      </c>
      <c r="K385" s="36" t="s">
        <v>4108</v>
      </c>
    </row>
    <row r="386" spans="1:11">
      <c r="A386" s="54"/>
      <c r="B386" s="41"/>
      <c r="C386" s="53"/>
      <c r="D386" s="51" t="s">
        <v>3359</v>
      </c>
      <c r="E386" s="35" t="s">
        <v>3360</v>
      </c>
      <c r="F386" s="36" t="s">
        <v>3361</v>
      </c>
      <c r="G386" s="35" t="s">
        <v>3345</v>
      </c>
      <c r="H386" s="36" t="s">
        <v>3362</v>
      </c>
      <c r="I386" s="35" t="s">
        <v>3347</v>
      </c>
      <c r="J386" s="35" t="s">
        <v>3340</v>
      </c>
      <c r="K386" s="36" t="s">
        <v>4109</v>
      </c>
    </row>
    <row r="387" ht="18.75" spans="1:11">
      <c r="A387" s="29" t="s">
        <v>4110</v>
      </c>
      <c r="B387" s="55"/>
      <c r="C387" s="56"/>
      <c r="D387" s="35"/>
      <c r="E387" s="35"/>
      <c r="F387" s="36"/>
      <c r="G387" s="35"/>
      <c r="H387" s="36"/>
      <c r="I387" s="35"/>
      <c r="J387" s="35"/>
      <c r="K387" s="36"/>
    </row>
    <row r="388" ht="78.75" spans="1:11">
      <c r="A388" s="32" t="s">
        <v>4111</v>
      </c>
      <c r="B388" s="33">
        <v>1900</v>
      </c>
      <c r="C388" s="34" t="s">
        <v>4112</v>
      </c>
      <c r="D388" s="35" t="s">
        <v>3334</v>
      </c>
      <c r="E388" s="35" t="s">
        <v>3335</v>
      </c>
      <c r="F388" s="36" t="s">
        <v>4113</v>
      </c>
      <c r="G388" s="35" t="s">
        <v>3345</v>
      </c>
      <c r="H388" s="36" t="s">
        <v>4114</v>
      </c>
      <c r="I388" s="35" t="s">
        <v>3452</v>
      </c>
      <c r="J388" s="35" t="s">
        <v>3340</v>
      </c>
      <c r="K388" s="36" t="s">
        <v>4115</v>
      </c>
    </row>
    <row r="389" ht="56.25" spans="1:11">
      <c r="A389" s="37"/>
      <c r="B389" s="38"/>
      <c r="C389" s="43"/>
      <c r="D389" s="35" t="s">
        <v>3334</v>
      </c>
      <c r="E389" s="35" t="s">
        <v>3335</v>
      </c>
      <c r="F389" s="36" t="s">
        <v>4116</v>
      </c>
      <c r="G389" s="35" t="s">
        <v>3424</v>
      </c>
      <c r="H389" s="36" t="s">
        <v>4117</v>
      </c>
      <c r="I389" s="35" t="s">
        <v>4118</v>
      </c>
      <c r="J389" s="35" t="s">
        <v>3340</v>
      </c>
      <c r="K389" s="36" t="s">
        <v>4119</v>
      </c>
    </row>
    <row r="390" ht="45" spans="1:11">
      <c r="A390" s="37"/>
      <c r="B390" s="38"/>
      <c r="C390" s="43"/>
      <c r="D390" s="35" t="s">
        <v>3334</v>
      </c>
      <c r="E390" s="35" t="s">
        <v>3335</v>
      </c>
      <c r="F390" s="36" t="s">
        <v>4120</v>
      </c>
      <c r="G390" s="35" t="s">
        <v>3337</v>
      </c>
      <c r="H390" s="36" t="s">
        <v>4121</v>
      </c>
      <c r="I390" s="35" t="s">
        <v>3380</v>
      </c>
      <c r="J390" s="35" t="s">
        <v>3401</v>
      </c>
      <c r="K390" s="36" t="s">
        <v>4122</v>
      </c>
    </row>
    <row r="391" ht="45" spans="1:11">
      <c r="A391" s="37"/>
      <c r="B391" s="38"/>
      <c r="C391" s="43"/>
      <c r="D391" s="35" t="s">
        <v>3334</v>
      </c>
      <c r="E391" s="35" t="s">
        <v>3335</v>
      </c>
      <c r="F391" s="36" t="s">
        <v>4123</v>
      </c>
      <c r="G391" s="35" t="s">
        <v>3345</v>
      </c>
      <c r="H391" s="36" t="s">
        <v>4124</v>
      </c>
      <c r="I391" s="35" t="s">
        <v>3501</v>
      </c>
      <c r="J391" s="35" t="s">
        <v>3340</v>
      </c>
      <c r="K391" s="36" t="s">
        <v>4125</v>
      </c>
    </row>
    <row r="392" ht="56.25" spans="1:11">
      <c r="A392" s="37"/>
      <c r="B392" s="38"/>
      <c r="C392" s="43"/>
      <c r="D392" s="35" t="s">
        <v>3334</v>
      </c>
      <c r="E392" s="35" t="s">
        <v>3335</v>
      </c>
      <c r="F392" s="36" t="s">
        <v>4126</v>
      </c>
      <c r="G392" s="35" t="s">
        <v>3337</v>
      </c>
      <c r="H392" s="36" t="s">
        <v>3362</v>
      </c>
      <c r="I392" s="35" t="s">
        <v>3347</v>
      </c>
      <c r="J392" s="35" t="s">
        <v>3340</v>
      </c>
      <c r="K392" s="36" t="s">
        <v>4127</v>
      </c>
    </row>
    <row r="393" ht="123.75" spans="1:11">
      <c r="A393" s="37"/>
      <c r="B393" s="38"/>
      <c r="C393" s="43"/>
      <c r="D393" s="35" t="s">
        <v>3334</v>
      </c>
      <c r="E393" s="35" t="s">
        <v>3343</v>
      </c>
      <c r="F393" s="36" t="s">
        <v>4128</v>
      </c>
      <c r="G393" s="35" t="s">
        <v>3337</v>
      </c>
      <c r="H393" s="36" t="s">
        <v>4129</v>
      </c>
      <c r="I393" s="35" t="s">
        <v>3380</v>
      </c>
      <c r="J393" s="35" t="s">
        <v>3340</v>
      </c>
      <c r="K393" s="36" t="s">
        <v>4130</v>
      </c>
    </row>
    <row r="394" ht="45" spans="1:11">
      <c r="A394" s="37"/>
      <c r="B394" s="38"/>
      <c r="C394" s="43"/>
      <c r="D394" s="35" t="s">
        <v>3334</v>
      </c>
      <c r="E394" s="35" t="s">
        <v>3372</v>
      </c>
      <c r="F394" s="36" t="s">
        <v>4131</v>
      </c>
      <c r="G394" s="35" t="s">
        <v>3337</v>
      </c>
      <c r="H394" s="36" t="s">
        <v>4132</v>
      </c>
      <c r="I394" s="35" t="s">
        <v>3380</v>
      </c>
      <c r="J394" s="35" t="s">
        <v>3401</v>
      </c>
      <c r="K394" s="36" t="s">
        <v>4133</v>
      </c>
    </row>
    <row r="395" ht="56.25" spans="1:11">
      <c r="A395" s="37"/>
      <c r="B395" s="38"/>
      <c r="C395" s="43"/>
      <c r="D395" s="35" t="s">
        <v>3352</v>
      </c>
      <c r="E395" s="35" t="s">
        <v>3353</v>
      </c>
      <c r="F395" s="36" t="s">
        <v>4134</v>
      </c>
      <c r="G395" s="35" t="s">
        <v>3345</v>
      </c>
      <c r="H395" s="36" t="s">
        <v>3374</v>
      </c>
      <c r="I395" s="35" t="s">
        <v>3347</v>
      </c>
      <c r="J395" s="35" t="s">
        <v>3401</v>
      </c>
      <c r="K395" s="36" t="s">
        <v>4135</v>
      </c>
    </row>
    <row r="396" ht="33.75" spans="1:11">
      <c r="A396" s="37"/>
      <c r="B396" s="38"/>
      <c r="C396" s="43"/>
      <c r="D396" s="35" t="s">
        <v>3352</v>
      </c>
      <c r="E396" s="35" t="s">
        <v>3377</v>
      </c>
      <c r="F396" s="36" t="s">
        <v>4136</v>
      </c>
      <c r="G396" s="35" t="s">
        <v>3345</v>
      </c>
      <c r="H396" s="36" t="s">
        <v>3362</v>
      </c>
      <c r="I396" s="35" t="s">
        <v>3347</v>
      </c>
      <c r="J396" s="35" t="s">
        <v>3401</v>
      </c>
      <c r="K396" s="36" t="s">
        <v>4137</v>
      </c>
    </row>
    <row r="397" ht="45" spans="1:11">
      <c r="A397" s="40"/>
      <c r="B397" s="41"/>
      <c r="C397" s="44"/>
      <c r="D397" s="35" t="s">
        <v>3359</v>
      </c>
      <c r="E397" s="35" t="s">
        <v>3360</v>
      </c>
      <c r="F397" s="36" t="s">
        <v>3361</v>
      </c>
      <c r="G397" s="35" t="s">
        <v>3345</v>
      </c>
      <c r="H397" s="36" t="s">
        <v>3374</v>
      </c>
      <c r="I397" s="35" t="s">
        <v>3347</v>
      </c>
      <c r="J397" s="35" t="s">
        <v>3401</v>
      </c>
      <c r="K397" s="36" t="s">
        <v>4138</v>
      </c>
    </row>
    <row r="398" ht="56.25" spans="1:11">
      <c r="A398" s="32" t="s">
        <v>4139</v>
      </c>
      <c r="B398" s="33">
        <v>400</v>
      </c>
      <c r="C398" s="34" t="s">
        <v>4140</v>
      </c>
      <c r="D398" s="35" t="s">
        <v>3334</v>
      </c>
      <c r="E398" s="35" t="s">
        <v>3335</v>
      </c>
      <c r="F398" s="36" t="s">
        <v>4141</v>
      </c>
      <c r="G398" s="35" t="s">
        <v>3345</v>
      </c>
      <c r="H398" s="36" t="s">
        <v>4142</v>
      </c>
      <c r="I398" s="35" t="s">
        <v>3380</v>
      </c>
      <c r="J398" s="35" t="s">
        <v>3340</v>
      </c>
      <c r="K398" s="36" t="s">
        <v>4143</v>
      </c>
    </row>
    <row r="399" ht="45" spans="1:11">
      <c r="A399" s="37"/>
      <c r="B399" s="38"/>
      <c r="C399" s="43"/>
      <c r="D399" s="35" t="s">
        <v>3334</v>
      </c>
      <c r="E399" s="35" t="s">
        <v>3335</v>
      </c>
      <c r="F399" s="36" t="s">
        <v>4144</v>
      </c>
      <c r="G399" s="35" t="s">
        <v>3345</v>
      </c>
      <c r="H399" s="36" t="s">
        <v>3374</v>
      </c>
      <c r="I399" s="35" t="s">
        <v>3347</v>
      </c>
      <c r="J399" s="35" t="s">
        <v>3340</v>
      </c>
      <c r="K399" s="36" t="s">
        <v>4145</v>
      </c>
    </row>
    <row r="400" ht="56.25" spans="1:11">
      <c r="A400" s="37"/>
      <c r="B400" s="38"/>
      <c r="C400" s="43"/>
      <c r="D400" s="35" t="s">
        <v>3334</v>
      </c>
      <c r="E400" s="35" t="s">
        <v>3335</v>
      </c>
      <c r="F400" s="36" t="s">
        <v>4146</v>
      </c>
      <c r="G400" s="35" t="s">
        <v>3337</v>
      </c>
      <c r="H400" s="36" t="s">
        <v>3395</v>
      </c>
      <c r="I400" s="35" t="s">
        <v>3347</v>
      </c>
      <c r="J400" s="35" t="s">
        <v>3340</v>
      </c>
      <c r="K400" s="36" t="s">
        <v>4147</v>
      </c>
    </row>
    <row r="401" ht="45" spans="1:11">
      <c r="A401" s="37"/>
      <c r="B401" s="38"/>
      <c r="C401" s="43"/>
      <c r="D401" s="35" t="s">
        <v>3334</v>
      </c>
      <c r="E401" s="35" t="s">
        <v>3335</v>
      </c>
      <c r="F401" s="36" t="s">
        <v>4148</v>
      </c>
      <c r="G401" s="35" t="s">
        <v>3345</v>
      </c>
      <c r="H401" s="36" t="s">
        <v>3374</v>
      </c>
      <c r="I401" s="35" t="s">
        <v>3347</v>
      </c>
      <c r="J401" s="35" t="s">
        <v>3340</v>
      </c>
      <c r="K401" s="36" t="s">
        <v>4149</v>
      </c>
    </row>
    <row r="402" ht="45" spans="1:11">
      <c r="A402" s="37"/>
      <c r="B402" s="38"/>
      <c r="C402" s="43"/>
      <c r="D402" s="35" t="s">
        <v>3334</v>
      </c>
      <c r="E402" s="35" t="s">
        <v>3335</v>
      </c>
      <c r="F402" s="36" t="s">
        <v>4150</v>
      </c>
      <c r="G402" s="35" t="s">
        <v>3337</v>
      </c>
      <c r="H402" s="36" t="s">
        <v>4151</v>
      </c>
      <c r="I402" s="35" t="s">
        <v>3380</v>
      </c>
      <c r="J402" s="35" t="s">
        <v>3340</v>
      </c>
      <c r="K402" s="36" t="s">
        <v>4152</v>
      </c>
    </row>
    <row r="403" ht="33.75" spans="1:11">
      <c r="A403" s="37"/>
      <c r="B403" s="38"/>
      <c r="C403" s="43"/>
      <c r="D403" s="35" t="s">
        <v>3334</v>
      </c>
      <c r="E403" s="35" t="s">
        <v>3343</v>
      </c>
      <c r="F403" s="36" t="s">
        <v>4153</v>
      </c>
      <c r="G403" s="35" t="s">
        <v>3337</v>
      </c>
      <c r="H403" s="36" t="s">
        <v>3395</v>
      </c>
      <c r="I403" s="35" t="s">
        <v>3347</v>
      </c>
      <c r="J403" s="35" t="s">
        <v>3401</v>
      </c>
      <c r="K403" s="36" t="s">
        <v>4154</v>
      </c>
    </row>
    <row r="404" ht="45" spans="1:11">
      <c r="A404" s="37"/>
      <c r="B404" s="38"/>
      <c r="C404" s="43"/>
      <c r="D404" s="35" t="s">
        <v>3334</v>
      </c>
      <c r="E404" s="35" t="s">
        <v>3372</v>
      </c>
      <c r="F404" s="36" t="s">
        <v>4155</v>
      </c>
      <c r="G404" s="35" t="s">
        <v>3345</v>
      </c>
      <c r="H404" s="36" t="s">
        <v>3374</v>
      </c>
      <c r="I404" s="35" t="s">
        <v>3347</v>
      </c>
      <c r="J404" s="35" t="s">
        <v>3401</v>
      </c>
      <c r="K404" s="36" t="s">
        <v>4156</v>
      </c>
    </row>
    <row r="405" ht="45" spans="1:11">
      <c r="A405" s="37"/>
      <c r="B405" s="38"/>
      <c r="C405" s="43"/>
      <c r="D405" s="35" t="s">
        <v>3334</v>
      </c>
      <c r="E405" s="35" t="s">
        <v>3348</v>
      </c>
      <c r="F405" s="36" t="s">
        <v>4157</v>
      </c>
      <c r="G405" s="35" t="s">
        <v>3337</v>
      </c>
      <c r="H405" s="36" t="s">
        <v>4158</v>
      </c>
      <c r="I405" s="35" t="s">
        <v>3380</v>
      </c>
      <c r="J405" s="35" t="s">
        <v>3401</v>
      </c>
      <c r="K405" s="36" t="s">
        <v>4159</v>
      </c>
    </row>
    <row r="406" ht="56.25" spans="1:11">
      <c r="A406" s="37"/>
      <c r="B406" s="38"/>
      <c r="C406" s="43"/>
      <c r="D406" s="35" t="s">
        <v>3352</v>
      </c>
      <c r="E406" s="35" t="s">
        <v>3356</v>
      </c>
      <c r="F406" s="36" t="s">
        <v>4160</v>
      </c>
      <c r="G406" s="35" t="s">
        <v>3337</v>
      </c>
      <c r="H406" s="36" t="s">
        <v>4161</v>
      </c>
      <c r="I406" s="35" t="s">
        <v>3380</v>
      </c>
      <c r="J406" s="35" t="s">
        <v>3401</v>
      </c>
      <c r="K406" s="36" t="s">
        <v>4162</v>
      </c>
    </row>
    <row r="407" ht="33.75" spans="1:11">
      <c r="A407" s="40"/>
      <c r="B407" s="41"/>
      <c r="C407" s="44"/>
      <c r="D407" s="35" t="s">
        <v>3359</v>
      </c>
      <c r="E407" s="35" t="s">
        <v>3360</v>
      </c>
      <c r="F407" s="36" t="s">
        <v>3361</v>
      </c>
      <c r="G407" s="35" t="s">
        <v>3337</v>
      </c>
      <c r="H407" s="36" t="s">
        <v>3374</v>
      </c>
      <c r="I407" s="35" t="s">
        <v>3347</v>
      </c>
      <c r="J407" s="35" t="s">
        <v>3401</v>
      </c>
      <c r="K407" s="36" t="s">
        <v>4163</v>
      </c>
    </row>
    <row r="408" ht="56.25" spans="1:11">
      <c r="A408" s="32" t="s">
        <v>4164</v>
      </c>
      <c r="B408" s="33">
        <v>900</v>
      </c>
      <c r="C408" s="34" t="s">
        <v>4165</v>
      </c>
      <c r="D408" s="35" t="s">
        <v>3334</v>
      </c>
      <c r="E408" s="35" t="s">
        <v>3335</v>
      </c>
      <c r="F408" s="36" t="s">
        <v>4166</v>
      </c>
      <c r="G408" s="35" t="s">
        <v>3345</v>
      </c>
      <c r="H408" s="36" t="s">
        <v>4167</v>
      </c>
      <c r="I408" s="35" t="s">
        <v>3380</v>
      </c>
      <c r="J408" s="35" t="s">
        <v>3340</v>
      </c>
      <c r="K408" s="36" t="s">
        <v>4168</v>
      </c>
    </row>
    <row r="409" ht="45" spans="1:11">
      <c r="A409" s="37"/>
      <c r="B409" s="38"/>
      <c r="C409" s="43"/>
      <c r="D409" s="35" t="s">
        <v>3334</v>
      </c>
      <c r="E409" s="35" t="s">
        <v>3335</v>
      </c>
      <c r="F409" s="36" t="s">
        <v>4169</v>
      </c>
      <c r="G409" s="35" t="s">
        <v>3337</v>
      </c>
      <c r="H409" s="36" t="s">
        <v>4170</v>
      </c>
      <c r="I409" s="35" t="s">
        <v>3380</v>
      </c>
      <c r="J409" s="35" t="s">
        <v>3340</v>
      </c>
      <c r="K409" s="36" t="s">
        <v>4171</v>
      </c>
    </row>
    <row r="410" ht="33.75" spans="1:11">
      <c r="A410" s="37"/>
      <c r="B410" s="38"/>
      <c r="C410" s="43"/>
      <c r="D410" s="35" t="s">
        <v>3334</v>
      </c>
      <c r="E410" s="35" t="s">
        <v>3335</v>
      </c>
      <c r="F410" s="36" t="s">
        <v>4172</v>
      </c>
      <c r="G410" s="35" t="s">
        <v>3345</v>
      </c>
      <c r="H410" s="36" t="s">
        <v>3374</v>
      </c>
      <c r="I410" s="35" t="s">
        <v>3347</v>
      </c>
      <c r="J410" s="35" t="s">
        <v>3340</v>
      </c>
      <c r="K410" s="36" t="s">
        <v>4173</v>
      </c>
    </row>
    <row r="411" ht="33.75" spans="1:11">
      <c r="A411" s="37"/>
      <c r="B411" s="38"/>
      <c r="C411" s="43"/>
      <c r="D411" s="35" t="s">
        <v>3334</v>
      </c>
      <c r="E411" s="35" t="s">
        <v>3335</v>
      </c>
      <c r="F411" s="36" t="s">
        <v>4146</v>
      </c>
      <c r="G411" s="35" t="s">
        <v>3337</v>
      </c>
      <c r="H411" s="36" t="s">
        <v>3395</v>
      </c>
      <c r="I411" s="35" t="s">
        <v>3347</v>
      </c>
      <c r="J411" s="35" t="s">
        <v>3340</v>
      </c>
      <c r="K411" s="36" t="s">
        <v>4174</v>
      </c>
    </row>
    <row r="412" ht="33.75" spans="1:11">
      <c r="A412" s="37"/>
      <c r="B412" s="38"/>
      <c r="C412" s="43"/>
      <c r="D412" s="35" t="s">
        <v>3334</v>
      </c>
      <c r="E412" s="35" t="s">
        <v>3335</v>
      </c>
      <c r="F412" s="36" t="s">
        <v>4175</v>
      </c>
      <c r="G412" s="35" t="s">
        <v>3345</v>
      </c>
      <c r="H412" s="36" t="s">
        <v>4176</v>
      </c>
      <c r="I412" s="35" t="s">
        <v>3380</v>
      </c>
      <c r="J412" s="35" t="s">
        <v>3340</v>
      </c>
      <c r="K412" s="36" t="s">
        <v>4177</v>
      </c>
    </row>
    <row r="413" ht="33.75" spans="1:11">
      <c r="A413" s="37"/>
      <c r="B413" s="38"/>
      <c r="C413" s="43"/>
      <c r="D413" s="35" t="s">
        <v>3334</v>
      </c>
      <c r="E413" s="35" t="s">
        <v>3343</v>
      </c>
      <c r="F413" s="36" t="s">
        <v>4178</v>
      </c>
      <c r="G413" s="35" t="s">
        <v>3337</v>
      </c>
      <c r="H413" s="36" t="s">
        <v>4179</v>
      </c>
      <c r="I413" s="35" t="s">
        <v>3380</v>
      </c>
      <c r="J413" s="35" t="s">
        <v>3401</v>
      </c>
      <c r="K413" s="36" t="s">
        <v>4180</v>
      </c>
    </row>
    <row r="414" ht="45" spans="1:11">
      <c r="A414" s="37"/>
      <c r="B414" s="38"/>
      <c r="C414" s="43"/>
      <c r="D414" s="35" t="s">
        <v>3334</v>
      </c>
      <c r="E414" s="35" t="s">
        <v>3348</v>
      </c>
      <c r="F414" s="36" t="s">
        <v>4181</v>
      </c>
      <c r="G414" s="35" t="s">
        <v>3337</v>
      </c>
      <c r="H414" s="36" t="s">
        <v>4182</v>
      </c>
      <c r="I414" s="35" t="s">
        <v>3380</v>
      </c>
      <c r="J414" s="35" t="s">
        <v>3340</v>
      </c>
      <c r="K414" s="36" t="s">
        <v>4183</v>
      </c>
    </row>
    <row r="415" ht="56.25" spans="1:11">
      <c r="A415" s="37"/>
      <c r="B415" s="38"/>
      <c r="C415" s="43"/>
      <c r="D415" s="35" t="s">
        <v>3352</v>
      </c>
      <c r="E415" s="35" t="s">
        <v>3353</v>
      </c>
      <c r="F415" s="36" t="s">
        <v>4184</v>
      </c>
      <c r="G415" s="35" t="s">
        <v>3337</v>
      </c>
      <c r="H415" s="36" t="s">
        <v>4161</v>
      </c>
      <c r="I415" s="35" t="s">
        <v>3452</v>
      </c>
      <c r="J415" s="35" t="s">
        <v>3401</v>
      </c>
      <c r="K415" s="36" t="s">
        <v>4185</v>
      </c>
    </row>
    <row r="416" ht="78.75" spans="1:11">
      <c r="A416" s="37"/>
      <c r="B416" s="38"/>
      <c r="C416" s="43"/>
      <c r="D416" s="35" t="s">
        <v>3352</v>
      </c>
      <c r="E416" s="35" t="s">
        <v>3356</v>
      </c>
      <c r="F416" s="36" t="s">
        <v>4186</v>
      </c>
      <c r="G416" s="35" t="s">
        <v>3337</v>
      </c>
      <c r="H416" s="36" t="s">
        <v>4187</v>
      </c>
      <c r="I416" s="35" t="s">
        <v>3452</v>
      </c>
      <c r="J416" s="35" t="s">
        <v>3401</v>
      </c>
      <c r="K416" s="36" t="s">
        <v>4188</v>
      </c>
    </row>
    <row r="417" ht="33.75" spans="1:11">
      <c r="A417" s="40"/>
      <c r="B417" s="41"/>
      <c r="C417" s="44"/>
      <c r="D417" s="35" t="s">
        <v>3359</v>
      </c>
      <c r="E417" s="35" t="s">
        <v>3360</v>
      </c>
      <c r="F417" s="36" t="s">
        <v>3361</v>
      </c>
      <c r="G417" s="35" t="s">
        <v>3337</v>
      </c>
      <c r="H417" s="36" t="s">
        <v>3557</v>
      </c>
      <c r="I417" s="35" t="s">
        <v>3380</v>
      </c>
      <c r="J417" s="35" t="s">
        <v>3401</v>
      </c>
      <c r="K417" s="36" t="s">
        <v>4163</v>
      </c>
    </row>
  </sheetData>
  <mergeCells count="148">
    <mergeCell ref="A2:K2"/>
    <mergeCell ref="A7:A15"/>
    <mergeCell ref="A16:A23"/>
    <mergeCell ref="A24:A33"/>
    <mergeCell ref="A34:A42"/>
    <mergeCell ref="A43:A48"/>
    <mergeCell ref="A50:A54"/>
    <mergeCell ref="A55:A59"/>
    <mergeCell ref="A60:A64"/>
    <mergeCell ref="A65:A69"/>
    <mergeCell ref="A70:A74"/>
    <mergeCell ref="A75:A79"/>
    <mergeCell ref="A81:A89"/>
    <mergeCell ref="A90:A100"/>
    <mergeCell ref="A101:A106"/>
    <mergeCell ref="A108:A115"/>
    <mergeCell ref="A116:A124"/>
    <mergeCell ref="A125:A130"/>
    <mergeCell ref="A132:A138"/>
    <mergeCell ref="A139:A145"/>
    <mergeCell ref="A147:A153"/>
    <mergeCell ref="A154:A161"/>
    <mergeCell ref="A162:A172"/>
    <mergeCell ref="A173:A180"/>
    <mergeCell ref="A182:A192"/>
    <mergeCell ref="A193:A205"/>
    <mergeCell ref="A207:A224"/>
    <mergeCell ref="A225:A237"/>
    <mergeCell ref="A239:A242"/>
    <mergeCell ref="A243:A247"/>
    <mergeCell ref="A248:A251"/>
    <mergeCell ref="A252:A258"/>
    <mergeCell ref="A259:A264"/>
    <mergeCell ref="A265:A273"/>
    <mergeCell ref="A274:A285"/>
    <mergeCell ref="A287:A293"/>
    <mergeCell ref="A294:A302"/>
    <mergeCell ref="A304:A315"/>
    <mergeCell ref="A316:A325"/>
    <mergeCell ref="A327:A331"/>
    <mergeCell ref="A333:A338"/>
    <mergeCell ref="A340:A344"/>
    <mergeCell ref="A345:A348"/>
    <mergeCell ref="A349:A353"/>
    <mergeCell ref="A355:A363"/>
    <mergeCell ref="A364:A380"/>
    <mergeCell ref="A381:A386"/>
    <mergeCell ref="A388:A397"/>
    <mergeCell ref="A398:A407"/>
    <mergeCell ref="A408:A417"/>
    <mergeCell ref="B7:B15"/>
    <mergeCell ref="B16:B23"/>
    <mergeCell ref="B24:B33"/>
    <mergeCell ref="B34:B42"/>
    <mergeCell ref="B43:B48"/>
    <mergeCell ref="B50:B54"/>
    <mergeCell ref="B55:B59"/>
    <mergeCell ref="B60:B64"/>
    <mergeCell ref="B65:B69"/>
    <mergeCell ref="B70:B74"/>
    <mergeCell ref="B75:B79"/>
    <mergeCell ref="B81:B89"/>
    <mergeCell ref="B90:B100"/>
    <mergeCell ref="B101:B106"/>
    <mergeCell ref="B108:B115"/>
    <mergeCell ref="B116:B124"/>
    <mergeCell ref="B125:B130"/>
    <mergeCell ref="B132:B138"/>
    <mergeCell ref="B139:B145"/>
    <mergeCell ref="B147:B153"/>
    <mergeCell ref="B154:B161"/>
    <mergeCell ref="B162:B172"/>
    <mergeCell ref="B173:B180"/>
    <mergeCell ref="B182:B192"/>
    <mergeCell ref="B193:B205"/>
    <mergeCell ref="B207:B224"/>
    <mergeCell ref="B225:B237"/>
    <mergeCell ref="B239:B242"/>
    <mergeCell ref="B243:B247"/>
    <mergeCell ref="B248:B251"/>
    <mergeCell ref="B252:B258"/>
    <mergeCell ref="B259:B264"/>
    <mergeCell ref="B265:B273"/>
    <mergeCell ref="B274:B285"/>
    <mergeCell ref="B287:B293"/>
    <mergeCell ref="B294:B302"/>
    <mergeCell ref="B304:B315"/>
    <mergeCell ref="B316:B325"/>
    <mergeCell ref="B327:B331"/>
    <mergeCell ref="B333:B338"/>
    <mergeCell ref="B340:B344"/>
    <mergeCell ref="B345:B348"/>
    <mergeCell ref="B349:B353"/>
    <mergeCell ref="B355:B363"/>
    <mergeCell ref="B364:B380"/>
    <mergeCell ref="B381:B386"/>
    <mergeCell ref="B388:B397"/>
    <mergeCell ref="B398:B407"/>
    <mergeCell ref="B408:B417"/>
    <mergeCell ref="C7:C15"/>
    <mergeCell ref="C16:C23"/>
    <mergeCell ref="C24:C33"/>
    <mergeCell ref="C34:C42"/>
    <mergeCell ref="C43:C48"/>
    <mergeCell ref="C50:C54"/>
    <mergeCell ref="C55:C59"/>
    <mergeCell ref="C60:C64"/>
    <mergeCell ref="C65:C69"/>
    <mergeCell ref="C70:C74"/>
    <mergeCell ref="C75:C79"/>
    <mergeCell ref="C81:C89"/>
    <mergeCell ref="C90:C100"/>
    <mergeCell ref="C101:C106"/>
    <mergeCell ref="C108:C115"/>
    <mergeCell ref="C116:C124"/>
    <mergeCell ref="C125:C130"/>
    <mergeCell ref="C132:C138"/>
    <mergeCell ref="C139:C145"/>
    <mergeCell ref="C147:C153"/>
    <mergeCell ref="C154:C161"/>
    <mergeCell ref="C162:C172"/>
    <mergeCell ref="C173:C180"/>
    <mergeCell ref="C182:C192"/>
    <mergeCell ref="C193:C205"/>
    <mergeCell ref="C207:C224"/>
    <mergeCell ref="C225:C237"/>
    <mergeCell ref="C239:C242"/>
    <mergeCell ref="C243:C247"/>
    <mergeCell ref="C248:C251"/>
    <mergeCell ref="C252:C258"/>
    <mergeCell ref="C259:C264"/>
    <mergeCell ref="C265:C273"/>
    <mergeCell ref="C274:C285"/>
    <mergeCell ref="C287:C293"/>
    <mergeCell ref="C294:C302"/>
    <mergeCell ref="C304:C315"/>
    <mergeCell ref="C316:C325"/>
    <mergeCell ref="C327:C331"/>
    <mergeCell ref="C333:C338"/>
    <mergeCell ref="C340:C344"/>
    <mergeCell ref="C345:C348"/>
    <mergeCell ref="C349:C353"/>
    <mergeCell ref="C355:C363"/>
    <mergeCell ref="C364:C380"/>
    <mergeCell ref="C381:C386"/>
    <mergeCell ref="C388:C397"/>
    <mergeCell ref="C398:C407"/>
    <mergeCell ref="C408:C417"/>
  </mergeCells>
  <pageMargins left="0.751388888888889" right="0.751388888888889" top="1" bottom="1" header="0.507638888888889" footer="0.507638888888889"/>
  <pageSetup paperSize="9" scale="70" orientation="landscape" horizontalDpi="600"/>
  <headerFooter>
    <oddFooter>&amp;C&amp;16- &amp;P -</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topLeftCell="A8" workbookViewId="0">
      <selection activeCell="B10" sqref="B10"/>
    </sheetView>
  </sheetViews>
  <sheetFormatPr defaultColWidth="9" defaultRowHeight="13.5" outlineLevelCol="1"/>
  <cols>
    <col min="1" max="1" width="20.25" style="3" customWidth="1"/>
    <col min="2" max="2" width="133.625" style="3" customWidth="1"/>
    <col min="3" max="16384" width="9" style="3"/>
  </cols>
  <sheetData>
    <row r="1" ht="32" customHeight="1" spans="1:2">
      <c r="A1" s="12" t="s">
        <v>4189</v>
      </c>
      <c r="B1" s="12"/>
    </row>
    <row r="3" ht="40" customHeight="1" spans="1:2">
      <c r="A3" s="13" t="s">
        <v>4190</v>
      </c>
      <c r="B3" s="14" t="s">
        <v>4191</v>
      </c>
    </row>
    <row r="4" ht="210" customHeight="1" spans="1:2">
      <c r="A4" s="15" t="s">
        <v>2552</v>
      </c>
      <c r="B4" s="16" t="s">
        <v>4192</v>
      </c>
    </row>
    <row r="5" ht="126" customHeight="1" spans="1:2">
      <c r="A5" s="15" t="s">
        <v>4193</v>
      </c>
      <c r="B5" s="16" t="s">
        <v>4194</v>
      </c>
    </row>
    <row r="6" ht="107" customHeight="1" spans="1:2">
      <c r="A6" s="15" t="s">
        <v>4195</v>
      </c>
      <c r="B6" s="17" t="s">
        <v>4196</v>
      </c>
    </row>
    <row r="7" ht="135" customHeight="1" spans="1:2">
      <c r="A7" s="15" t="s">
        <v>4197</v>
      </c>
      <c r="B7" s="17" t="s">
        <v>4198</v>
      </c>
    </row>
    <row r="8" ht="145" customHeight="1" spans="1:2">
      <c r="A8" s="15" t="s">
        <v>4199</v>
      </c>
      <c r="B8" s="17" t="s">
        <v>4200</v>
      </c>
    </row>
    <row r="9" ht="147" customHeight="1" spans="1:2">
      <c r="A9" s="18" t="s">
        <v>4201</v>
      </c>
      <c r="B9" s="16" t="s">
        <v>4202</v>
      </c>
    </row>
    <row r="10" ht="208" customHeight="1" spans="1:2">
      <c r="A10" s="19" t="s">
        <v>4203</v>
      </c>
      <c r="B10" s="20" t="s">
        <v>4204</v>
      </c>
    </row>
    <row r="11" ht="45" customHeight="1" spans="1:2">
      <c r="A11" s="19"/>
      <c r="B11" s="19"/>
    </row>
    <row r="12" ht="45" customHeight="1" spans="1:2">
      <c r="A12" s="19"/>
      <c r="B12" s="19"/>
    </row>
    <row r="13" ht="45" customHeight="1" spans="1:2">
      <c r="A13" s="19"/>
      <c r="B13" s="19"/>
    </row>
  </sheetData>
  <mergeCells count="1">
    <mergeCell ref="A1:B1"/>
  </mergeCells>
  <conditionalFormatting sqref="B6">
    <cfRule type="expression" dxfId="1" priority="3" stopIfTrue="1">
      <formula>"len($A:$A)=3"</formula>
    </cfRule>
  </conditionalFormatting>
  <conditionalFormatting sqref="A7">
    <cfRule type="expression" dxfId="1" priority="4" stopIfTrue="1">
      <formula>"len($A:$A)=3"</formula>
    </cfRule>
  </conditionalFormatting>
  <conditionalFormatting sqref="B7">
    <cfRule type="expression" dxfId="1" priority="2" stopIfTrue="1">
      <formula>"len($A:$A)=3"</formula>
    </cfRule>
  </conditionalFormatting>
  <conditionalFormatting sqref="B8">
    <cfRule type="expression" dxfId="1" priority="1" stopIfTrue="1">
      <formula>"len($A:$A)=3"</formula>
    </cfRule>
  </conditionalFormatting>
  <conditionalFormatting sqref="A4:A6 A8">
    <cfRule type="expression" dxfId="1" priority="5" stopIfTrue="1">
      <formula>"len($A:$A)=3"</formula>
    </cfRule>
  </conditionalFormatting>
  <pageMargins left="0.751388888888889" right="0.751388888888889" top="1" bottom="1" header="0.507638888888889" footer="0.507638888888889"/>
  <pageSetup paperSize="9" orientation="portrait" horizontalDpi="600"/>
  <headerFooter>
    <oddFooter>&amp;C&amp;16- &amp;P -</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topLeftCell="A5" workbookViewId="0">
      <selection activeCell="C6" sqref="C6"/>
    </sheetView>
  </sheetViews>
  <sheetFormatPr defaultColWidth="9" defaultRowHeight="13.5" outlineLevelCol="1"/>
  <cols>
    <col min="1" max="1" width="68.875" customWidth="1"/>
    <col min="2" max="2" width="62.25" customWidth="1"/>
  </cols>
  <sheetData>
    <row r="1" ht="27" spans="1:2">
      <c r="A1" s="1" t="s">
        <v>67</v>
      </c>
      <c r="B1" s="2"/>
    </row>
    <row r="2" spans="1:2">
      <c r="A2" s="3"/>
      <c r="B2" s="4"/>
    </row>
    <row r="3" ht="109" customHeight="1" spans="1:2">
      <c r="A3" s="5" t="s">
        <v>4205</v>
      </c>
      <c r="B3" s="6" t="s">
        <v>4206</v>
      </c>
    </row>
    <row r="4" ht="109" customHeight="1" spans="1:2">
      <c r="A4" s="7" t="s">
        <v>4207</v>
      </c>
      <c r="B4" s="8" t="s">
        <v>4208</v>
      </c>
    </row>
    <row r="5" ht="109" customHeight="1" spans="1:2">
      <c r="A5" s="9" t="s">
        <v>4209</v>
      </c>
      <c r="B5" s="8" t="s">
        <v>4208</v>
      </c>
    </row>
    <row r="6" ht="109" customHeight="1" spans="1:2">
      <c r="A6" s="7" t="s">
        <v>4210</v>
      </c>
      <c r="B6" s="8" t="s">
        <v>4208</v>
      </c>
    </row>
    <row r="7" ht="109" customHeight="1" spans="1:2">
      <c r="A7" s="7" t="s">
        <v>4211</v>
      </c>
      <c r="B7" s="8" t="s">
        <v>4208</v>
      </c>
    </row>
    <row r="8" ht="109" customHeight="1" spans="1:2">
      <c r="A8" s="7" t="s">
        <v>4212</v>
      </c>
      <c r="B8" s="8" t="s">
        <v>4208</v>
      </c>
    </row>
    <row r="9" ht="109" customHeight="1" spans="1:2">
      <c r="A9" s="10" t="s">
        <v>4213</v>
      </c>
      <c r="B9" s="11" t="s">
        <v>4214</v>
      </c>
    </row>
  </sheetData>
  <mergeCells count="1">
    <mergeCell ref="A1:B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44"/>
  <sheetViews>
    <sheetView showGridLines="0" showZeros="0" zoomScale="90" zoomScaleNormal="90" topLeftCell="B1" workbookViewId="0">
      <pane ySplit="3" topLeftCell="A4" activePane="bottomLeft" state="frozen"/>
      <selection/>
      <selection pane="bottomLeft" activeCell="P6" sqref="P6"/>
    </sheetView>
  </sheetViews>
  <sheetFormatPr defaultColWidth="9" defaultRowHeight="14.25" outlineLevelCol="5"/>
  <cols>
    <col min="1" max="1" width="14.5" style="176" customWidth="1"/>
    <col min="2" max="2" width="50.75" style="176" customWidth="1"/>
    <col min="3" max="5" width="20.6333333333333" style="176" customWidth="1"/>
    <col min="6" max="16384" width="9" style="285"/>
  </cols>
  <sheetData>
    <row r="1" ht="45" customHeight="1" spans="1:5">
      <c r="A1" s="364"/>
      <c r="B1" s="364" t="s">
        <v>198</v>
      </c>
      <c r="C1" s="364"/>
      <c r="D1" s="364"/>
      <c r="E1" s="364"/>
    </row>
    <row r="2" ht="18.95" customHeight="1" spans="2:5">
      <c r="B2" s="497"/>
      <c r="C2" s="367"/>
      <c r="D2" s="367"/>
      <c r="E2" s="498" t="s">
        <v>71</v>
      </c>
    </row>
    <row r="3" s="494" customFormat="1" ht="45" customHeight="1" spans="1:6">
      <c r="A3" s="499" t="s">
        <v>72</v>
      </c>
      <c r="B3" s="370" t="s">
        <v>73</v>
      </c>
      <c r="C3" s="194" t="s">
        <v>199</v>
      </c>
      <c r="D3" s="194" t="s">
        <v>75</v>
      </c>
      <c r="E3" s="194" t="s">
        <v>200</v>
      </c>
      <c r="F3" s="291" t="s">
        <v>77</v>
      </c>
    </row>
    <row r="4" ht="32.1" customHeight="1" spans="1:6">
      <c r="A4" s="500" t="s">
        <v>78</v>
      </c>
      <c r="B4" s="501" t="s">
        <v>79</v>
      </c>
      <c r="C4" s="117">
        <f>SUM(C5:C19)</f>
        <v>59869</v>
      </c>
      <c r="D4" s="117">
        <f>SUM(D5:D19)</f>
        <v>59150</v>
      </c>
      <c r="E4" s="387">
        <f t="shared" ref="E4:E19" si="0">IF(C4&gt;0,D4/C4-1,IF(C4&lt;0,-(D4/C4-1),""))</f>
        <v>-0.012</v>
      </c>
      <c r="F4" s="295" t="str">
        <f t="shared" ref="F4:F40" si="1">IF(LEN(A4)=3,"是",IF(B4&lt;&gt;"",IF(SUM(C4:D4)&lt;&gt;0,"是","否"),"是"))</f>
        <v>是</v>
      </c>
    </row>
    <row r="5" ht="32.1" customHeight="1" spans="1:6">
      <c r="A5" s="377" t="s">
        <v>80</v>
      </c>
      <c r="B5" s="502" t="s">
        <v>81</v>
      </c>
      <c r="C5" s="354">
        <v>24870</v>
      </c>
      <c r="D5" s="354">
        <v>21147</v>
      </c>
      <c r="E5" s="387">
        <f t="shared" si="0"/>
        <v>-0.15</v>
      </c>
      <c r="F5" s="295" t="str">
        <f t="shared" si="1"/>
        <v>是</v>
      </c>
    </row>
    <row r="6" ht="32.1" customHeight="1" spans="1:6">
      <c r="A6" s="377" t="s">
        <v>82</v>
      </c>
      <c r="B6" s="502" t="s">
        <v>83</v>
      </c>
      <c r="C6" s="354">
        <v>2061</v>
      </c>
      <c r="D6" s="354">
        <v>1937</v>
      </c>
      <c r="E6" s="387">
        <f t="shared" si="0"/>
        <v>-0.06</v>
      </c>
      <c r="F6" s="295" t="str">
        <f t="shared" si="1"/>
        <v>是</v>
      </c>
    </row>
    <row r="7" ht="32.1" customHeight="1" spans="1:6">
      <c r="A7" s="377" t="s">
        <v>84</v>
      </c>
      <c r="B7" s="502" t="s">
        <v>85</v>
      </c>
      <c r="C7" s="354">
        <v>882</v>
      </c>
      <c r="D7" s="354">
        <v>682</v>
      </c>
      <c r="E7" s="387">
        <f t="shared" si="0"/>
        <v>-0.227</v>
      </c>
      <c r="F7" s="295" t="str">
        <f t="shared" si="1"/>
        <v>是</v>
      </c>
    </row>
    <row r="8" customFormat="1" ht="32.1" customHeight="1" spans="1:6">
      <c r="A8" s="503" t="s">
        <v>86</v>
      </c>
      <c r="B8" s="504" t="s">
        <v>87</v>
      </c>
      <c r="C8" s="354">
        <v>890</v>
      </c>
      <c r="D8" s="354">
        <v>290</v>
      </c>
      <c r="E8" s="387">
        <f t="shared" si="0"/>
        <v>-0.674</v>
      </c>
      <c r="F8" s="295" t="str">
        <f t="shared" si="1"/>
        <v>是</v>
      </c>
    </row>
    <row r="9" ht="32.1" customHeight="1" spans="1:6">
      <c r="A9" s="377" t="s">
        <v>88</v>
      </c>
      <c r="B9" s="502" t="s">
        <v>89</v>
      </c>
      <c r="C9" s="354">
        <v>3648</v>
      </c>
      <c r="D9" s="354">
        <v>2165</v>
      </c>
      <c r="E9" s="387">
        <f t="shared" si="0"/>
        <v>-0.407</v>
      </c>
      <c r="F9" s="295" t="str">
        <f t="shared" si="1"/>
        <v>是</v>
      </c>
    </row>
    <row r="10" customFormat="1" ht="32.1" customHeight="1" spans="1:6">
      <c r="A10" s="503" t="s">
        <v>90</v>
      </c>
      <c r="B10" s="504" t="s">
        <v>91</v>
      </c>
      <c r="C10" s="354">
        <v>1440</v>
      </c>
      <c r="D10" s="354">
        <v>1633</v>
      </c>
      <c r="E10" s="387">
        <f t="shared" si="0"/>
        <v>0.134</v>
      </c>
      <c r="F10" s="295" t="str">
        <f t="shared" si="1"/>
        <v>是</v>
      </c>
    </row>
    <row r="11" customFormat="1" ht="32.1" customHeight="1" spans="1:6">
      <c r="A11" s="503" t="s">
        <v>92</v>
      </c>
      <c r="B11" s="504" t="s">
        <v>93</v>
      </c>
      <c r="C11" s="354">
        <v>958</v>
      </c>
      <c r="D11" s="354">
        <v>1007</v>
      </c>
      <c r="E11" s="387">
        <f t="shared" si="0"/>
        <v>0.051</v>
      </c>
      <c r="F11" s="295" t="str">
        <f t="shared" si="1"/>
        <v>是</v>
      </c>
    </row>
    <row r="12" customFormat="1" ht="32.1" customHeight="1" spans="1:6">
      <c r="A12" s="503" t="s">
        <v>94</v>
      </c>
      <c r="B12" s="504" t="s">
        <v>95</v>
      </c>
      <c r="C12" s="354">
        <v>792</v>
      </c>
      <c r="D12" s="354">
        <v>747</v>
      </c>
      <c r="E12" s="387">
        <f t="shared" si="0"/>
        <v>-0.057</v>
      </c>
      <c r="F12" s="295" t="str">
        <f t="shared" si="1"/>
        <v>是</v>
      </c>
    </row>
    <row r="13" customFormat="1" ht="32.1" customHeight="1" spans="1:6">
      <c r="A13" s="503" t="s">
        <v>96</v>
      </c>
      <c r="B13" s="504" t="s">
        <v>97</v>
      </c>
      <c r="C13" s="354">
        <v>8697</v>
      </c>
      <c r="D13" s="354">
        <v>11000</v>
      </c>
      <c r="E13" s="387">
        <f t="shared" si="0"/>
        <v>0.265</v>
      </c>
      <c r="F13" s="295" t="str">
        <f t="shared" si="1"/>
        <v>是</v>
      </c>
    </row>
    <row r="14" customFormat="1" ht="32.1" customHeight="1" spans="1:6">
      <c r="A14" s="503" t="s">
        <v>98</v>
      </c>
      <c r="B14" s="504" t="s">
        <v>99</v>
      </c>
      <c r="C14" s="354">
        <v>870</v>
      </c>
      <c r="D14" s="354">
        <v>970</v>
      </c>
      <c r="E14" s="387">
        <f t="shared" si="0"/>
        <v>0.115</v>
      </c>
      <c r="F14" s="295" t="str">
        <f t="shared" si="1"/>
        <v>是</v>
      </c>
    </row>
    <row r="15" ht="32.1" customHeight="1" spans="1:6">
      <c r="A15" s="377" t="s">
        <v>100</v>
      </c>
      <c r="B15" s="502" t="s">
        <v>101</v>
      </c>
      <c r="C15" s="354">
        <v>66</v>
      </c>
      <c r="D15" s="354">
        <v>1750</v>
      </c>
      <c r="E15" s="387">
        <f t="shared" si="0"/>
        <v>25.515</v>
      </c>
      <c r="F15" s="295" t="str">
        <f t="shared" si="1"/>
        <v>是</v>
      </c>
    </row>
    <row r="16" customFormat="1" ht="32.1" customHeight="1" spans="1:6">
      <c r="A16" s="503" t="s">
        <v>102</v>
      </c>
      <c r="B16" s="504" t="s">
        <v>103</v>
      </c>
      <c r="C16" s="354">
        <v>9450</v>
      </c>
      <c r="D16" s="354">
        <v>9700</v>
      </c>
      <c r="E16" s="387">
        <f t="shared" si="0"/>
        <v>0.026</v>
      </c>
      <c r="F16" s="295" t="str">
        <f t="shared" si="1"/>
        <v>是</v>
      </c>
    </row>
    <row r="17" customFormat="1" ht="32.1" customHeight="1" spans="1:6">
      <c r="A17" s="503" t="s">
        <v>104</v>
      </c>
      <c r="B17" s="504" t="s">
        <v>105</v>
      </c>
      <c r="C17" s="354">
        <v>4842</v>
      </c>
      <c r="D17" s="354">
        <v>5200</v>
      </c>
      <c r="E17" s="387">
        <f t="shared" si="0"/>
        <v>0.074</v>
      </c>
      <c r="F17" s="295" t="str">
        <f t="shared" si="1"/>
        <v>是</v>
      </c>
    </row>
    <row r="18" customFormat="1" ht="32.1" customHeight="1" spans="1:6">
      <c r="A18" s="503" t="s">
        <v>106</v>
      </c>
      <c r="B18" s="504" t="s">
        <v>107</v>
      </c>
      <c r="C18" s="354">
        <v>308</v>
      </c>
      <c r="D18" s="354">
        <v>200</v>
      </c>
      <c r="E18" s="387">
        <f t="shared" si="0"/>
        <v>-0.351</v>
      </c>
      <c r="F18" s="295" t="str">
        <f t="shared" si="1"/>
        <v>是</v>
      </c>
    </row>
    <row r="19" customFormat="1" ht="32.1" customHeight="1" spans="1:6">
      <c r="A19" s="555" t="s">
        <v>201</v>
      </c>
      <c r="B19" s="504" t="s">
        <v>109</v>
      </c>
      <c r="C19" s="354">
        <v>95</v>
      </c>
      <c r="D19" s="354">
        <v>722</v>
      </c>
      <c r="E19" s="387">
        <f t="shared" si="0"/>
        <v>6.6</v>
      </c>
      <c r="F19" s="295" t="str">
        <f t="shared" si="1"/>
        <v>是</v>
      </c>
    </row>
    <row r="20" ht="32.1" customHeight="1" spans="1:6">
      <c r="A20" s="375" t="s">
        <v>110</v>
      </c>
      <c r="B20" s="501" t="s">
        <v>111</v>
      </c>
      <c r="C20" s="117">
        <f>SUM(C21:C28)</f>
        <v>35200</v>
      </c>
      <c r="D20" s="117">
        <f>SUM(D21:D28)</f>
        <v>37150</v>
      </c>
      <c r="E20" s="387">
        <f t="shared" ref="E20:E28" si="2">IF(C20&gt;0,D20/C20-1,IF(C20&lt;0,-(D20/C20-1),""))</f>
        <v>0.055</v>
      </c>
      <c r="F20" s="295" t="str">
        <f t="shared" si="1"/>
        <v>是</v>
      </c>
    </row>
    <row r="21" ht="32.1" customHeight="1" spans="1:6">
      <c r="A21" s="505" t="s">
        <v>112</v>
      </c>
      <c r="B21" s="502" t="s">
        <v>113</v>
      </c>
      <c r="C21" s="354">
        <v>1691</v>
      </c>
      <c r="D21" s="354">
        <v>1900</v>
      </c>
      <c r="E21" s="387">
        <f t="shared" si="2"/>
        <v>0.124</v>
      </c>
      <c r="F21" s="295" t="str">
        <f t="shared" si="1"/>
        <v>是</v>
      </c>
    </row>
    <row r="22" ht="32.1" customHeight="1" spans="1:6">
      <c r="A22" s="377" t="s">
        <v>114</v>
      </c>
      <c r="B22" s="506" t="s">
        <v>115</v>
      </c>
      <c r="C22" s="354">
        <v>4500</v>
      </c>
      <c r="D22" s="354">
        <v>5230</v>
      </c>
      <c r="E22" s="387">
        <f t="shared" si="2"/>
        <v>0.162</v>
      </c>
      <c r="F22" s="295" t="str">
        <f t="shared" si="1"/>
        <v>是</v>
      </c>
    </row>
    <row r="23" ht="32.1" customHeight="1" spans="1:6">
      <c r="A23" s="377" t="s">
        <v>116</v>
      </c>
      <c r="B23" s="502" t="s">
        <v>117</v>
      </c>
      <c r="C23" s="354">
        <v>3000</v>
      </c>
      <c r="D23" s="354">
        <v>3400</v>
      </c>
      <c r="E23" s="387">
        <f t="shared" si="2"/>
        <v>0.133</v>
      </c>
      <c r="F23" s="295" t="str">
        <f t="shared" si="1"/>
        <v>是</v>
      </c>
    </row>
    <row r="24" ht="32.1" customHeight="1" spans="1:6">
      <c r="A24" s="377" t="s">
        <v>118</v>
      </c>
      <c r="B24" s="502" t="s">
        <v>119</v>
      </c>
      <c r="C24" s="354"/>
      <c r="D24" s="354"/>
      <c r="E24" s="387" t="str">
        <f t="shared" si="2"/>
        <v/>
      </c>
      <c r="F24" s="295" t="str">
        <f t="shared" si="1"/>
        <v>否</v>
      </c>
    </row>
    <row r="25" ht="32.1" customHeight="1" spans="1:6">
      <c r="A25" s="377" t="s">
        <v>120</v>
      </c>
      <c r="B25" s="502" t="s">
        <v>121</v>
      </c>
      <c r="C25" s="354">
        <v>22745</v>
      </c>
      <c r="D25" s="354">
        <v>24750</v>
      </c>
      <c r="E25" s="387">
        <f t="shared" si="2"/>
        <v>0.088</v>
      </c>
      <c r="F25" s="295" t="str">
        <f t="shared" si="1"/>
        <v>是</v>
      </c>
    </row>
    <row r="26" customFormat="1" ht="32.1" customHeight="1" spans="1:6">
      <c r="A26" s="503" t="s">
        <v>122</v>
      </c>
      <c r="B26" s="504" t="s">
        <v>123</v>
      </c>
      <c r="C26" s="354"/>
      <c r="D26" s="354"/>
      <c r="E26" s="387" t="str">
        <f t="shared" si="2"/>
        <v/>
      </c>
      <c r="F26" s="295" t="str">
        <f t="shared" si="1"/>
        <v>否</v>
      </c>
    </row>
    <row r="27" ht="32.1" customHeight="1" spans="1:6">
      <c r="A27" s="377" t="s">
        <v>124</v>
      </c>
      <c r="B27" s="502" t="s">
        <v>125</v>
      </c>
      <c r="C27" s="354">
        <v>3000</v>
      </c>
      <c r="D27" s="354">
        <v>1700</v>
      </c>
      <c r="E27" s="387">
        <f t="shared" si="2"/>
        <v>-0.433</v>
      </c>
      <c r="F27" s="295" t="str">
        <f t="shared" si="1"/>
        <v>是</v>
      </c>
    </row>
    <row r="28" ht="32.1" customHeight="1" spans="1:6">
      <c r="A28" s="377" t="s">
        <v>126</v>
      </c>
      <c r="B28" s="502" t="s">
        <v>127</v>
      </c>
      <c r="C28" s="354">
        <v>264</v>
      </c>
      <c r="D28" s="354">
        <v>170</v>
      </c>
      <c r="E28" s="387">
        <f t="shared" si="2"/>
        <v>-0.356</v>
      </c>
      <c r="F28" s="295" t="str">
        <f t="shared" si="1"/>
        <v>是</v>
      </c>
    </row>
    <row r="29" ht="32.1" customHeight="1" spans="1:6">
      <c r="A29" s="377"/>
      <c r="B29" s="502"/>
      <c r="C29" s="120"/>
      <c r="D29" s="507"/>
      <c r="E29" s="373"/>
      <c r="F29" s="295" t="str">
        <f t="shared" si="1"/>
        <v>是</v>
      </c>
    </row>
    <row r="30" s="366" customFormat="1" ht="32.1" customHeight="1" spans="1:6">
      <c r="A30" s="508"/>
      <c r="B30" s="509" t="s">
        <v>202</v>
      </c>
      <c r="C30" s="117">
        <f>C20+C4</f>
        <v>95069</v>
      </c>
      <c r="D30" s="117">
        <f>D20+D4</f>
        <v>96300</v>
      </c>
      <c r="E30" s="387">
        <f>IF(C30&gt;0,D30/C30-1,IF(C30&lt;0,-(D30/C30-1),""))</f>
        <v>0.013</v>
      </c>
      <c r="F30" s="295" t="str">
        <f t="shared" si="1"/>
        <v>是</v>
      </c>
    </row>
    <row r="31" ht="32.1" customHeight="1" spans="1:6">
      <c r="A31" s="375">
        <v>105</v>
      </c>
      <c r="B31" s="207" t="s">
        <v>129</v>
      </c>
      <c r="C31" s="120">
        <v>27600</v>
      </c>
      <c r="D31" s="464">
        <v>20480</v>
      </c>
      <c r="E31" s="387">
        <f t="shared" ref="E31:E40" si="3">IF(C31&gt;0,D31/C31-1,IF(C31&lt;0,-(D31/C31-1),""))</f>
        <v>-0.258</v>
      </c>
      <c r="F31" s="295" t="str">
        <f t="shared" si="1"/>
        <v>是</v>
      </c>
    </row>
    <row r="32" ht="32.1" customHeight="1" spans="1:6">
      <c r="A32" s="510">
        <v>110</v>
      </c>
      <c r="B32" s="511" t="s">
        <v>130</v>
      </c>
      <c r="C32" s="117">
        <f>SUM(C33:C39)</f>
        <v>227227</v>
      </c>
      <c r="D32" s="117">
        <f>SUM(D33:D39)</f>
        <v>231700</v>
      </c>
      <c r="E32" s="387">
        <f t="shared" si="3"/>
        <v>0.02</v>
      </c>
      <c r="F32" s="295" t="str">
        <f t="shared" si="1"/>
        <v>是</v>
      </c>
    </row>
    <row r="33" ht="32.1" customHeight="1" spans="1:6">
      <c r="A33" s="393">
        <v>11001</v>
      </c>
      <c r="B33" s="347" t="s">
        <v>131</v>
      </c>
      <c r="C33" s="120">
        <v>6139</v>
      </c>
      <c r="D33" s="507">
        <v>6139</v>
      </c>
      <c r="E33" s="387">
        <f t="shared" si="3"/>
        <v>0</v>
      </c>
      <c r="F33" s="295" t="str">
        <f t="shared" si="1"/>
        <v>是</v>
      </c>
    </row>
    <row r="34" ht="32.1" customHeight="1" spans="1:6">
      <c r="A34" s="393"/>
      <c r="B34" s="347" t="s">
        <v>132</v>
      </c>
      <c r="C34" s="120">
        <v>164634</v>
      </c>
      <c r="D34" s="507">
        <v>149655</v>
      </c>
      <c r="E34" s="387">
        <f t="shared" si="3"/>
        <v>-0.091</v>
      </c>
      <c r="F34" s="295" t="str">
        <f t="shared" si="1"/>
        <v>是</v>
      </c>
    </row>
    <row r="35" ht="32.1" customHeight="1" spans="1:6">
      <c r="A35" s="393">
        <v>11006</v>
      </c>
      <c r="B35" s="347" t="s">
        <v>203</v>
      </c>
      <c r="C35" s="120"/>
      <c r="D35" s="507"/>
      <c r="E35" s="387" t="str">
        <f t="shared" si="3"/>
        <v/>
      </c>
      <c r="F35" s="295" t="str">
        <f t="shared" si="1"/>
        <v>否</v>
      </c>
    </row>
    <row r="36" ht="32.1" customHeight="1" spans="1:6">
      <c r="A36" s="393">
        <v>11008</v>
      </c>
      <c r="B36" s="347" t="s">
        <v>133</v>
      </c>
      <c r="C36" s="120">
        <v>56454</v>
      </c>
      <c r="D36" s="507">
        <v>50906</v>
      </c>
      <c r="E36" s="387">
        <f t="shared" si="3"/>
        <v>-0.098</v>
      </c>
      <c r="F36" s="295" t="str">
        <f t="shared" si="1"/>
        <v>是</v>
      </c>
    </row>
    <row r="37" ht="32.1" customHeight="1" spans="1:6">
      <c r="A37" s="393">
        <v>11009</v>
      </c>
      <c r="B37" s="347" t="s">
        <v>134</v>
      </c>
      <c r="C37" s="120"/>
      <c r="D37" s="507"/>
      <c r="E37" s="387" t="str">
        <f t="shared" si="3"/>
        <v/>
      </c>
      <c r="F37" s="295" t="str">
        <f t="shared" si="1"/>
        <v>否</v>
      </c>
    </row>
    <row r="38" s="495" customFormat="1" ht="32.1" customHeight="1" spans="1:6">
      <c r="A38" s="512">
        <v>11013</v>
      </c>
      <c r="B38" s="513" t="s">
        <v>135</v>
      </c>
      <c r="C38" s="514"/>
      <c r="D38" s="515"/>
      <c r="E38" s="387" t="str">
        <f t="shared" si="3"/>
        <v/>
      </c>
      <c r="F38" s="295" t="str">
        <f t="shared" si="1"/>
        <v>否</v>
      </c>
    </row>
    <row r="39" s="496" customFormat="1" ht="32.1" customHeight="1" spans="1:6">
      <c r="A39" s="393">
        <v>11015</v>
      </c>
      <c r="B39" s="355" t="s">
        <v>136</v>
      </c>
      <c r="C39" s="120"/>
      <c r="D39" s="507">
        <v>25000</v>
      </c>
      <c r="E39" s="387" t="str">
        <f t="shared" si="3"/>
        <v/>
      </c>
      <c r="F39" s="295" t="str">
        <f t="shared" si="1"/>
        <v>是</v>
      </c>
    </row>
    <row r="40" ht="32.1" customHeight="1" spans="1:6">
      <c r="A40" s="516"/>
      <c r="B40" s="517" t="s">
        <v>137</v>
      </c>
      <c r="C40" s="117">
        <f>C30+C31+C32</f>
        <v>349896</v>
      </c>
      <c r="D40" s="117">
        <f>D30+D31+D32</f>
        <v>348480</v>
      </c>
      <c r="E40" s="387">
        <f t="shared" si="3"/>
        <v>-0.004</v>
      </c>
      <c r="F40" s="295" t="str">
        <f t="shared" si="1"/>
        <v>是</v>
      </c>
    </row>
    <row r="41" spans="4:4">
      <c r="D41" s="518"/>
    </row>
    <row r="42" spans="4:4">
      <c r="D42" s="518"/>
    </row>
    <row r="43" spans="4:4">
      <c r="D43" s="518"/>
    </row>
    <row r="44" spans="4:4">
      <c r="D44" s="518"/>
    </row>
  </sheetData>
  <mergeCells count="1">
    <mergeCell ref="B1:E1"/>
  </mergeCells>
  <conditionalFormatting sqref="E2">
    <cfRule type="cellIs" dxfId="0" priority="35" stopIfTrue="1" operator="lessThanOrEqual">
      <formula>-1</formula>
    </cfRule>
  </conditionalFormatting>
  <conditionalFormatting sqref="A31:B31">
    <cfRule type="expression" dxfId="1" priority="41" stopIfTrue="1">
      <formula>"len($A:$A)=3"</formula>
    </cfRule>
  </conditionalFormatting>
  <conditionalFormatting sqref="C31">
    <cfRule type="expression" dxfId="1" priority="4" stopIfTrue="1">
      <formula>"len($A:$A)=3"</formula>
    </cfRule>
    <cfRule type="expression" dxfId="1" priority="3" stopIfTrue="1">
      <formula>"len($A:$A)=3"</formula>
    </cfRule>
  </conditionalFormatting>
  <conditionalFormatting sqref="B7:B8">
    <cfRule type="expression" dxfId="1" priority="33" stopIfTrue="1">
      <formula>"len($A:$A)=3"</formula>
    </cfRule>
  </conditionalFormatting>
  <conditionalFormatting sqref="B38:B39">
    <cfRule type="expression" dxfId="1" priority="9" stopIfTrue="1">
      <formula>"len($A:$A)=3"</formula>
    </cfRule>
    <cfRule type="expression" dxfId="1" priority="10" stopIfTrue="1">
      <formula>"len($A:$A)=3"</formula>
    </cfRule>
  </conditionalFormatting>
  <conditionalFormatting sqref="C33:C34">
    <cfRule type="expression" dxfId="1" priority="39" stopIfTrue="1">
      <formula>"len($A:$A)=3"</formula>
    </cfRule>
  </conditionalFormatting>
  <conditionalFormatting sqref="C36:C39">
    <cfRule type="expression" dxfId="1" priority="37" stopIfTrue="1">
      <formula>"len($A:$A)=3"</formula>
    </cfRule>
  </conditionalFormatting>
  <conditionalFormatting sqref="F4:F58">
    <cfRule type="cellIs" dxfId="2" priority="25" stopIfTrue="1" operator="lessThan">
      <formula>0</formula>
    </cfRule>
  </conditionalFormatting>
  <conditionalFormatting sqref="A4:D4 A5:B19 A20:D20 A21:B28">
    <cfRule type="expression" dxfId="1" priority="31" stopIfTrue="1">
      <formula>"len($A:$A)=3"</formula>
    </cfRule>
  </conditionalFormatting>
  <conditionalFormatting sqref="B4:D4 B5:B6">
    <cfRule type="expression" dxfId="1" priority="34" stopIfTrue="1">
      <formula>"len($A:$A)=3"</formula>
    </cfRule>
  </conditionalFormatting>
  <conditionalFormatting sqref="C5:D19">
    <cfRule type="expression" dxfId="1" priority="2" stopIfTrue="1">
      <formula>"len($A:$A)=3"</formula>
    </cfRule>
  </conditionalFormatting>
  <conditionalFormatting sqref="C21:D28">
    <cfRule type="expression" dxfId="1" priority="1" stopIfTrue="1">
      <formula>"len($A:$A)=3"</formula>
    </cfRule>
  </conditionalFormatting>
  <conditionalFormatting sqref="A29:C29 C39 B40:C58 D40:D44">
    <cfRule type="expression" dxfId="1" priority="42" stopIfTrue="1">
      <formula>"len($A:$A)=3"</formula>
    </cfRule>
  </conditionalFormatting>
  <conditionalFormatting sqref="B29:C29 B31 C32:C34 C38:C39 D32">
    <cfRule type="expression" dxfId="1" priority="54" stopIfTrue="1">
      <formula>"len($A:$A)=3"</formula>
    </cfRule>
  </conditionalFormatting>
  <conditionalFormatting sqref="A32:B32 A35:C35">
    <cfRule type="expression" dxfId="1" priority="14" stopIfTrue="1">
      <formula>"len($A:$A)=3"</formula>
    </cfRule>
  </conditionalFormatting>
  <conditionalFormatting sqref="B32:B34 B39">
    <cfRule type="expression" dxfId="1" priority="15" stopIfTrue="1">
      <formula>"len($A:$A)=3"</formula>
    </cfRule>
  </conditionalFormatting>
  <conditionalFormatting sqref="C32:C34 D32">
    <cfRule type="expression" dxfId="1" priority="40" stopIfTrue="1">
      <formula>"len($A:$A)=3"</formula>
    </cfRule>
  </conditionalFormatting>
  <conditionalFormatting sqref="A33:B34">
    <cfRule type="expression" dxfId="1" priority="13" stopIfTrue="1">
      <formula>"len($A:$A)=3"</formula>
    </cfRule>
  </conditionalFormatting>
  <conditionalFormatting sqref="A36:B44">
    <cfRule type="expression" dxfId="1" priority="11" stopIfTrue="1">
      <formula>"len($A:$A)=3"</formula>
    </cfRule>
  </conditionalFormatting>
  <conditionalFormatting sqref="A38:B39">
    <cfRule type="expression" dxfId="1" priority="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1370"/>
  <sheetViews>
    <sheetView showGridLines="0" showZeros="0" tabSelected="1" zoomScale="80" zoomScaleNormal="80" workbookViewId="0">
      <pane xSplit="1" ySplit="3" topLeftCell="B324" activePane="bottomRight" state="frozen"/>
      <selection/>
      <selection pane="topRight"/>
      <selection pane="bottomLeft"/>
      <selection pane="bottomRight" activeCell="C334" sqref="C334"/>
    </sheetView>
  </sheetViews>
  <sheetFormatPr defaultColWidth="9" defaultRowHeight="14.25" outlineLevelCol="6"/>
  <cols>
    <col min="1" max="1" width="19.1333333333333" style="176" customWidth="1"/>
    <col min="2" max="2" width="50.6333333333333" style="176" customWidth="1"/>
    <col min="3" max="3" width="20.6333333333333" style="176" customWidth="1"/>
    <col min="4" max="4" width="20.6333333333333" style="445" customWidth="1"/>
    <col min="5" max="5" width="20.6333333333333" style="446" customWidth="1"/>
    <col min="6" max="6" width="4" style="176" customWidth="1"/>
    <col min="7" max="16384" width="9" style="176"/>
  </cols>
  <sheetData>
    <row r="1" s="247" customFormat="1" ht="45" customHeight="1" spans="2:5">
      <c r="B1" s="364" t="s">
        <v>204</v>
      </c>
      <c r="C1" s="364"/>
      <c r="D1" s="447"/>
      <c r="E1" s="364"/>
    </row>
    <row r="2" s="247" customFormat="1" ht="20.1" customHeight="1" spans="1:5">
      <c r="A2" s="448"/>
      <c r="B2" s="449"/>
      <c r="C2" s="450"/>
      <c r="D2" s="451"/>
      <c r="E2" s="452" t="s">
        <v>71</v>
      </c>
    </row>
    <row r="3" s="175" customFormat="1" ht="45" customHeight="1" spans="1:7">
      <c r="A3" s="453" t="s">
        <v>72</v>
      </c>
      <c r="B3" s="454" t="s">
        <v>73</v>
      </c>
      <c r="C3" s="453" t="s">
        <v>199</v>
      </c>
      <c r="D3" s="455" t="s">
        <v>75</v>
      </c>
      <c r="E3" s="453" t="s">
        <v>200</v>
      </c>
      <c r="F3" s="424" t="s">
        <v>77</v>
      </c>
      <c r="G3" s="175" t="s">
        <v>205</v>
      </c>
    </row>
    <row r="4" s="174" customFormat="1" ht="36" customHeight="1" spans="1:7">
      <c r="A4" s="456" t="s">
        <v>139</v>
      </c>
      <c r="B4" s="322" t="s">
        <v>140</v>
      </c>
      <c r="C4" s="323">
        <f>C5+C17+C26+C37+C48+C59+C70+C83+C92+C105+C115+C124+C135+C148+C155+C163+C169+C176+C183+C190+C197+C204+C218+C224+C231+C246+C249</f>
        <v>19808</v>
      </c>
      <c r="D4" s="457">
        <f>D5+D17+D26+D37+D48+D59+D70+D83+D92+D105+D115+D124+D135+D148+D155+D163+D169+D176+D183+D190+D197+D204+D218+D224+D231+D246+D249</f>
        <v>20673</v>
      </c>
      <c r="E4" s="324">
        <f t="shared" ref="E4:E9" si="0">IF(C4&gt;0,D4/C4-1,IF(C4&lt;0,-(D4/C4-1),""))</f>
        <v>0.044</v>
      </c>
      <c r="F4" s="297" t="str">
        <f t="shared" ref="F4:F67" si="1">IF(LEN(A4)=3,"是",IF(B4&lt;&gt;"",IF(SUM(C4:D4)&lt;&gt;0,"是","否"),"是"))</f>
        <v>是</v>
      </c>
      <c r="G4" s="174" t="str">
        <f t="shared" ref="G4:G67" si="2">IF(LEN(A4)=3,"类",IF(LEN(A4)=5,"款","项"))</f>
        <v>类</v>
      </c>
    </row>
    <row r="5" s="174" customFormat="1" ht="36" customHeight="1" spans="1:7">
      <c r="A5" s="456" t="s">
        <v>206</v>
      </c>
      <c r="B5" s="322" t="s">
        <v>207</v>
      </c>
      <c r="C5" s="323">
        <f>SUM(C6:C16)</f>
        <v>1074</v>
      </c>
      <c r="D5" s="457">
        <f>SUM(D6:D16)</f>
        <v>1050</v>
      </c>
      <c r="E5" s="324">
        <f t="shared" si="0"/>
        <v>-0.022</v>
      </c>
      <c r="F5" s="297" t="str">
        <f t="shared" si="1"/>
        <v>是</v>
      </c>
      <c r="G5" s="174" t="str">
        <f t="shared" si="2"/>
        <v>款</v>
      </c>
    </row>
    <row r="6" s="174" customFormat="1" ht="36" customHeight="1" spans="1:7">
      <c r="A6" s="458" t="s">
        <v>208</v>
      </c>
      <c r="B6" s="326" t="s">
        <v>209</v>
      </c>
      <c r="C6" s="327">
        <v>783</v>
      </c>
      <c r="D6" s="459">
        <v>801</v>
      </c>
      <c r="E6" s="324">
        <f t="shared" si="0"/>
        <v>0.023</v>
      </c>
      <c r="F6" s="297" t="str">
        <f t="shared" si="1"/>
        <v>是</v>
      </c>
      <c r="G6" s="174" t="str">
        <f t="shared" si="2"/>
        <v>项</v>
      </c>
    </row>
    <row r="7" s="174" customFormat="1" ht="36" customHeight="1" spans="1:7">
      <c r="A7" s="458" t="s">
        <v>210</v>
      </c>
      <c r="B7" s="326" t="s">
        <v>211</v>
      </c>
      <c r="C7" s="327"/>
      <c r="D7" s="459"/>
      <c r="E7" s="324" t="str">
        <f t="shared" si="0"/>
        <v/>
      </c>
      <c r="F7" s="297" t="str">
        <f t="shared" si="1"/>
        <v>否</v>
      </c>
      <c r="G7" s="174" t="str">
        <f t="shared" si="2"/>
        <v>项</v>
      </c>
    </row>
    <row r="8" s="174" customFormat="1" ht="36" customHeight="1" spans="1:7">
      <c r="A8" s="458" t="s">
        <v>212</v>
      </c>
      <c r="B8" s="326" t="s">
        <v>213</v>
      </c>
      <c r="C8" s="327"/>
      <c r="D8" s="459"/>
      <c r="E8" s="324" t="str">
        <f t="shared" si="0"/>
        <v/>
      </c>
      <c r="F8" s="297" t="str">
        <f t="shared" si="1"/>
        <v>否</v>
      </c>
      <c r="G8" s="174" t="str">
        <f t="shared" si="2"/>
        <v>项</v>
      </c>
    </row>
    <row r="9" s="174" customFormat="1" ht="36" customHeight="1" spans="1:7">
      <c r="A9" s="458" t="s">
        <v>214</v>
      </c>
      <c r="B9" s="326" t="s">
        <v>215</v>
      </c>
      <c r="C9" s="327">
        <v>132</v>
      </c>
      <c r="D9" s="459">
        <v>101</v>
      </c>
      <c r="E9" s="324">
        <f t="shared" si="0"/>
        <v>-0.235</v>
      </c>
      <c r="F9" s="297" t="str">
        <f t="shared" si="1"/>
        <v>是</v>
      </c>
      <c r="G9" s="174" t="str">
        <f t="shared" si="2"/>
        <v>项</v>
      </c>
    </row>
    <row r="10" s="174" customFormat="1" ht="36" customHeight="1" spans="1:7">
      <c r="A10" s="458" t="s">
        <v>216</v>
      </c>
      <c r="B10" s="326" t="s">
        <v>217</v>
      </c>
      <c r="C10" s="327"/>
      <c r="D10" s="459"/>
      <c r="E10" s="324"/>
      <c r="F10" s="297" t="str">
        <f t="shared" si="1"/>
        <v>否</v>
      </c>
      <c r="G10" s="174" t="str">
        <f t="shared" si="2"/>
        <v>项</v>
      </c>
    </row>
    <row r="11" s="174" customFormat="1" ht="36" customHeight="1" spans="1:7">
      <c r="A11" s="458" t="s">
        <v>218</v>
      </c>
      <c r="B11" s="326" t="s">
        <v>219</v>
      </c>
      <c r="C11" s="327"/>
      <c r="D11" s="459"/>
      <c r="E11" s="324"/>
      <c r="F11" s="297" t="str">
        <f t="shared" si="1"/>
        <v>否</v>
      </c>
      <c r="G11" s="174" t="str">
        <f t="shared" si="2"/>
        <v>项</v>
      </c>
    </row>
    <row r="12" s="174" customFormat="1" ht="36" customHeight="1" spans="1:7">
      <c r="A12" s="458" t="s">
        <v>220</v>
      </c>
      <c r="B12" s="326" t="s">
        <v>221</v>
      </c>
      <c r="C12" s="327">
        <v>34</v>
      </c>
      <c r="D12" s="459">
        <v>35</v>
      </c>
      <c r="E12" s="324">
        <f t="shared" ref="E12:E18" si="3">IF(C12&gt;0,D12/C12-1,IF(C12&lt;0,-(D12/C12-1),""))</f>
        <v>0.029</v>
      </c>
      <c r="F12" s="297" t="str">
        <f t="shared" si="1"/>
        <v>是</v>
      </c>
      <c r="G12" s="174" t="str">
        <f t="shared" si="2"/>
        <v>项</v>
      </c>
    </row>
    <row r="13" s="174" customFormat="1" ht="36" customHeight="1" spans="1:7">
      <c r="A13" s="458" t="s">
        <v>222</v>
      </c>
      <c r="B13" s="326" t="s">
        <v>223</v>
      </c>
      <c r="C13" s="327">
        <v>71</v>
      </c>
      <c r="D13" s="459">
        <v>86</v>
      </c>
      <c r="E13" s="324">
        <f t="shared" si="3"/>
        <v>0.211</v>
      </c>
      <c r="F13" s="297" t="str">
        <f t="shared" si="1"/>
        <v>是</v>
      </c>
      <c r="G13" s="174" t="str">
        <f t="shared" si="2"/>
        <v>项</v>
      </c>
    </row>
    <row r="14" s="174" customFormat="1" ht="36" customHeight="1" spans="1:7">
      <c r="A14" s="458" t="s">
        <v>224</v>
      </c>
      <c r="B14" s="326" t="s">
        <v>225</v>
      </c>
      <c r="C14" s="327"/>
      <c r="D14" s="459"/>
      <c r="E14" s="324"/>
      <c r="F14" s="297" t="str">
        <f t="shared" si="1"/>
        <v>否</v>
      </c>
      <c r="G14" s="174" t="str">
        <f t="shared" si="2"/>
        <v>项</v>
      </c>
    </row>
    <row r="15" s="174" customFormat="1" ht="36" customHeight="1" spans="1:7">
      <c r="A15" s="458" t="s">
        <v>226</v>
      </c>
      <c r="B15" s="326" t="s">
        <v>227</v>
      </c>
      <c r="C15" s="327"/>
      <c r="D15" s="459"/>
      <c r="E15" s="324"/>
      <c r="F15" s="297" t="str">
        <f t="shared" si="1"/>
        <v>否</v>
      </c>
      <c r="G15" s="174" t="str">
        <f t="shared" si="2"/>
        <v>项</v>
      </c>
    </row>
    <row r="16" s="174" customFormat="1" ht="36" customHeight="1" spans="1:7">
      <c r="A16" s="458" t="s">
        <v>228</v>
      </c>
      <c r="B16" s="326" t="s">
        <v>229</v>
      </c>
      <c r="C16" s="327">
        <v>54</v>
      </c>
      <c r="D16" s="459">
        <v>27</v>
      </c>
      <c r="E16" s="324">
        <f t="shared" si="3"/>
        <v>-0.5</v>
      </c>
      <c r="F16" s="297" t="str">
        <f t="shared" si="1"/>
        <v>是</v>
      </c>
      <c r="G16" s="174" t="str">
        <f t="shared" si="2"/>
        <v>项</v>
      </c>
    </row>
    <row r="17" s="174" customFormat="1" ht="36" customHeight="1" spans="1:7">
      <c r="A17" s="456" t="s">
        <v>230</v>
      </c>
      <c r="B17" s="322" t="s">
        <v>231</v>
      </c>
      <c r="C17" s="323">
        <f>SUM(C18:C25)</f>
        <v>721</v>
      </c>
      <c r="D17" s="457">
        <f>SUM(D18:D25)</f>
        <v>774</v>
      </c>
      <c r="E17" s="324">
        <f t="shared" si="3"/>
        <v>0.074</v>
      </c>
      <c r="F17" s="297" t="str">
        <f t="shared" si="1"/>
        <v>是</v>
      </c>
      <c r="G17" s="174" t="str">
        <f t="shared" si="2"/>
        <v>款</v>
      </c>
    </row>
    <row r="18" s="174" customFormat="1" ht="36" customHeight="1" spans="1:7">
      <c r="A18" s="458" t="s">
        <v>232</v>
      </c>
      <c r="B18" s="326" t="s">
        <v>209</v>
      </c>
      <c r="C18" s="327">
        <v>621</v>
      </c>
      <c r="D18" s="459">
        <v>659</v>
      </c>
      <c r="E18" s="324">
        <f t="shared" si="3"/>
        <v>0.061</v>
      </c>
      <c r="F18" s="297" t="str">
        <f t="shared" si="1"/>
        <v>是</v>
      </c>
      <c r="G18" s="174" t="str">
        <f t="shared" si="2"/>
        <v>项</v>
      </c>
    </row>
    <row r="19" s="174" customFormat="1" ht="36" customHeight="1" spans="1:7">
      <c r="A19" s="458" t="s">
        <v>233</v>
      </c>
      <c r="B19" s="326" t="s">
        <v>211</v>
      </c>
      <c r="C19" s="327"/>
      <c r="D19" s="459"/>
      <c r="E19" s="324"/>
      <c r="F19" s="297" t="str">
        <f t="shared" si="1"/>
        <v>否</v>
      </c>
      <c r="G19" s="174" t="str">
        <f t="shared" si="2"/>
        <v>项</v>
      </c>
    </row>
    <row r="20" s="174" customFormat="1" ht="36" customHeight="1" spans="1:7">
      <c r="A20" s="458" t="s">
        <v>234</v>
      </c>
      <c r="B20" s="326" t="s">
        <v>213</v>
      </c>
      <c r="C20" s="327"/>
      <c r="D20" s="459"/>
      <c r="E20" s="324"/>
      <c r="F20" s="297" t="str">
        <f t="shared" si="1"/>
        <v>否</v>
      </c>
      <c r="G20" s="174" t="str">
        <f t="shared" si="2"/>
        <v>项</v>
      </c>
    </row>
    <row r="21" s="174" customFormat="1" ht="36" customHeight="1" spans="1:7">
      <c r="A21" s="458" t="s">
        <v>235</v>
      </c>
      <c r="B21" s="326" t="s">
        <v>236</v>
      </c>
      <c r="C21" s="327">
        <v>18</v>
      </c>
      <c r="D21" s="459">
        <v>35</v>
      </c>
      <c r="E21" s="324">
        <f t="shared" ref="E21:E27" si="4">IF(C21&gt;0,D21/C21-1,IF(C21&lt;0,-(D21/C21-1),""))</f>
        <v>0.944</v>
      </c>
      <c r="F21" s="297" t="str">
        <f t="shared" si="1"/>
        <v>是</v>
      </c>
      <c r="G21" s="174" t="str">
        <f t="shared" si="2"/>
        <v>项</v>
      </c>
    </row>
    <row r="22" s="174" customFormat="1" ht="36" customHeight="1" spans="1:7">
      <c r="A22" s="458" t="s">
        <v>237</v>
      </c>
      <c r="B22" s="326" t="s">
        <v>238</v>
      </c>
      <c r="C22" s="327">
        <v>22</v>
      </c>
      <c r="D22" s="459">
        <v>4</v>
      </c>
      <c r="E22" s="324">
        <f t="shared" si="4"/>
        <v>-0.818</v>
      </c>
      <c r="F22" s="297" t="str">
        <f t="shared" si="1"/>
        <v>是</v>
      </c>
      <c r="G22" s="174" t="str">
        <f t="shared" si="2"/>
        <v>项</v>
      </c>
    </row>
    <row r="23" s="174" customFormat="1" ht="36" customHeight="1" spans="1:7">
      <c r="A23" s="458" t="s">
        <v>239</v>
      </c>
      <c r="B23" s="326" t="s">
        <v>240</v>
      </c>
      <c r="C23" s="327"/>
      <c r="D23" s="459"/>
      <c r="E23" s="324"/>
      <c r="F23" s="297" t="str">
        <f t="shared" si="1"/>
        <v>否</v>
      </c>
      <c r="G23" s="174" t="str">
        <f t="shared" si="2"/>
        <v>项</v>
      </c>
    </row>
    <row r="24" s="174" customFormat="1" ht="36" customHeight="1" spans="1:7">
      <c r="A24" s="458" t="s">
        <v>241</v>
      </c>
      <c r="B24" s="326" t="s">
        <v>227</v>
      </c>
      <c r="C24" s="327"/>
      <c r="D24" s="459"/>
      <c r="E24" s="324"/>
      <c r="F24" s="297" t="str">
        <f t="shared" si="1"/>
        <v>否</v>
      </c>
      <c r="G24" s="174" t="str">
        <f t="shared" si="2"/>
        <v>项</v>
      </c>
    </row>
    <row r="25" s="174" customFormat="1" ht="36" customHeight="1" spans="1:7">
      <c r="A25" s="458" t="s">
        <v>242</v>
      </c>
      <c r="B25" s="326" t="s">
        <v>243</v>
      </c>
      <c r="C25" s="327">
        <v>60</v>
      </c>
      <c r="D25" s="459">
        <v>76</v>
      </c>
      <c r="E25" s="324">
        <f t="shared" si="4"/>
        <v>0.267</v>
      </c>
      <c r="F25" s="297" t="str">
        <f t="shared" si="1"/>
        <v>是</v>
      </c>
      <c r="G25" s="174" t="str">
        <f t="shared" si="2"/>
        <v>项</v>
      </c>
    </row>
    <row r="26" s="174" customFormat="1" ht="36" customHeight="1" spans="1:7">
      <c r="A26" s="456" t="s">
        <v>244</v>
      </c>
      <c r="B26" s="322" t="s">
        <v>245</v>
      </c>
      <c r="C26" s="323">
        <f>SUM(C27:C36)</f>
        <v>5546</v>
      </c>
      <c r="D26" s="457">
        <f>SUM(D27:D36)</f>
        <v>5519</v>
      </c>
      <c r="E26" s="324">
        <f t="shared" si="4"/>
        <v>-0.005</v>
      </c>
      <c r="F26" s="297" t="str">
        <f t="shared" si="1"/>
        <v>是</v>
      </c>
      <c r="G26" s="174" t="str">
        <f t="shared" si="2"/>
        <v>款</v>
      </c>
    </row>
    <row r="27" s="174" customFormat="1" ht="36" customHeight="1" spans="1:7">
      <c r="A27" s="458" t="s">
        <v>246</v>
      </c>
      <c r="B27" s="326" t="s">
        <v>209</v>
      </c>
      <c r="C27" s="327">
        <v>4467</v>
      </c>
      <c r="D27" s="459">
        <v>4379</v>
      </c>
      <c r="E27" s="324">
        <f t="shared" si="4"/>
        <v>-0.02</v>
      </c>
      <c r="F27" s="297" t="str">
        <f t="shared" si="1"/>
        <v>是</v>
      </c>
      <c r="G27" s="174" t="str">
        <f t="shared" si="2"/>
        <v>项</v>
      </c>
    </row>
    <row r="28" s="174" customFormat="1" ht="36" customHeight="1" spans="1:7">
      <c r="A28" s="458" t="s">
        <v>247</v>
      </c>
      <c r="B28" s="326" t="s">
        <v>211</v>
      </c>
      <c r="C28" s="327"/>
      <c r="D28" s="459"/>
      <c r="E28" s="324"/>
      <c r="F28" s="297" t="str">
        <f t="shared" si="1"/>
        <v>否</v>
      </c>
      <c r="G28" s="174" t="str">
        <f t="shared" si="2"/>
        <v>项</v>
      </c>
    </row>
    <row r="29" s="174" customFormat="1" ht="36" customHeight="1" spans="1:7">
      <c r="A29" s="458" t="s">
        <v>248</v>
      </c>
      <c r="B29" s="326" t="s">
        <v>213</v>
      </c>
      <c r="C29" s="327">
        <v>462</v>
      </c>
      <c r="D29" s="459">
        <v>439</v>
      </c>
      <c r="E29" s="324">
        <f t="shared" ref="E29:E33" si="5">IF(C29&gt;0,D29/C29-1,IF(C29&lt;0,-(D29/C29-1),""))</f>
        <v>-0.05</v>
      </c>
      <c r="F29" s="297" t="str">
        <f t="shared" si="1"/>
        <v>是</v>
      </c>
      <c r="G29" s="174" t="str">
        <f t="shared" si="2"/>
        <v>项</v>
      </c>
    </row>
    <row r="30" s="174" customFormat="1" ht="36" customHeight="1" spans="1:7">
      <c r="A30" s="458" t="s">
        <v>249</v>
      </c>
      <c r="B30" s="326" t="s">
        <v>250</v>
      </c>
      <c r="C30" s="327"/>
      <c r="D30" s="459"/>
      <c r="E30" s="324"/>
      <c r="F30" s="297" t="str">
        <f t="shared" si="1"/>
        <v>否</v>
      </c>
      <c r="G30" s="174" t="str">
        <f t="shared" si="2"/>
        <v>项</v>
      </c>
    </row>
    <row r="31" s="174" customFormat="1" ht="36" customHeight="1" spans="1:7">
      <c r="A31" s="458" t="s">
        <v>251</v>
      </c>
      <c r="B31" s="326" t="s">
        <v>252</v>
      </c>
      <c r="C31" s="327"/>
      <c r="D31" s="459"/>
      <c r="E31" s="324"/>
      <c r="F31" s="297" t="str">
        <f t="shared" si="1"/>
        <v>否</v>
      </c>
      <c r="G31" s="174" t="str">
        <f t="shared" si="2"/>
        <v>项</v>
      </c>
    </row>
    <row r="32" s="174" customFormat="1" ht="36" customHeight="1" spans="1:7">
      <c r="A32" s="458" t="s">
        <v>253</v>
      </c>
      <c r="B32" s="326" t="s">
        <v>254</v>
      </c>
      <c r="C32" s="327">
        <v>0</v>
      </c>
      <c r="D32" s="459">
        <v>0</v>
      </c>
      <c r="E32" s="324" t="str">
        <f t="shared" si="5"/>
        <v/>
      </c>
      <c r="F32" s="297" t="str">
        <f t="shared" si="1"/>
        <v>否</v>
      </c>
      <c r="G32" s="174" t="str">
        <f t="shared" si="2"/>
        <v>项</v>
      </c>
    </row>
    <row r="33" s="174" customFormat="1" ht="36" customHeight="1" spans="1:7">
      <c r="A33" s="458" t="s">
        <v>255</v>
      </c>
      <c r="B33" s="326" t="s">
        <v>256</v>
      </c>
      <c r="C33" s="327">
        <v>5</v>
      </c>
      <c r="D33" s="459">
        <v>29</v>
      </c>
      <c r="E33" s="324">
        <f t="shared" si="5"/>
        <v>4.8</v>
      </c>
      <c r="F33" s="297" t="str">
        <f t="shared" si="1"/>
        <v>是</v>
      </c>
      <c r="G33" s="174" t="str">
        <f t="shared" si="2"/>
        <v>项</v>
      </c>
    </row>
    <row r="34" s="174" customFormat="1" ht="36" customHeight="1" spans="1:7">
      <c r="A34" s="458" t="s">
        <v>257</v>
      </c>
      <c r="B34" s="326" t="s">
        <v>258</v>
      </c>
      <c r="C34" s="327"/>
      <c r="D34" s="459"/>
      <c r="E34" s="324"/>
      <c r="F34" s="297" t="str">
        <f t="shared" si="1"/>
        <v>否</v>
      </c>
      <c r="G34" s="174" t="str">
        <f t="shared" si="2"/>
        <v>项</v>
      </c>
    </row>
    <row r="35" s="174" customFormat="1" ht="36" customHeight="1" spans="1:7">
      <c r="A35" s="458" t="s">
        <v>259</v>
      </c>
      <c r="B35" s="326" t="s">
        <v>227</v>
      </c>
      <c r="C35" s="327">
        <v>90</v>
      </c>
      <c r="D35" s="459">
        <v>124</v>
      </c>
      <c r="E35" s="324">
        <f t="shared" ref="E35:E38" si="6">IF(C35&gt;0,D35/C35-1,IF(C35&lt;0,-(D35/C35-1),""))</f>
        <v>0.378</v>
      </c>
      <c r="F35" s="297" t="str">
        <f t="shared" si="1"/>
        <v>是</v>
      </c>
      <c r="G35" s="174" t="str">
        <f t="shared" si="2"/>
        <v>项</v>
      </c>
    </row>
    <row r="36" s="174" customFormat="1" ht="36" customHeight="1" spans="1:7">
      <c r="A36" s="460" t="s">
        <v>260</v>
      </c>
      <c r="B36" s="326" t="s">
        <v>261</v>
      </c>
      <c r="C36" s="327">
        <v>522</v>
      </c>
      <c r="D36" s="459">
        <v>548</v>
      </c>
      <c r="E36" s="324">
        <f t="shared" si="6"/>
        <v>0.05</v>
      </c>
      <c r="F36" s="297" t="str">
        <f t="shared" si="1"/>
        <v>是</v>
      </c>
      <c r="G36" s="174" t="str">
        <f t="shared" si="2"/>
        <v>项</v>
      </c>
    </row>
    <row r="37" s="174" customFormat="1" ht="36" customHeight="1" spans="1:7">
      <c r="A37" s="456" t="s">
        <v>262</v>
      </c>
      <c r="B37" s="322" t="s">
        <v>263</v>
      </c>
      <c r="C37" s="323">
        <f>SUM(C38:C47)</f>
        <v>607</v>
      </c>
      <c r="D37" s="457">
        <f>SUM(D38:D47)</f>
        <v>481</v>
      </c>
      <c r="E37" s="324">
        <f t="shared" si="6"/>
        <v>-0.208</v>
      </c>
      <c r="F37" s="297" t="str">
        <f t="shared" si="1"/>
        <v>是</v>
      </c>
      <c r="G37" s="174" t="str">
        <f t="shared" si="2"/>
        <v>款</v>
      </c>
    </row>
    <row r="38" s="174" customFormat="1" ht="36" customHeight="1" spans="1:7">
      <c r="A38" s="458" t="s">
        <v>264</v>
      </c>
      <c r="B38" s="326" t="s">
        <v>209</v>
      </c>
      <c r="C38" s="327">
        <v>447</v>
      </c>
      <c r="D38" s="459">
        <v>453</v>
      </c>
      <c r="E38" s="324">
        <f t="shared" si="6"/>
        <v>0.013</v>
      </c>
      <c r="F38" s="297" t="str">
        <f t="shared" si="1"/>
        <v>是</v>
      </c>
      <c r="G38" s="174" t="str">
        <f t="shared" si="2"/>
        <v>项</v>
      </c>
    </row>
    <row r="39" s="174" customFormat="1" ht="36" customHeight="1" spans="1:7">
      <c r="A39" s="458" t="s">
        <v>265</v>
      </c>
      <c r="B39" s="326" t="s">
        <v>211</v>
      </c>
      <c r="C39" s="327"/>
      <c r="D39" s="459"/>
      <c r="E39" s="324"/>
      <c r="F39" s="297" t="str">
        <f t="shared" si="1"/>
        <v>否</v>
      </c>
      <c r="G39" s="174" t="str">
        <f t="shared" si="2"/>
        <v>项</v>
      </c>
    </row>
    <row r="40" s="174" customFormat="1" ht="36" customHeight="1" spans="1:7">
      <c r="A40" s="458" t="s">
        <v>266</v>
      </c>
      <c r="B40" s="326" t="s">
        <v>213</v>
      </c>
      <c r="C40" s="327"/>
      <c r="D40" s="459"/>
      <c r="E40" s="324"/>
      <c r="F40" s="297" t="str">
        <f t="shared" si="1"/>
        <v>否</v>
      </c>
      <c r="G40" s="174" t="str">
        <f t="shared" si="2"/>
        <v>项</v>
      </c>
    </row>
    <row r="41" s="174" customFormat="1" ht="36" customHeight="1" spans="1:7">
      <c r="A41" s="458" t="s">
        <v>267</v>
      </c>
      <c r="B41" s="326" t="s">
        <v>268</v>
      </c>
      <c r="C41" s="327"/>
      <c r="D41" s="459"/>
      <c r="E41" s="324"/>
      <c r="F41" s="297" t="str">
        <f t="shared" si="1"/>
        <v>否</v>
      </c>
      <c r="G41" s="174" t="str">
        <f t="shared" si="2"/>
        <v>项</v>
      </c>
    </row>
    <row r="42" s="174" customFormat="1" ht="36" customHeight="1" spans="1:7">
      <c r="A42" s="458" t="s">
        <v>269</v>
      </c>
      <c r="B42" s="326" t="s">
        <v>270</v>
      </c>
      <c r="C42" s="327">
        <v>5</v>
      </c>
      <c r="D42" s="459"/>
      <c r="E42" s="324"/>
      <c r="F42" s="297" t="str">
        <f t="shared" si="1"/>
        <v>是</v>
      </c>
      <c r="G42" s="174" t="str">
        <f t="shared" si="2"/>
        <v>项</v>
      </c>
    </row>
    <row r="43" s="174" customFormat="1" ht="36" customHeight="1" spans="1:7">
      <c r="A43" s="458" t="s">
        <v>271</v>
      </c>
      <c r="B43" s="326" t="s">
        <v>272</v>
      </c>
      <c r="C43" s="327"/>
      <c r="D43" s="459"/>
      <c r="E43" s="324"/>
      <c r="F43" s="297" t="str">
        <f t="shared" si="1"/>
        <v>否</v>
      </c>
      <c r="G43" s="174" t="str">
        <f t="shared" si="2"/>
        <v>项</v>
      </c>
    </row>
    <row r="44" s="174" customFormat="1" ht="36" customHeight="1" spans="1:7">
      <c r="A44" s="458" t="s">
        <v>273</v>
      </c>
      <c r="B44" s="326" t="s">
        <v>274</v>
      </c>
      <c r="C44" s="327"/>
      <c r="D44" s="459"/>
      <c r="E44" s="324"/>
      <c r="F44" s="297" t="str">
        <f t="shared" si="1"/>
        <v>否</v>
      </c>
      <c r="G44" s="174" t="str">
        <f t="shared" si="2"/>
        <v>项</v>
      </c>
    </row>
    <row r="45" s="174" customFormat="1" ht="36" customHeight="1" spans="1:7">
      <c r="A45" s="458" t="s">
        <v>275</v>
      </c>
      <c r="B45" s="326" t="s">
        <v>276</v>
      </c>
      <c r="C45" s="327"/>
      <c r="D45" s="459"/>
      <c r="E45" s="324"/>
      <c r="F45" s="297" t="str">
        <f t="shared" si="1"/>
        <v>否</v>
      </c>
      <c r="G45" s="174" t="str">
        <f t="shared" si="2"/>
        <v>项</v>
      </c>
    </row>
    <row r="46" s="174" customFormat="1" ht="36" customHeight="1" spans="1:7">
      <c r="A46" s="458" t="s">
        <v>277</v>
      </c>
      <c r="B46" s="326" t="s">
        <v>227</v>
      </c>
      <c r="C46" s="327"/>
      <c r="D46" s="459"/>
      <c r="E46" s="324"/>
      <c r="F46" s="297" t="str">
        <f t="shared" si="1"/>
        <v>否</v>
      </c>
      <c r="G46" s="174" t="str">
        <f t="shared" si="2"/>
        <v>项</v>
      </c>
    </row>
    <row r="47" s="174" customFormat="1" ht="36" customHeight="1" spans="1:7">
      <c r="A47" s="458" t="s">
        <v>278</v>
      </c>
      <c r="B47" s="326" t="s">
        <v>279</v>
      </c>
      <c r="C47" s="327">
        <v>155</v>
      </c>
      <c r="D47" s="459">
        <v>28</v>
      </c>
      <c r="E47" s="324">
        <f t="shared" ref="E47:E49" si="7">IF(C47&gt;0,D47/C47-1,IF(C47&lt;0,-(D47/C47-1),""))</f>
        <v>-0.819</v>
      </c>
      <c r="F47" s="297" t="str">
        <f t="shared" si="1"/>
        <v>是</v>
      </c>
      <c r="G47" s="174" t="str">
        <f t="shared" si="2"/>
        <v>项</v>
      </c>
    </row>
    <row r="48" s="174" customFormat="1" ht="36" customHeight="1" spans="1:7">
      <c r="A48" s="456" t="s">
        <v>280</v>
      </c>
      <c r="B48" s="322" t="s">
        <v>281</v>
      </c>
      <c r="C48" s="323">
        <f>SUM(C49:C58)</f>
        <v>379</v>
      </c>
      <c r="D48" s="457">
        <f>SUM(D49:D58)</f>
        <v>484</v>
      </c>
      <c r="E48" s="324">
        <f t="shared" si="7"/>
        <v>0.277</v>
      </c>
      <c r="F48" s="297" t="str">
        <f t="shared" si="1"/>
        <v>是</v>
      </c>
      <c r="G48" s="174" t="str">
        <f t="shared" si="2"/>
        <v>款</v>
      </c>
    </row>
    <row r="49" s="174" customFormat="1" ht="36" customHeight="1" spans="1:7">
      <c r="A49" s="458" t="s">
        <v>282</v>
      </c>
      <c r="B49" s="326" t="s">
        <v>209</v>
      </c>
      <c r="C49" s="327">
        <v>344</v>
      </c>
      <c r="D49" s="459">
        <v>345</v>
      </c>
      <c r="E49" s="324">
        <f t="shared" si="7"/>
        <v>0.003</v>
      </c>
      <c r="F49" s="297" t="str">
        <f t="shared" si="1"/>
        <v>是</v>
      </c>
      <c r="G49" s="174" t="str">
        <f t="shared" si="2"/>
        <v>项</v>
      </c>
    </row>
    <row r="50" s="174" customFormat="1" ht="36" customHeight="1" spans="1:7">
      <c r="A50" s="458" t="s">
        <v>283</v>
      </c>
      <c r="B50" s="326" t="s">
        <v>211</v>
      </c>
      <c r="C50" s="327"/>
      <c r="D50" s="459"/>
      <c r="E50" s="324"/>
      <c r="F50" s="297" t="str">
        <f t="shared" si="1"/>
        <v>否</v>
      </c>
      <c r="G50" s="174" t="str">
        <f t="shared" si="2"/>
        <v>项</v>
      </c>
    </row>
    <row r="51" s="174" customFormat="1" ht="36" customHeight="1" spans="1:7">
      <c r="A51" s="458" t="s">
        <v>284</v>
      </c>
      <c r="B51" s="326" t="s">
        <v>213</v>
      </c>
      <c r="C51" s="327"/>
      <c r="D51" s="459"/>
      <c r="E51" s="324"/>
      <c r="F51" s="297" t="str">
        <f t="shared" si="1"/>
        <v>否</v>
      </c>
      <c r="G51" s="174" t="str">
        <f t="shared" si="2"/>
        <v>项</v>
      </c>
    </row>
    <row r="52" s="174" customFormat="1" ht="36" customHeight="1" spans="1:7">
      <c r="A52" s="458" t="s">
        <v>285</v>
      </c>
      <c r="B52" s="326" t="s">
        <v>286</v>
      </c>
      <c r="C52" s="327">
        <v>0</v>
      </c>
      <c r="D52" s="459">
        <v>0</v>
      </c>
      <c r="E52" s="324" t="str">
        <f t="shared" ref="E52:E56" si="8">IF(C52&gt;0,D52/C52-1,IF(C52&lt;0,-(D52/C52-1),""))</f>
        <v/>
      </c>
      <c r="F52" s="297" t="str">
        <f t="shared" si="1"/>
        <v>否</v>
      </c>
      <c r="G52" s="174" t="str">
        <f t="shared" si="2"/>
        <v>项</v>
      </c>
    </row>
    <row r="53" s="174" customFormat="1" ht="36" customHeight="1" spans="1:7">
      <c r="A53" s="458" t="s">
        <v>287</v>
      </c>
      <c r="B53" s="326" t="s">
        <v>288</v>
      </c>
      <c r="C53" s="327">
        <v>15</v>
      </c>
      <c r="D53" s="459">
        <v>0</v>
      </c>
      <c r="E53" s="324">
        <f t="shared" si="8"/>
        <v>-1</v>
      </c>
      <c r="F53" s="297" t="str">
        <f t="shared" si="1"/>
        <v>是</v>
      </c>
      <c r="G53" s="174" t="str">
        <f t="shared" si="2"/>
        <v>项</v>
      </c>
    </row>
    <row r="54" s="174" customFormat="1" ht="36" customHeight="1" spans="1:7">
      <c r="A54" s="458" t="s">
        <v>289</v>
      </c>
      <c r="B54" s="326" t="s">
        <v>290</v>
      </c>
      <c r="C54" s="327">
        <v>0</v>
      </c>
      <c r="D54" s="459">
        <v>0</v>
      </c>
      <c r="E54" s="324" t="str">
        <f t="shared" si="8"/>
        <v/>
      </c>
      <c r="F54" s="297" t="str">
        <f t="shared" si="1"/>
        <v>否</v>
      </c>
      <c r="G54" s="174" t="str">
        <f t="shared" si="2"/>
        <v>项</v>
      </c>
    </row>
    <row r="55" s="174" customFormat="1" ht="36" customHeight="1" spans="1:7">
      <c r="A55" s="458" t="s">
        <v>291</v>
      </c>
      <c r="B55" s="326" t="s">
        <v>292</v>
      </c>
      <c r="C55" s="327"/>
      <c r="D55" s="459">
        <v>51</v>
      </c>
      <c r="E55" s="324"/>
      <c r="F55" s="297" t="str">
        <f t="shared" si="1"/>
        <v>是</v>
      </c>
      <c r="G55" s="174" t="str">
        <f t="shared" si="2"/>
        <v>项</v>
      </c>
    </row>
    <row r="56" s="174" customFormat="1" ht="36" customHeight="1" spans="1:7">
      <c r="A56" s="458" t="s">
        <v>293</v>
      </c>
      <c r="B56" s="326" t="s">
        <v>294</v>
      </c>
      <c r="C56" s="327">
        <v>20</v>
      </c>
      <c r="D56" s="459">
        <v>78</v>
      </c>
      <c r="E56" s="324">
        <f t="shared" si="8"/>
        <v>2.9</v>
      </c>
      <c r="F56" s="297" t="str">
        <f t="shared" si="1"/>
        <v>是</v>
      </c>
      <c r="G56" s="174" t="str">
        <f t="shared" si="2"/>
        <v>项</v>
      </c>
    </row>
    <row r="57" s="174" customFormat="1" ht="36" customHeight="1" spans="1:7">
      <c r="A57" s="458" t="s">
        <v>295</v>
      </c>
      <c r="B57" s="326" t="s">
        <v>227</v>
      </c>
      <c r="C57" s="327"/>
      <c r="D57" s="459"/>
      <c r="E57" s="324"/>
      <c r="F57" s="297" t="str">
        <f t="shared" si="1"/>
        <v>否</v>
      </c>
      <c r="G57" s="174" t="str">
        <f t="shared" si="2"/>
        <v>项</v>
      </c>
    </row>
    <row r="58" s="174" customFormat="1" ht="36" customHeight="1" spans="1:7">
      <c r="A58" s="458" t="s">
        <v>296</v>
      </c>
      <c r="B58" s="326" t="s">
        <v>297</v>
      </c>
      <c r="C58" s="327"/>
      <c r="D58" s="459">
        <v>10</v>
      </c>
      <c r="E58" s="324"/>
      <c r="F58" s="297" t="str">
        <f t="shared" si="1"/>
        <v>是</v>
      </c>
      <c r="G58" s="174" t="str">
        <f t="shared" si="2"/>
        <v>项</v>
      </c>
    </row>
    <row r="59" s="174" customFormat="1" ht="36" customHeight="1" spans="1:7">
      <c r="A59" s="456" t="s">
        <v>298</v>
      </c>
      <c r="B59" s="322" t="s">
        <v>299</v>
      </c>
      <c r="C59" s="323">
        <f>SUM(C60:C69)</f>
        <v>1518</v>
      </c>
      <c r="D59" s="457">
        <f>SUM(D60:D69)</f>
        <v>1183</v>
      </c>
      <c r="E59" s="324">
        <f>IF(C59&gt;0,D59/C59-1,IF(C59&lt;0,-(D59/C59-1),""))</f>
        <v>-0.221</v>
      </c>
      <c r="F59" s="297" t="str">
        <f t="shared" si="1"/>
        <v>是</v>
      </c>
      <c r="G59" s="174" t="str">
        <f t="shared" si="2"/>
        <v>款</v>
      </c>
    </row>
    <row r="60" s="174" customFormat="1" ht="36" customHeight="1" spans="1:7">
      <c r="A60" s="458" t="s">
        <v>300</v>
      </c>
      <c r="B60" s="326" t="s">
        <v>209</v>
      </c>
      <c r="C60" s="327">
        <v>1164</v>
      </c>
      <c r="D60" s="459">
        <v>948</v>
      </c>
      <c r="E60" s="324">
        <f>IF(C60&gt;0,D60/C60-1,IF(C60&lt;0,-(D60/C60-1),""))</f>
        <v>-0.186</v>
      </c>
      <c r="F60" s="297" t="str">
        <f t="shared" si="1"/>
        <v>是</v>
      </c>
      <c r="G60" s="174" t="str">
        <f t="shared" si="2"/>
        <v>项</v>
      </c>
    </row>
    <row r="61" s="174" customFormat="1" ht="36" customHeight="1" spans="1:7">
      <c r="A61" s="458" t="s">
        <v>301</v>
      </c>
      <c r="B61" s="326" t="s">
        <v>211</v>
      </c>
      <c r="C61" s="327"/>
      <c r="D61" s="459">
        <v>3</v>
      </c>
      <c r="E61" s="324"/>
      <c r="F61" s="297" t="str">
        <f t="shared" si="1"/>
        <v>是</v>
      </c>
      <c r="G61" s="174" t="str">
        <f t="shared" si="2"/>
        <v>项</v>
      </c>
    </row>
    <row r="62" s="174" customFormat="1" ht="36" customHeight="1" spans="1:7">
      <c r="A62" s="458" t="s">
        <v>302</v>
      </c>
      <c r="B62" s="326" t="s">
        <v>213</v>
      </c>
      <c r="C62" s="327"/>
      <c r="D62" s="459"/>
      <c r="E62" s="324"/>
      <c r="F62" s="297" t="str">
        <f t="shared" si="1"/>
        <v>否</v>
      </c>
      <c r="G62" s="174" t="str">
        <f t="shared" si="2"/>
        <v>项</v>
      </c>
    </row>
    <row r="63" s="174" customFormat="1" ht="36" customHeight="1" spans="1:7">
      <c r="A63" s="458" t="s">
        <v>303</v>
      </c>
      <c r="B63" s="326" t="s">
        <v>304</v>
      </c>
      <c r="C63" s="327"/>
      <c r="D63" s="459"/>
      <c r="E63" s="324"/>
      <c r="F63" s="297" t="str">
        <f t="shared" si="1"/>
        <v>否</v>
      </c>
      <c r="G63" s="174" t="str">
        <f t="shared" si="2"/>
        <v>项</v>
      </c>
    </row>
    <row r="64" s="174" customFormat="1" ht="36" customHeight="1" spans="1:7">
      <c r="A64" s="458" t="s">
        <v>305</v>
      </c>
      <c r="B64" s="326" t="s">
        <v>306</v>
      </c>
      <c r="C64" s="327"/>
      <c r="D64" s="459"/>
      <c r="E64" s="324"/>
      <c r="F64" s="297" t="str">
        <f t="shared" si="1"/>
        <v>否</v>
      </c>
      <c r="G64" s="174" t="str">
        <f t="shared" si="2"/>
        <v>项</v>
      </c>
    </row>
    <row r="65" s="174" customFormat="1" ht="36" customHeight="1" spans="1:7">
      <c r="A65" s="458" t="s">
        <v>307</v>
      </c>
      <c r="B65" s="326" t="s">
        <v>308</v>
      </c>
      <c r="C65" s="327"/>
      <c r="D65" s="459"/>
      <c r="E65" s="324"/>
      <c r="F65" s="297" t="str">
        <f t="shared" si="1"/>
        <v>否</v>
      </c>
      <c r="G65" s="174" t="str">
        <f t="shared" si="2"/>
        <v>项</v>
      </c>
    </row>
    <row r="66" s="174" customFormat="1" ht="36" customHeight="1" spans="1:7">
      <c r="A66" s="458" t="s">
        <v>309</v>
      </c>
      <c r="B66" s="326" t="s">
        <v>310</v>
      </c>
      <c r="C66" s="327">
        <v>165</v>
      </c>
      <c r="D66" s="459">
        <v>150</v>
      </c>
      <c r="E66" s="324">
        <f t="shared" ref="E66:E71" si="9">IF(C66&gt;0,D66/C66-1,IF(C66&lt;0,-(D66/C66-1),""))</f>
        <v>-0.091</v>
      </c>
      <c r="F66" s="297" t="str">
        <f t="shared" si="1"/>
        <v>是</v>
      </c>
      <c r="G66" s="174" t="str">
        <f t="shared" si="2"/>
        <v>项</v>
      </c>
    </row>
    <row r="67" s="174" customFormat="1" ht="36" customHeight="1" spans="1:7">
      <c r="A67" s="458" t="s">
        <v>311</v>
      </c>
      <c r="B67" s="326" t="s">
        <v>312</v>
      </c>
      <c r="C67" s="327"/>
      <c r="D67" s="459"/>
      <c r="E67" s="324" t="str">
        <f t="shared" si="9"/>
        <v/>
      </c>
      <c r="F67" s="297" t="str">
        <f t="shared" si="1"/>
        <v>否</v>
      </c>
      <c r="G67" s="174" t="str">
        <f t="shared" si="2"/>
        <v>项</v>
      </c>
    </row>
    <row r="68" s="174" customFormat="1" ht="36" customHeight="1" spans="1:7">
      <c r="A68" s="458" t="s">
        <v>313</v>
      </c>
      <c r="B68" s="326" t="s">
        <v>227</v>
      </c>
      <c r="C68" s="327"/>
      <c r="D68" s="459"/>
      <c r="E68" s="324" t="str">
        <f t="shared" si="9"/>
        <v/>
      </c>
      <c r="F68" s="297" t="str">
        <f t="shared" ref="F68:F131" si="10">IF(LEN(A68)=3,"是",IF(B68&lt;&gt;"",IF(SUM(C68:D68)&lt;&gt;0,"是","否"),"是"))</f>
        <v>否</v>
      </c>
      <c r="G68" s="174" t="str">
        <f t="shared" ref="G68:G131" si="11">IF(LEN(A68)=3,"类",IF(LEN(A68)=5,"款","项"))</f>
        <v>项</v>
      </c>
    </row>
    <row r="69" s="174" customFormat="1" ht="36" customHeight="1" spans="1:7">
      <c r="A69" s="458" t="s">
        <v>314</v>
      </c>
      <c r="B69" s="326" t="s">
        <v>315</v>
      </c>
      <c r="C69" s="327">
        <v>189</v>
      </c>
      <c r="D69" s="459">
        <v>82</v>
      </c>
      <c r="E69" s="324">
        <f t="shared" si="9"/>
        <v>-0.566</v>
      </c>
      <c r="F69" s="297" t="str">
        <f t="shared" si="10"/>
        <v>是</v>
      </c>
      <c r="G69" s="174" t="str">
        <f t="shared" si="11"/>
        <v>项</v>
      </c>
    </row>
    <row r="70" s="174" customFormat="1" ht="36" customHeight="1" spans="1:7">
      <c r="A70" s="456" t="s">
        <v>316</v>
      </c>
      <c r="B70" s="322" t="s">
        <v>317</v>
      </c>
      <c r="C70" s="323">
        <f>SUM(C71:C82)</f>
        <v>150</v>
      </c>
      <c r="D70" s="457">
        <f>SUM(D71:D82)</f>
        <v>0</v>
      </c>
      <c r="E70" s="324">
        <f t="shared" si="9"/>
        <v>-1</v>
      </c>
      <c r="F70" s="297" t="str">
        <f t="shared" si="10"/>
        <v>是</v>
      </c>
      <c r="G70" s="174" t="str">
        <f t="shared" si="11"/>
        <v>款</v>
      </c>
    </row>
    <row r="71" s="174" customFormat="1" ht="36" customHeight="1" spans="1:7">
      <c r="A71" s="458" t="s">
        <v>318</v>
      </c>
      <c r="B71" s="326" t="s">
        <v>209</v>
      </c>
      <c r="C71" s="327"/>
      <c r="D71" s="459"/>
      <c r="E71" s="324" t="str">
        <f t="shared" si="9"/>
        <v/>
      </c>
      <c r="F71" s="297" t="str">
        <f t="shared" si="10"/>
        <v>否</v>
      </c>
      <c r="G71" s="174" t="str">
        <f t="shared" si="11"/>
        <v>项</v>
      </c>
    </row>
    <row r="72" s="174" customFormat="1" ht="36" customHeight="1" spans="1:7">
      <c r="A72" s="458" t="s">
        <v>319</v>
      </c>
      <c r="B72" s="326" t="s">
        <v>211</v>
      </c>
      <c r="C72" s="327">
        <v>0</v>
      </c>
      <c r="D72" s="459">
        <v>0</v>
      </c>
      <c r="E72" s="324" t="str">
        <f t="shared" ref="E68:E131" si="12">IF(C72&gt;0,D72/C72-1,IF(C72&lt;0,-(D72/C72-1),""))</f>
        <v/>
      </c>
      <c r="F72" s="297" t="str">
        <f t="shared" si="10"/>
        <v>否</v>
      </c>
      <c r="G72" s="174" t="str">
        <f t="shared" si="11"/>
        <v>项</v>
      </c>
    </row>
    <row r="73" s="174" customFormat="1" ht="36" customHeight="1" spans="1:7">
      <c r="A73" s="458" t="s">
        <v>320</v>
      </c>
      <c r="B73" s="326" t="s">
        <v>213</v>
      </c>
      <c r="C73" s="327">
        <v>0</v>
      </c>
      <c r="D73" s="459">
        <v>0</v>
      </c>
      <c r="E73" s="324" t="str">
        <f t="shared" si="12"/>
        <v/>
      </c>
      <c r="F73" s="297" t="str">
        <f t="shared" si="10"/>
        <v>否</v>
      </c>
      <c r="G73" s="174" t="str">
        <f t="shared" si="11"/>
        <v>项</v>
      </c>
    </row>
    <row r="74" s="174" customFormat="1" ht="36" customHeight="1" spans="1:7">
      <c r="A74" s="458" t="s">
        <v>321</v>
      </c>
      <c r="B74" s="326" t="s">
        <v>322</v>
      </c>
      <c r="C74" s="327">
        <v>0</v>
      </c>
      <c r="D74" s="459">
        <v>0</v>
      </c>
      <c r="E74" s="324" t="str">
        <f t="shared" si="12"/>
        <v/>
      </c>
      <c r="F74" s="297" t="str">
        <f t="shared" si="10"/>
        <v>否</v>
      </c>
      <c r="G74" s="174" t="str">
        <f t="shared" si="11"/>
        <v>项</v>
      </c>
    </row>
    <row r="75" s="174" customFormat="1" ht="36" customHeight="1" spans="1:7">
      <c r="A75" s="458" t="s">
        <v>323</v>
      </c>
      <c r="B75" s="326" t="s">
        <v>324</v>
      </c>
      <c r="C75" s="327">
        <v>0</v>
      </c>
      <c r="D75" s="459">
        <v>0</v>
      </c>
      <c r="E75" s="324" t="str">
        <f t="shared" si="12"/>
        <v/>
      </c>
      <c r="F75" s="297" t="str">
        <f t="shared" si="10"/>
        <v>否</v>
      </c>
      <c r="G75" s="174" t="str">
        <f t="shared" si="11"/>
        <v>项</v>
      </c>
    </row>
    <row r="76" s="174" customFormat="1" ht="36" customHeight="1" spans="1:7">
      <c r="A76" s="458" t="s">
        <v>325</v>
      </c>
      <c r="B76" s="326" t="s">
        <v>326</v>
      </c>
      <c r="C76" s="327"/>
      <c r="D76" s="459"/>
      <c r="E76" s="324"/>
      <c r="F76" s="297" t="str">
        <f t="shared" si="10"/>
        <v>否</v>
      </c>
      <c r="G76" s="174" t="str">
        <f t="shared" si="11"/>
        <v>项</v>
      </c>
    </row>
    <row r="77" s="174" customFormat="1" ht="36" customHeight="1" spans="1:7">
      <c r="A77" s="458" t="s">
        <v>327</v>
      </c>
      <c r="B77" s="326" t="s">
        <v>328</v>
      </c>
      <c r="C77" s="327">
        <v>0</v>
      </c>
      <c r="D77" s="459">
        <v>0</v>
      </c>
      <c r="E77" s="324" t="str">
        <f t="shared" si="12"/>
        <v/>
      </c>
      <c r="F77" s="297" t="str">
        <f t="shared" si="10"/>
        <v>否</v>
      </c>
      <c r="G77" s="174" t="str">
        <f t="shared" si="11"/>
        <v>项</v>
      </c>
    </row>
    <row r="78" s="174" customFormat="1" ht="36" customHeight="1" spans="1:7">
      <c r="A78" s="458" t="s">
        <v>329</v>
      </c>
      <c r="B78" s="326" t="s">
        <v>330</v>
      </c>
      <c r="C78" s="327">
        <v>0</v>
      </c>
      <c r="D78" s="459">
        <v>0</v>
      </c>
      <c r="E78" s="324" t="str">
        <f t="shared" si="12"/>
        <v/>
      </c>
      <c r="F78" s="297" t="str">
        <f t="shared" si="10"/>
        <v>否</v>
      </c>
      <c r="G78" s="174" t="str">
        <f t="shared" si="11"/>
        <v>项</v>
      </c>
    </row>
    <row r="79" s="174" customFormat="1" ht="36" customHeight="1" spans="1:7">
      <c r="A79" s="458" t="s">
        <v>331</v>
      </c>
      <c r="B79" s="326" t="s">
        <v>310</v>
      </c>
      <c r="C79" s="327">
        <v>0</v>
      </c>
      <c r="D79" s="459">
        <v>0</v>
      </c>
      <c r="E79" s="324" t="str">
        <f t="shared" si="12"/>
        <v/>
      </c>
      <c r="F79" s="297" t="str">
        <f t="shared" si="10"/>
        <v>否</v>
      </c>
      <c r="G79" s="174" t="str">
        <f t="shared" si="11"/>
        <v>项</v>
      </c>
    </row>
    <row r="80" s="174" customFormat="1" ht="36" customHeight="1" spans="1:7">
      <c r="A80" s="461">
        <v>2010710</v>
      </c>
      <c r="B80" s="326" t="s">
        <v>332</v>
      </c>
      <c r="C80" s="327">
        <v>0</v>
      </c>
      <c r="D80" s="459">
        <v>0</v>
      </c>
      <c r="E80" s="324" t="str">
        <f t="shared" si="12"/>
        <v/>
      </c>
      <c r="F80" s="297" t="str">
        <f t="shared" si="10"/>
        <v>否</v>
      </c>
      <c r="G80" s="174" t="str">
        <f t="shared" si="11"/>
        <v>项</v>
      </c>
    </row>
    <row r="81" s="174" customFormat="1" ht="36" customHeight="1" spans="1:7">
      <c r="A81" s="458" t="s">
        <v>333</v>
      </c>
      <c r="B81" s="326" t="s">
        <v>227</v>
      </c>
      <c r="C81" s="327"/>
      <c r="D81" s="459"/>
      <c r="E81" s="324"/>
      <c r="F81" s="297" t="str">
        <f t="shared" si="10"/>
        <v>否</v>
      </c>
      <c r="G81" s="174" t="str">
        <f t="shared" si="11"/>
        <v>项</v>
      </c>
    </row>
    <row r="82" s="174" customFormat="1" ht="36" customHeight="1" spans="1:7">
      <c r="A82" s="458" t="s">
        <v>334</v>
      </c>
      <c r="B82" s="326" t="s">
        <v>335</v>
      </c>
      <c r="C82" s="327">
        <v>150</v>
      </c>
      <c r="D82" s="459">
        <v>0</v>
      </c>
      <c r="E82" s="324">
        <f t="shared" si="12"/>
        <v>-1</v>
      </c>
      <c r="F82" s="297" t="str">
        <f t="shared" si="10"/>
        <v>是</v>
      </c>
      <c r="G82" s="174" t="str">
        <f t="shared" si="11"/>
        <v>项</v>
      </c>
    </row>
    <row r="83" s="174" customFormat="1" ht="36" customHeight="1" spans="1:7">
      <c r="A83" s="456" t="s">
        <v>336</v>
      </c>
      <c r="B83" s="322" t="s">
        <v>337</v>
      </c>
      <c r="C83" s="323">
        <f>SUM(C84:C91)</f>
        <v>77</v>
      </c>
      <c r="D83" s="457">
        <f>SUM(D84:D91)</f>
        <v>45</v>
      </c>
      <c r="E83" s="324">
        <f t="shared" si="12"/>
        <v>-0.416</v>
      </c>
      <c r="F83" s="297" t="str">
        <f t="shared" si="10"/>
        <v>是</v>
      </c>
      <c r="G83" s="174" t="str">
        <f t="shared" si="11"/>
        <v>款</v>
      </c>
    </row>
    <row r="84" s="174" customFormat="1" ht="36" customHeight="1" spans="1:7">
      <c r="A84" s="458" t="s">
        <v>338</v>
      </c>
      <c r="B84" s="326" t="s">
        <v>209</v>
      </c>
      <c r="C84" s="327">
        <v>47</v>
      </c>
      <c r="D84" s="459">
        <v>40</v>
      </c>
      <c r="E84" s="324">
        <f t="shared" si="12"/>
        <v>-0.149</v>
      </c>
      <c r="F84" s="297" t="str">
        <f t="shared" si="10"/>
        <v>是</v>
      </c>
      <c r="G84" s="174" t="str">
        <f t="shared" si="11"/>
        <v>项</v>
      </c>
    </row>
    <row r="85" s="174" customFormat="1" ht="36" customHeight="1" spans="1:7">
      <c r="A85" s="458" t="s">
        <v>339</v>
      </c>
      <c r="B85" s="326" t="s">
        <v>211</v>
      </c>
      <c r="C85" s="327">
        <v>0</v>
      </c>
      <c r="D85" s="459">
        <v>0</v>
      </c>
      <c r="E85" s="324" t="str">
        <f t="shared" si="12"/>
        <v/>
      </c>
      <c r="F85" s="297" t="str">
        <f t="shared" si="10"/>
        <v>否</v>
      </c>
      <c r="G85" s="174" t="str">
        <f t="shared" si="11"/>
        <v>项</v>
      </c>
    </row>
    <row r="86" s="174" customFormat="1" ht="36" customHeight="1" spans="1:7">
      <c r="A86" s="458" t="s">
        <v>340</v>
      </c>
      <c r="B86" s="326" t="s">
        <v>213</v>
      </c>
      <c r="C86" s="327"/>
      <c r="D86" s="459"/>
      <c r="E86" s="324"/>
      <c r="F86" s="297" t="str">
        <f t="shared" si="10"/>
        <v>否</v>
      </c>
      <c r="G86" s="174" t="str">
        <f t="shared" si="11"/>
        <v>项</v>
      </c>
    </row>
    <row r="87" s="174" customFormat="1" ht="36" customHeight="1" spans="1:7">
      <c r="A87" s="458" t="s">
        <v>341</v>
      </c>
      <c r="B87" s="326" t="s">
        <v>342</v>
      </c>
      <c r="C87" s="327"/>
      <c r="D87" s="459"/>
      <c r="E87" s="324"/>
      <c r="F87" s="297" t="str">
        <f t="shared" si="10"/>
        <v>否</v>
      </c>
      <c r="G87" s="174" t="str">
        <f t="shared" si="11"/>
        <v>项</v>
      </c>
    </row>
    <row r="88" s="174" customFormat="1" ht="36" customHeight="1" spans="1:7">
      <c r="A88" s="458" t="s">
        <v>343</v>
      </c>
      <c r="B88" s="326" t="s">
        <v>344</v>
      </c>
      <c r="C88" s="327"/>
      <c r="D88" s="459"/>
      <c r="E88" s="324"/>
      <c r="F88" s="297" t="str">
        <f t="shared" si="10"/>
        <v>否</v>
      </c>
      <c r="G88" s="174" t="str">
        <f t="shared" si="11"/>
        <v>项</v>
      </c>
    </row>
    <row r="89" s="174" customFormat="1" ht="36" customHeight="1" spans="1:7">
      <c r="A89" s="458" t="s">
        <v>345</v>
      </c>
      <c r="B89" s="326" t="s">
        <v>310</v>
      </c>
      <c r="C89" s="327">
        <v>0</v>
      </c>
      <c r="D89" s="459">
        <v>0</v>
      </c>
      <c r="E89" s="324" t="str">
        <f t="shared" si="12"/>
        <v/>
      </c>
      <c r="F89" s="297" t="str">
        <f t="shared" si="10"/>
        <v>否</v>
      </c>
      <c r="G89" s="174" t="str">
        <f t="shared" si="11"/>
        <v>项</v>
      </c>
    </row>
    <row r="90" s="174" customFormat="1" ht="36" customHeight="1" spans="1:7">
      <c r="A90" s="458" t="s">
        <v>346</v>
      </c>
      <c r="B90" s="326" t="s">
        <v>227</v>
      </c>
      <c r="C90" s="327"/>
      <c r="D90" s="459"/>
      <c r="E90" s="324"/>
      <c r="F90" s="297" t="str">
        <f t="shared" si="10"/>
        <v>否</v>
      </c>
      <c r="G90" s="174" t="str">
        <f t="shared" si="11"/>
        <v>项</v>
      </c>
    </row>
    <row r="91" s="174" customFormat="1" ht="36" customHeight="1" spans="1:7">
      <c r="A91" s="458" t="s">
        <v>347</v>
      </c>
      <c r="B91" s="326" t="s">
        <v>348</v>
      </c>
      <c r="C91" s="327">
        <v>30</v>
      </c>
      <c r="D91" s="459">
        <v>5</v>
      </c>
      <c r="E91" s="324">
        <f>IF(C91&gt;0,D91/C91-1,IF(C91&lt;0,-(D91/C91-1),""))</f>
        <v>-0.833</v>
      </c>
      <c r="F91" s="297" t="str">
        <f t="shared" si="10"/>
        <v>是</v>
      </c>
      <c r="G91" s="174" t="str">
        <f t="shared" si="11"/>
        <v>项</v>
      </c>
    </row>
    <row r="92" s="174" customFormat="1" ht="36" customHeight="1" spans="1:7">
      <c r="A92" s="456" t="s">
        <v>349</v>
      </c>
      <c r="B92" s="322" t="s">
        <v>350</v>
      </c>
      <c r="C92" s="323">
        <f>SUM(C93:C104)</f>
        <v>0</v>
      </c>
      <c r="D92" s="457">
        <f>SUM(D93:D104)</f>
        <v>0</v>
      </c>
      <c r="E92" s="332"/>
      <c r="F92" s="297" t="str">
        <f t="shared" si="10"/>
        <v>否</v>
      </c>
      <c r="G92" s="174" t="str">
        <f t="shared" si="11"/>
        <v>款</v>
      </c>
    </row>
    <row r="93" s="174" customFormat="1" ht="36" customHeight="1" spans="1:7">
      <c r="A93" s="458" t="s">
        <v>351</v>
      </c>
      <c r="B93" s="326" t="s">
        <v>209</v>
      </c>
      <c r="C93" s="327">
        <v>0</v>
      </c>
      <c r="D93" s="459">
        <v>0</v>
      </c>
      <c r="E93" s="324" t="str">
        <f t="shared" si="12"/>
        <v/>
      </c>
      <c r="F93" s="297" t="str">
        <f t="shared" si="10"/>
        <v>否</v>
      </c>
      <c r="G93" s="174" t="str">
        <f t="shared" si="11"/>
        <v>项</v>
      </c>
    </row>
    <row r="94" s="174" customFormat="1" ht="36" customHeight="1" spans="1:7">
      <c r="A94" s="458" t="s">
        <v>352</v>
      </c>
      <c r="B94" s="326" t="s">
        <v>211</v>
      </c>
      <c r="C94" s="327">
        <v>0</v>
      </c>
      <c r="D94" s="459">
        <v>0</v>
      </c>
      <c r="E94" s="324" t="str">
        <f t="shared" si="12"/>
        <v/>
      </c>
      <c r="F94" s="297" t="str">
        <f t="shared" si="10"/>
        <v>否</v>
      </c>
      <c r="G94" s="174" t="str">
        <f t="shared" si="11"/>
        <v>项</v>
      </c>
    </row>
    <row r="95" s="174" customFormat="1" ht="36" customHeight="1" spans="1:7">
      <c r="A95" s="458" t="s">
        <v>353</v>
      </c>
      <c r="B95" s="326" t="s">
        <v>213</v>
      </c>
      <c r="C95" s="327">
        <v>0</v>
      </c>
      <c r="D95" s="459">
        <v>0</v>
      </c>
      <c r="E95" s="324" t="str">
        <f t="shared" si="12"/>
        <v/>
      </c>
      <c r="F95" s="297" t="str">
        <f t="shared" si="10"/>
        <v>否</v>
      </c>
      <c r="G95" s="174" t="str">
        <f t="shared" si="11"/>
        <v>项</v>
      </c>
    </row>
    <row r="96" s="174" customFormat="1" ht="36" customHeight="1" spans="1:7">
      <c r="A96" s="458" t="s">
        <v>354</v>
      </c>
      <c r="B96" s="326" t="s">
        <v>355</v>
      </c>
      <c r="C96" s="327"/>
      <c r="D96" s="459"/>
      <c r="E96" s="324"/>
      <c r="F96" s="297" t="str">
        <f t="shared" si="10"/>
        <v>否</v>
      </c>
      <c r="G96" s="174" t="str">
        <f t="shared" si="11"/>
        <v>项</v>
      </c>
    </row>
    <row r="97" s="174" customFormat="1" ht="36" customHeight="1" spans="1:7">
      <c r="A97" s="458" t="s">
        <v>356</v>
      </c>
      <c r="B97" s="326" t="s">
        <v>357</v>
      </c>
      <c r="C97" s="327">
        <v>0</v>
      </c>
      <c r="D97" s="459">
        <v>0</v>
      </c>
      <c r="E97" s="324" t="str">
        <f t="shared" si="12"/>
        <v/>
      </c>
      <c r="F97" s="297" t="str">
        <f t="shared" si="10"/>
        <v>否</v>
      </c>
      <c r="G97" s="174" t="str">
        <f t="shared" si="11"/>
        <v>项</v>
      </c>
    </row>
    <row r="98" s="174" customFormat="1" ht="36" customHeight="1" spans="1:7">
      <c r="A98" s="458" t="s">
        <v>358</v>
      </c>
      <c r="B98" s="326" t="s">
        <v>310</v>
      </c>
      <c r="C98" s="327">
        <v>0</v>
      </c>
      <c r="D98" s="459">
        <v>0</v>
      </c>
      <c r="E98" s="324" t="str">
        <f t="shared" si="12"/>
        <v/>
      </c>
      <c r="F98" s="297" t="str">
        <f t="shared" si="10"/>
        <v>否</v>
      </c>
      <c r="G98" s="174" t="str">
        <f t="shared" si="11"/>
        <v>项</v>
      </c>
    </row>
    <row r="99" s="174" customFormat="1" ht="36" customHeight="1" spans="1:7">
      <c r="A99" s="458" t="s">
        <v>359</v>
      </c>
      <c r="B99" s="326" t="s">
        <v>360</v>
      </c>
      <c r="C99" s="327">
        <v>0</v>
      </c>
      <c r="D99" s="459">
        <v>0</v>
      </c>
      <c r="E99" s="324" t="str">
        <f t="shared" si="12"/>
        <v/>
      </c>
      <c r="F99" s="297" t="str">
        <f t="shared" si="10"/>
        <v>否</v>
      </c>
      <c r="G99" s="174" t="str">
        <f t="shared" si="11"/>
        <v>项</v>
      </c>
    </row>
    <row r="100" s="174" customFormat="1" ht="36" customHeight="1" spans="1:7">
      <c r="A100" s="458" t="s">
        <v>361</v>
      </c>
      <c r="B100" s="326" t="s">
        <v>362</v>
      </c>
      <c r="C100" s="327">
        <v>0</v>
      </c>
      <c r="D100" s="459">
        <v>0</v>
      </c>
      <c r="E100" s="324" t="str">
        <f t="shared" si="12"/>
        <v/>
      </c>
      <c r="F100" s="297" t="str">
        <f t="shared" si="10"/>
        <v>否</v>
      </c>
      <c r="G100" s="174" t="str">
        <f t="shared" si="11"/>
        <v>项</v>
      </c>
    </row>
    <row r="101" s="174" customFormat="1" ht="36" customHeight="1" spans="1:7">
      <c r="A101" s="458" t="s">
        <v>363</v>
      </c>
      <c r="B101" s="326" t="s">
        <v>364</v>
      </c>
      <c r="C101" s="327">
        <v>0</v>
      </c>
      <c r="D101" s="459">
        <v>0</v>
      </c>
      <c r="E101" s="324" t="str">
        <f t="shared" si="12"/>
        <v/>
      </c>
      <c r="F101" s="297" t="str">
        <f t="shared" si="10"/>
        <v>否</v>
      </c>
      <c r="G101" s="174" t="str">
        <f t="shared" si="11"/>
        <v>项</v>
      </c>
    </row>
    <row r="102" s="174" customFormat="1" ht="36" customHeight="1" spans="1:7">
      <c r="A102" s="458" t="s">
        <v>365</v>
      </c>
      <c r="B102" s="326" t="s">
        <v>366</v>
      </c>
      <c r="C102" s="327">
        <v>0</v>
      </c>
      <c r="D102" s="459">
        <v>0</v>
      </c>
      <c r="E102" s="324" t="str">
        <f t="shared" si="12"/>
        <v/>
      </c>
      <c r="F102" s="297" t="str">
        <f t="shared" si="10"/>
        <v>否</v>
      </c>
      <c r="G102" s="174" t="str">
        <f t="shared" si="11"/>
        <v>项</v>
      </c>
    </row>
    <row r="103" s="174" customFormat="1" ht="36" customHeight="1" spans="1:7">
      <c r="A103" s="458" t="s">
        <v>367</v>
      </c>
      <c r="B103" s="326" t="s">
        <v>227</v>
      </c>
      <c r="C103" s="327">
        <v>0</v>
      </c>
      <c r="D103" s="459">
        <v>0</v>
      </c>
      <c r="E103" s="324" t="str">
        <f t="shared" si="12"/>
        <v/>
      </c>
      <c r="F103" s="297" t="str">
        <f t="shared" si="10"/>
        <v>否</v>
      </c>
      <c r="G103" s="174" t="str">
        <f t="shared" si="11"/>
        <v>项</v>
      </c>
    </row>
    <row r="104" s="174" customFormat="1" ht="36" customHeight="1" spans="1:7">
      <c r="A104" s="458" t="s">
        <v>368</v>
      </c>
      <c r="B104" s="326" t="s">
        <v>369</v>
      </c>
      <c r="C104" s="327"/>
      <c r="D104" s="459"/>
      <c r="E104" s="324"/>
      <c r="F104" s="297" t="str">
        <f t="shared" si="10"/>
        <v>否</v>
      </c>
      <c r="G104" s="174" t="str">
        <f t="shared" si="11"/>
        <v>项</v>
      </c>
    </row>
    <row r="105" s="174" customFormat="1" ht="36" customHeight="1" spans="1:7">
      <c r="A105" s="456" t="s">
        <v>370</v>
      </c>
      <c r="B105" s="322" t="s">
        <v>371</v>
      </c>
      <c r="C105" s="323">
        <f>SUM(C106:C114)</f>
        <v>0</v>
      </c>
      <c r="D105" s="457">
        <f>SUM(D106:D114)</f>
        <v>0</v>
      </c>
      <c r="E105" s="332"/>
      <c r="F105" s="297" t="str">
        <f t="shared" si="10"/>
        <v>否</v>
      </c>
      <c r="G105" s="174" t="str">
        <f t="shared" si="11"/>
        <v>款</v>
      </c>
    </row>
    <row r="106" s="174" customFormat="1" ht="36" customHeight="1" spans="1:7">
      <c r="A106" s="458" t="s">
        <v>372</v>
      </c>
      <c r="B106" s="326" t="s">
        <v>209</v>
      </c>
      <c r="C106" s="327"/>
      <c r="D106" s="459"/>
      <c r="E106" s="324"/>
      <c r="F106" s="297" t="str">
        <f t="shared" si="10"/>
        <v>否</v>
      </c>
      <c r="G106" s="174" t="str">
        <f t="shared" si="11"/>
        <v>项</v>
      </c>
    </row>
    <row r="107" s="174" customFormat="1" ht="36" customHeight="1" spans="1:7">
      <c r="A107" s="458" t="s">
        <v>373</v>
      </c>
      <c r="B107" s="326" t="s">
        <v>211</v>
      </c>
      <c r="C107" s="327">
        <v>0</v>
      </c>
      <c r="D107" s="459">
        <v>0</v>
      </c>
      <c r="E107" s="324" t="str">
        <f t="shared" si="12"/>
        <v/>
      </c>
      <c r="F107" s="297" t="str">
        <f t="shared" si="10"/>
        <v>否</v>
      </c>
      <c r="G107" s="174" t="str">
        <f t="shared" si="11"/>
        <v>项</v>
      </c>
    </row>
    <row r="108" s="174" customFormat="1" ht="36" customHeight="1" spans="1:7">
      <c r="A108" s="458" t="s">
        <v>374</v>
      </c>
      <c r="B108" s="326" t="s">
        <v>213</v>
      </c>
      <c r="C108" s="327">
        <v>0</v>
      </c>
      <c r="D108" s="459">
        <v>0</v>
      </c>
      <c r="E108" s="324" t="str">
        <f t="shared" si="12"/>
        <v/>
      </c>
      <c r="F108" s="297" t="str">
        <f t="shared" si="10"/>
        <v>否</v>
      </c>
      <c r="G108" s="174" t="str">
        <f t="shared" si="11"/>
        <v>项</v>
      </c>
    </row>
    <row r="109" s="174" customFormat="1" ht="36" customHeight="1" spans="1:7">
      <c r="A109" s="458" t="s">
        <v>375</v>
      </c>
      <c r="B109" s="326" t="s">
        <v>376</v>
      </c>
      <c r="C109" s="327">
        <v>0</v>
      </c>
      <c r="D109" s="459">
        <v>0</v>
      </c>
      <c r="E109" s="324" t="str">
        <f t="shared" si="12"/>
        <v/>
      </c>
      <c r="F109" s="297" t="str">
        <f t="shared" si="10"/>
        <v>否</v>
      </c>
      <c r="G109" s="174" t="str">
        <f t="shared" si="11"/>
        <v>项</v>
      </c>
    </row>
    <row r="110" s="174" customFormat="1" ht="36" customHeight="1" spans="1:7">
      <c r="A110" s="458" t="s">
        <v>377</v>
      </c>
      <c r="B110" s="326" t="s">
        <v>378</v>
      </c>
      <c r="C110" s="327">
        <v>0</v>
      </c>
      <c r="D110" s="459">
        <v>0</v>
      </c>
      <c r="E110" s="324" t="str">
        <f t="shared" si="12"/>
        <v/>
      </c>
      <c r="F110" s="297" t="str">
        <f t="shared" si="10"/>
        <v>否</v>
      </c>
      <c r="G110" s="174" t="str">
        <f t="shared" si="11"/>
        <v>项</v>
      </c>
    </row>
    <row r="111" s="174" customFormat="1" ht="36" customHeight="1" spans="1:7">
      <c r="A111" s="458" t="s">
        <v>379</v>
      </c>
      <c r="B111" s="326" t="s">
        <v>380</v>
      </c>
      <c r="C111" s="327">
        <v>0</v>
      </c>
      <c r="D111" s="459">
        <v>0</v>
      </c>
      <c r="E111" s="324" t="str">
        <f t="shared" si="12"/>
        <v/>
      </c>
      <c r="F111" s="297" t="str">
        <f t="shared" si="10"/>
        <v>否</v>
      </c>
      <c r="G111" s="174" t="str">
        <f t="shared" si="11"/>
        <v>项</v>
      </c>
    </row>
    <row r="112" s="174" customFormat="1" ht="36" customHeight="1" spans="1:7">
      <c r="A112" s="458" t="s">
        <v>381</v>
      </c>
      <c r="B112" s="326" t="s">
        <v>382</v>
      </c>
      <c r="C112" s="327"/>
      <c r="D112" s="459"/>
      <c r="E112" s="324"/>
      <c r="F112" s="297" t="str">
        <f t="shared" si="10"/>
        <v>否</v>
      </c>
      <c r="G112" s="174" t="str">
        <f t="shared" si="11"/>
        <v>项</v>
      </c>
    </row>
    <row r="113" s="174" customFormat="1" ht="36" customHeight="1" spans="1:7">
      <c r="A113" s="458" t="s">
        <v>383</v>
      </c>
      <c r="B113" s="326" t="s">
        <v>227</v>
      </c>
      <c r="C113" s="327"/>
      <c r="D113" s="459"/>
      <c r="E113" s="324"/>
      <c r="F113" s="297" t="str">
        <f t="shared" si="10"/>
        <v>否</v>
      </c>
      <c r="G113" s="174" t="str">
        <f t="shared" si="11"/>
        <v>项</v>
      </c>
    </row>
    <row r="114" s="174" customFormat="1" ht="36" customHeight="1" spans="1:7">
      <c r="A114" s="458" t="s">
        <v>384</v>
      </c>
      <c r="B114" s="326" t="s">
        <v>385</v>
      </c>
      <c r="C114" s="327"/>
      <c r="D114" s="459"/>
      <c r="E114" s="324"/>
      <c r="F114" s="297" t="str">
        <f t="shared" si="10"/>
        <v>否</v>
      </c>
      <c r="G114" s="174" t="str">
        <f t="shared" si="11"/>
        <v>项</v>
      </c>
    </row>
    <row r="115" s="174" customFormat="1" ht="36" customHeight="1" spans="1:7">
      <c r="A115" s="456" t="s">
        <v>386</v>
      </c>
      <c r="B115" s="322" t="s">
        <v>387</v>
      </c>
      <c r="C115" s="323">
        <f>SUM(C116:C123)</f>
        <v>1489</v>
      </c>
      <c r="D115" s="457">
        <f>SUM(D116:D123)</f>
        <v>1872</v>
      </c>
      <c r="E115" s="324">
        <f>IF(C115&gt;0,D115/C115-1,IF(C115&lt;0,-(D115/C115-1),""))</f>
        <v>0.257</v>
      </c>
      <c r="F115" s="297" t="str">
        <f t="shared" si="10"/>
        <v>是</v>
      </c>
      <c r="G115" s="174" t="str">
        <f t="shared" si="11"/>
        <v>款</v>
      </c>
    </row>
    <row r="116" s="174" customFormat="1" ht="36" customHeight="1" spans="1:7">
      <c r="A116" s="458" t="s">
        <v>388</v>
      </c>
      <c r="B116" s="326" t="s">
        <v>209</v>
      </c>
      <c r="C116" s="327">
        <v>1444</v>
      </c>
      <c r="D116" s="459">
        <v>1452</v>
      </c>
      <c r="E116" s="324">
        <f>IF(C116&gt;0,D116/C116-1,IF(C116&lt;0,-(D116/C116-1),""))</f>
        <v>0.006</v>
      </c>
      <c r="F116" s="297" t="str">
        <f t="shared" si="10"/>
        <v>是</v>
      </c>
      <c r="G116" s="174" t="str">
        <f t="shared" si="11"/>
        <v>项</v>
      </c>
    </row>
    <row r="117" s="174" customFormat="1" ht="36" customHeight="1" spans="1:7">
      <c r="A117" s="458" t="s">
        <v>389</v>
      </c>
      <c r="B117" s="326" t="s">
        <v>211</v>
      </c>
      <c r="C117" s="327">
        <v>25</v>
      </c>
      <c r="D117" s="459">
        <v>0</v>
      </c>
      <c r="E117" s="324">
        <f t="shared" si="12"/>
        <v>-1</v>
      </c>
      <c r="F117" s="297" t="str">
        <f t="shared" si="10"/>
        <v>是</v>
      </c>
      <c r="G117" s="174" t="str">
        <f t="shared" si="11"/>
        <v>项</v>
      </c>
    </row>
    <row r="118" s="174" customFormat="1" ht="36" customHeight="1" spans="1:7">
      <c r="A118" s="458" t="s">
        <v>390</v>
      </c>
      <c r="B118" s="326" t="s">
        <v>213</v>
      </c>
      <c r="C118" s="327"/>
      <c r="D118" s="459"/>
      <c r="E118" s="324"/>
      <c r="F118" s="297" t="str">
        <f t="shared" si="10"/>
        <v>否</v>
      </c>
      <c r="G118" s="174" t="str">
        <f t="shared" si="11"/>
        <v>项</v>
      </c>
    </row>
    <row r="119" s="174" customFormat="1" ht="36" customHeight="1" spans="1:7">
      <c r="A119" s="458" t="s">
        <v>391</v>
      </c>
      <c r="B119" s="326" t="s">
        <v>392</v>
      </c>
      <c r="C119" s="327"/>
      <c r="D119" s="459"/>
      <c r="E119" s="324"/>
      <c r="F119" s="297" t="str">
        <f t="shared" si="10"/>
        <v>否</v>
      </c>
      <c r="G119" s="174" t="str">
        <f t="shared" si="11"/>
        <v>项</v>
      </c>
    </row>
    <row r="120" s="174" customFormat="1" ht="36" customHeight="1" spans="1:7">
      <c r="A120" s="458" t="s">
        <v>393</v>
      </c>
      <c r="B120" s="326" t="s">
        <v>394</v>
      </c>
      <c r="C120" s="327">
        <v>0</v>
      </c>
      <c r="D120" s="459">
        <v>0</v>
      </c>
      <c r="E120" s="324" t="str">
        <f t="shared" si="12"/>
        <v/>
      </c>
      <c r="F120" s="297" t="str">
        <f t="shared" si="10"/>
        <v>否</v>
      </c>
      <c r="G120" s="174" t="str">
        <f t="shared" si="11"/>
        <v>项</v>
      </c>
    </row>
    <row r="121" s="174" customFormat="1" ht="36" customHeight="1" spans="1:7">
      <c r="A121" s="458" t="s">
        <v>395</v>
      </c>
      <c r="B121" s="326" t="s">
        <v>396</v>
      </c>
      <c r="C121" s="327">
        <v>15</v>
      </c>
      <c r="D121" s="459">
        <v>21</v>
      </c>
      <c r="E121" s="324">
        <f t="shared" si="12"/>
        <v>0.4</v>
      </c>
      <c r="F121" s="297" t="str">
        <f t="shared" si="10"/>
        <v>是</v>
      </c>
      <c r="G121" s="174" t="str">
        <f t="shared" si="11"/>
        <v>项</v>
      </c>
    </row>
    <row r="122" s="174" customFormat="1" ht="36" customHeight="1" spans="1:7">
      <c r="A122" s="458" t="s">
        <v>397</v>
      </c>
      <c r="B122" s="326" t="s">
        <v>227</v>
      </c>
      <c r="C122" s="327"/>
      <c r="D122" s="459"/>
      <c r="E122" s="324"/>
      <c r="F122" s="297" t="str">
        <f t="shared" si="10"/>
        <v>否</v>
      </c>
      <c r="G122" s="174" t="str">
        <f t="shared" si="11"/>
        <v>项</v>
      </c>
    </row>
    <row r="123" s="174" customFormat="1" ht="36" customHeight="1" spans="1:7">
      <c r="A123" s="458" t="s">
        <v>398</v>
      </c>
      <c r="B123" s="326" t="s">
        <v>399</v>
      </c>
      <c r="C123" s="327">
        <v>5</v>
      </c>
      <c r="D123" s="459">
        <v>399</v>
      </c>
      <c r="E123" s="324">
        <f t="shared" ref="E123:E125" si="13">IF(C123&gt;0,D123/C123-1,IF(C123&lt;0,-(D123/C123-1),""))</f>
        <v>78.8</v>
      </c>
      <c r="F123" s="297" t="str">
        <f t="shared" si="10"/>
        <v>是</v>
      </c>
      <c r="G123" s="174" t="str">
        <f t="shared" si="11"/>
        <v>项</v>
      </c>
    </row>
    <row r="124" s="174" customFormat="1" ht="36" customHeight="1" spans="1:7">
      <c r="A124" s="456" t="s">
        <v>400</v>
      </c>
      <c r="B124" s="322" t="s">
        <v>401</v>
      </c>
      <c r="C124" s="323">
        <f>SUM(C125:C134)</f>
        <v>809</v>
      </c>
      <c r="D124" s="457">
        <f>SUM(D125:D134)</f>
        <v>812</v>
      </c>
      <c r="E124" s="324">
        <f t="shared" si="13"/>
        <v>0.004</v>
      </c>
      <c r="F124" s="297" t="str">
        <f t="shared" si="10"/>
        <v>是</v>
      </c>
      <c r="G124" s="174" t="str">
        <f t="shared" si="11"/>
        <v>款</v>
      </c>
    </row>
    <row r="125" s="174" customFormat="1" ht="36" customHeight="1" spans="1:7">
      <c r="A125" s="458" t="s">
        <v>402</v>
      </c>
      <c r="B125" s="326" t="s">
        <v>209</v>
      </c>
      <c r="C125" s="327">
        <v>668</v>
      </c>
      <c r="D125" s="459">
        <v>760</v>
      </c>
      <c r="E125" s="324">
        <f t="shared" si="13"/>
        <v>0.138</v>
      </c>
      <c r="F125" s="297" t="str">
        <f t="shared" si="10"/>
        <v>是</v>
      </c>
      <c r="G125" s="174" t="str">
        <f t="shared" si="11"/>
        <v>项</v>
      </c>
    </row>
    <row r="126" s="174" customFormat="1" ht="36" customHeight="1" spans="1:7">
      <c r="A126" s="458" t="s">
        <v>403</v>
      </c>
      <c r="B126" s="326" t="s">
        <v>211</v>
      </c>
      <c r="C126" s="327">
        <v>0</v>
      </c>
      <c r="D126" s="459">
        <v>0</v>
      </c>
      <c r="E126" s="324" t="str">
        <f t="shared" si="12"/>
        <v/>
      </c>
      <c r="F126" s="297" t="str">
        <f t="shared" si="10"/>
        <v>否</v>
      </c>
      <c r="G126" s="174" t="str">
        <f t="shared" si="11"/>
        <v>项</v>
      </c>
    </row>
    <row r="127" s="174" customFormat="1" ht="36" customHeight="1" spans="1:7">
      <c r="A127" s="458" t="s">
        <v>404</v>
      </c>
      <c r="B127" s="326" t="s">
        <v>213</v>
      </c>
      <c r="C127" s="327"/>
      <c r="D127" s="459"/>
      <c r="E127" s="324"/>
      <c r="F127" s="297" t="str">
        <f t="shared" si="10"/>
        <v>否</v>
      </c>
      <c r="G127" s="174" t="str">
        <f t="shared" si="11"/>
        <v>项</v>
      </c>
    </row>
    <row r="128" s="174" customFormat="1" ht="36" customHeight="1" spans="1:7">
      <c r="A128" s="458" t="s">
        <v>405</v>
      </c>
      <c r="B128" s="326" t="s">
        <v>406</v>
      </c>
      <c r="C128" s="327">
        <v>0</v>
      </c>
      <c r="D128" s="459">
        <v>0</v>
      </c>
      <c r="E128" s="324" t="str">
        <f t="shared" si="12"/>
        <v/>
      </c>
      <c r="F128" s="297" t="str">
        <f t="shared" si="10"/>
        <v>否</v>
      </c>
      <c r="G128" s="174" t="str">
        <f t="shared" si="11"/>
        <v>项</v>
      </c>
    </row>
    <row r="129" s="174" customFormat="1" ht="36" customHeight="1" spans="1:7">
      <c r="A129" s="458" t="s">
        <v>407</v>
      </c>
      <c r="B129" s="326" t="s">
        <v>408</v>
      </c>
      <c r="C129" s="327">
        <v>0</v>
      </c>
      <c r="D129" s="459">
        <v>0</v>
      </c>
      <c r="E129" s="324" t="str">
        <f t="shared" si="12"/>
        <v/>
      </c>
      <c r="F129" s="297" t="str">
        <f t="shared" si="10"/>
        <v>否</v>
      </c>
      <c r="G129" s="174" t="str">
        <f t="shared" si="11"/>
        <v>项</v>
      </c>
    </row>
    <row r="130" s="174" customFormat="1" ht="36" customHeight="1" spans="1:7">
      <c r="A130" s="458" t="s">
        <v>409</v>
      </c>
      <c r="B130" s="326" t="s">
        <v>410</v>
      </c>
      <c r="C130" s="327">
        <v>0</v>
      </c>
      <c r="D130" s="459">
        <v>0</v>
      </c>
      <c r="E130" s="324" t="str">
        <f t="shared" si="12"/>
        <v/>
      </c>
      <c r="F130" s="297" t="str">
        <f t="shared" si="10"/>
        <v>否</v>
      </c>
      <c r="G130" s="174" t="str">
        <f t="shared" si="11"/>
        <v>项</v>
      </c>
    </row>
    <row r="131" s="174" customFormat="1" ht="36" customHeight="1" spans="1:7">
      <c r="A131" s="458" t="s">
        <v>411</v>
      </c>
      <c r="B131" s="326" t="s">
        <v>412</v>
      </c>
      <c r="C131" s="327">
        <v>0</v>
      </c>
      <c r="D131" s="459">
        <v>0</v>
      </c>
      <c r="E131" s="324" t="str">
        <f t="shared" si="12"/>
        <v/>
      </c>
      <c r="F131" s="297" t="str">
        <f t="shared" si="10"/>
        <v>否</v>
      </c>
      <c r="G131" s="174" t="str">
        <f t="shared" si="11"/>
        <v>项</v>
      </c>
    </row>
    <row r="132" s="174" customFormat="1" ht="36" customHeight="1" spans="1:7">
      <c r="A132" s="458" t="s">
        <v>413</v>
      </c>
      <c r="B132" s="326" t="s">
        <v>414</v>
      </c>
      <c r="C132" s="327"/>
      <c r="D132" s="459"/>
      <c r="E132" s="324"/>
      <c r="F132" s="297" t="str">
        <f t="shared" ref="F132:F195" si="14">IF(LEN(A132)=3,"是",IF(B132&lt;&gt;"",IF(SUM(C132:D132)&lt;&gt;0,"是","否"),"是"))</f>
        <v>否</v>
      </c>
      <c r="G132" s="174" t="str">
        <f t="shared" ref="G132:G195" si="15">IF(LEN(A132)=3,"类",IF(LEN(A132)=5,"款","项"))</f>
        <v>项</v>
      </c>
    </row>
    <row r="133" s="174" customFormat="1" ht="36" customHeight="1" spans="1:7">
      <c r="A133" s="458" t="s">
        <v>415</v>
      </c>
      <c r="B133" s="326" t="s">
        <v>227</v>
      </c>
      <c r="C133" s="327">
        <v>89</v>
      </c>
      <c r="D133" s="459"/>
      <c r="E133" s="324">
        <f>IF(C133&gt;0,D133/C133-1,IF(C133&lt;0,-(D133/C133-1),""))</f>
        <v>-1</v>
      </c>
      <c r="F133" s="297" t="str">
        <f t="shared" si="14"/>
        <v>是</v>
      </c>
      <c r="G133" s="174" t="str">
        <f t="shared" si="15"/>
        <v>项</v>
      </c>
    </row>
    <row r="134" s="174" customFormat="1" ht="36" customHeight="1" spans="1:7">
      <c r="A134" s="458" t="s">
        <v>416</v>
      </c>
      <c r="B134" s="326" t="s">
        <v>417</v>
      </c>
      <c r="C134" s="327">
        <v>52</v>
      </c>
      <c r="D134" s="459">
        <v>52</v>
      </c>
      <c r="E134" s="324">
        <f>IF(C134&gt;0,D134/C134-1,IF(C134&lt;0,-(D134/C134-1),""))</f>
        <v>0</v>
      </c>
      <c r="F134" s="297" t="str">
        <f t="shared" si="14"/>
        <v>是</v>
      </c>
      <c r="G134" s="174" t="str">
        <f t="shared" si="15"/>
        <v>项</v>
      </c>
    </row>
    <row r="135" s="174" customFormat="1" ht="36" customHeight="1" spans="1:7">
      <c r="A135" s="456" t="s">
        <v>418</v>
      </c>
      <c r="B135" s="322" t="s">
        <v>419</v>
      </c>
      <c r="C135" s="323">
        <f>SUM(C136:C147)</f>
        <v>0</v>
      </c>
      <c r="D135" s="457">
        <f>SUM(D136:D147)</f>
        <v>0</v>
      </c>
      <c r="E135" s="332"/>
      <c r="F135" s="297" t="str">
        <f t="shared" si="14"/>
        <v>否</v>
      </c>
      <c r="G135" s="174" t="str">
        <f t="shared" si="15"/>
        <v>款</v>
      </c>
    </row>
    <row r="136" s="174" customFormat="1" ht="36" customHeight="1" spans="1:7">
      <c r="A136" s="458" t="s">
        <v>420</v>
      </c>
      <c r="B136" s="326" t="s">
        <v>209</v>
      </c>
      <c r="C136" s="327">
        <v>0</v>
      </c>
      <c r="D136" s="459">
        <v>0</v>
      </c>
      <c r="E136" s="324" t="str">
        <f>IF(C136&gt;0,D136/C136-1,IF(C136&lt;0,-(D136/C136-1),""))</f>
        <v/>
      </c>
      <c r="F136" s="297" t="str">
        <f t="shared" si="14"/>
        <v>否</v>
      </c>
      <c r="G136" s="174" t="str">
        <f t="shared" si="15"/>
        <v>项</v>
      </c>
    </row>
    <row r="137" s="174" customFormat="1" ht="36" customHeight="1" spans="1:7">
      <c r="A137" s="458" t="s">
        <v>421</v>
      </c>
      <c r="B137" s="326" t="s">
        <v>211</v>
      </c>
      <c r="C137" s="327"/>
      <c r="D137" s="459"/>
      <c r="E137" s="324"/>
      <c r="F137" s="297" t="str">
        <f t="shared" si="14"/>
        <v>否</v>
      </c>
      <c r="G137" s="174" t="str">
        <f t="shared" si="15"/>
        <v>项</v>
      </c>
    </row>
    <row r="138" s="174" customFormat="1" ht="36" customHeight="1" spans="1:7">
      <c r="A138" s="458" t="s">
        <v>422</v>
      </c>
      <c r="B138" s="326" t="s">
        <v>213</v>
      </c>
      <c r="C138" s="327">
        <v>0</v>
      </c>
      <c r="D138" s="459">
        <v>0</v>
      </c>
      <c r="E138" s="324" t="str">
        <f>IF(C138&gt;0,D138/C138-1,IF(C138&lt;0,-(D138/C138-1),""))</f>
        <v/>
      </c>
      <c r="F138" s="297" t="str">
        <f t="shared" si="14"/>
        <v>否</v>
      </c>
      <c r="G138" s="174" t="str">
        <f t="shared" si="15"/>
        <v>项</v>
      </c>
    </row>
    <row r="139" s="174" customFormat="1" ht="36" customHeight="1" spans="1:7">
      <c r="A139" s="458" t="s">
        <v>423</v>
      </c>
      <c r="B139" s="326" t="s">
        <v>424</v>
      </c>
      <c r="C139" s="327">
        <v>0</v>
      </c>
      <c r="D139" s="459">
        <v>0</v>
      </c>
      <c r="E139" s="324" t="str">
        <f>IF(C139&gt;0,D139/C139-1,IF(C139&lt;0,-(D139/C139-1),""))</f>
        <v/>
      </c>
      <c r="F139" s="297" t="str">
        <f t="shared" si="14"/>
        <v>否</v>
      </c>
      <c r="G139" s="174" t="str">
        <f t="shared" si="15"/>
        <v>项</v>
      </c>
    </row>
    <row r="140" s="174" customFormat="1" ht="36" customHeight="1" spans="1:7">
      <c r="A140" s="458" t="s">
        <v>425</v>
      </c>
      <c r="B140" s="326" t="s">
        <v>426</v>
      </c>
      <c r="C140" s="327"/>
      <c r="D140" s="459"/>
      <c r="E140" s="324"/>
      <c r="F140" s="297" t="str">
        <f t="shared" si="14"/>
        <v>否</v>
      </c>
      <c r="G140" s="174" t="str">
        <f t="shared" si="15"/>
        <v>项</v>
      </c>
    </row>
    <row r="141" s="174" customFormat="1" ht="36" customHeight="1" spans="1:7">
      <c r="A141" s="458" t="s">
        <v>427</v>
      </c>
      <c r="B141" s="326" t="s">
        <v>428</v>
      </c>
      <c r="C141" s="327"/>
      <c r="D141" s="459"/>
      <c r="E141" s="324"/>
      <c r="F141" s="297" t="str">
        <f t="shared" si="14"/>
        <v>否</v>
      </c>
      <c r="G141" s="174" t="str">
        <f t="shared" si="15"/>
        <v>项</v>
      </c>
    </row>
    <row r="142" s="174" customFormat="1" ht="36" customHeight="1" spans="1:7">
      <c r="A142" s="458" t="s">
        <v>429</v>
      </c>
      <c r="B142" s="326" t="s">
        <v>430</v>
      </c>
      <c r="C142" s="327">
        <v>0</v>
      </c>
      <c r="D142" s="459">
        <v>0</v>
      </c>
      <c r="E142" s="324" t="str">
        <f>IF(C142&gt;0,D142/C142-1,IF(C142&lt;0,-(D142/C142-1),""))</f>
        <v/>
      </c>
      <c r="F142" s="297" t="str">
        <f t="shared" si="14"/>
        <v>否</v>
      </c>
      <c r="G142" s="174" t="str">
        <f t="shared" si="15"/>
        <v>项</v>
      </c>
    </row>
    <row r="143" s="174" customFormat="1" ht="36" customHeight="1" spans="1:7">
      <c r="A143" s="458" t="s">
        <v>431</v>
      </c>
      <c r="B143" s="326" t="s">
        <v>432</v>
      </c>
      <c r="C143" s="327">
        <v>0</v>
      </c>
      <c r="D143" s="459">
        <v>0</v>
      </c>
      <c r="E143" s="324" t="str">
        <f t="shared" ref="E143:E150" si="16">IF(C143&gt;0,D143/C143-1,IF(C143&lt;0,-(D143/C143-1),""))</f>
        <v/>
      </c>
      <c r="F143" s="297" t="str">
        <f t="shared" si="14"/>
        <v>否</v>
      </c>
      <c r="G143" s="174" t="str">
        <f t="shared" si="15"/>
        <v>项</v>
      </c>
    </row>
    <row r="144" s="174" customFormat="1" ht="36" customHeight="1" spans="1:7">
      <c r="A144" s="458" t="s">
        <v>433</v>
      </c>
      <c r="B144" s="326" t="s">
        <v>434</v>
      </c>
      <c r="C144" s="327">
        <v>0</v>
      </c>
      <c r="D144" s="459">
        <v>0</v>
      </c>
      <c r="E144" s="324" t="str">
        <f t="shared" si="16"/>
        <v/>
      </c>
      <c r="F144" s="297" t="str">
        <f t="shared" si="14"/>
        <v>否</v>
      </c>
      <c r="G144" s="174" t="str">
        <f t="shared" si="15"/>
        <v>项</v>
      </c>
    </row>
    <row r="145" s="174" customFormat="1" ht="36" customHeight="1" spans="1:7">
      <c r="A145" s="458" t="s">
        <v>435</v>
      </c>
      <c r="B145" s="326" t="s">
        <v>436</v>
      </c>
      <c r="C145" s="327">
        <v>0</v>
      </c>
      <c r="D145" s="459">
        <v>0</v>
      </c>
      <c r="E145" s="324" t="str">
        <f t="shared" si="16"/>
        <v/>
      </c>
      <c r="F145" s="297" t="str">
        <f t="shared" si="14"/>
        <v>否</v>
      </c>
      <c r="G145" s="174" t="str">
        <f t="shared" si="15"/>
        <v>项</v>
      </c>
    </row>
    <row r="146" s="174" customFormat="1" ht="36" customHeight="1" spans="1:7">
      <c r="A146" s="458" t="s">
        <v>437</v>
      </c>
      <c r="B146" s="326" t="s">
        <v>227</v>
      </c>
      <c r="C146" s="327">
        <v>0</v>
      </c>
      <c r="D146" s="459">
        <v>0</v>
      </c>
      <c r="E146" s="324" t="str">
        <f t="shared" si="16"/>
        <v/>
      </c>
      <c r="F146" s="297" t="str">
        <f t="shared" si="14"/>
        <v>否</v>
      </c>
      <c r="G146" s="174" t="str">
        <f t="shared" si="15"/>
        <v>项</v>
      </c>
    </row>
    <row r="147" s="174" customFormat="1" ht="36" customHeight="1" spans="1:7">
      <c r="A147" s="458" t="s">
        <v>438</v>
      </c>
      <c r="B147" s="326" t="s">
        <v>439</v>
      </c>
      <c r="C147" s="327"/>
      <c r="D147" s="459"/>
      <c r="E147" s="324"/>
      <c r="F147" s="297" t="str">
        <f t="shared" si="14"/>
        <v>否</v>
      </c>
      <c r="G147" s="174" t="str">
        <f t="shared" si="15"/>
        <v>项</v>
      </c>
    </row>
    <row r="148" s="174" customFormat="1" ht="36" customHeight="1" spans="1:7">
      <c r="A148" s="456" t="s">
        <v>440</v>
      </c>
      <c r="B148" s="322" t="s">
        <v>441</v>
      </c>
      <c r="C148" s="323">
        <f>SUM(C149:C154)</f>
        <v>198</v>
      </c>
      <c r="D148" s="457">
        <f>SUM(D149:D154)</f>
        <v>186</v>
      </c>
      <c r="E148" s="324">
        <f t="shared" si="16"/>
        <v>-0.061</v>
      </c>
      <c r="F148" s="297" t="str">
        <f t="shared" si="14"/>
        <v>是</v>
      </c>
      <c r="G148" s="174" t="str">
        <f t="shared" si="15"/>
        <v>款</v>
      </c>
    </row>
    <row r="149" s="174" customFormat="1" ht="36" customHeight="1" spans="1:7">
      <c r="A149" s="458" t="s">
        <v>442</v>
      </c>
      <c r="B149" s="326" t="s">
        <v>209</v>
      </c>
      <c r="C149" s="327">
        <v>193</v>
      </c>
      <c r="D149" s="459">
        <v>179</v>
      </c>
      <c r="E149" s="324">
        <f t="shared" si="16"/>
        <v>-0.073</v>
      </c>
      <c r="F149" s="297" t="str">
        <f t="shared" si="14"/>
        <v>是</v>
      </c>
      <c r="G149" s="174" t="str">
        <f t="shared" si="15"/>
        <v>项</v>
      </c>
    </row>
    <row r="150" s="174" customFormat="1" ht="36" customHeight="1" spans="1:7">
      <c r="A150" s="458" t="s">
        <v>443</v>
      </c>
      <c r="B150" s="326" t="s">
        <v>211</v>
      </c>
      <c r="C150" s="327">
        <v>0</v>
      </c>
      <c r="D150" s="459">
        <v>0</v>
      </c>
      <c r="E150" s="324" t="str">
        <f t="shared" si="16"/>
        <v/>
      </c>
      <c r="F150" s="297" t="str">
        <f t="shared" si="14"/>
        <v>否</v>
      </c>
      <c r="G150" s="174" t="str">
        <f t="shared" si="15"/>
        <v>项</v>
      </c>
    </row>
    <row r="151" s="174" customFormat="1" ht="36" customHeight="1" spans="1:7">
      <c r="A151" s="458" t="s">
        <v>444</v>
      </c>
      <c r="B151" s="326" t="s">
        <v>213</v>
      </c>
      <c r="C151" s="327"/>
      <c r="D151" s="459"/>
      <c r="E151" s="324"/>
      <c r="F151" s="297" t="str">
        <f t="shared" si="14"/>
        <v>否</v>
      </c>
      <c r="G151" s="174" t="str">
        <f t="shared" si="15"/>
        <v>项</v>
      </c>
    </row>
    <row r="152" s="174" customFormat="1" ht="36" customHeight="1" spans="1:7">
      <c r="A152" s="458" t="s">
        <v>445</v>
      </c>
      <c r="B152" s="326" t="s">
        <v>446</v>
      </c>
      <c r="C152" s="327">
        <v>5</v>
      </c>
      <c r="D152" s="459">
        <v>7</v>
      </c>
      <c r="E152" s="324">
        <f>IF(C152&gt;0,D152/C152-1,IF(C152&lt;0,-(D152/C152-1),""))</f>
        <v>0.4</v>
      </c>
      <c r="F152" s="297" t="str">
        <f t="shared" si="14"/>
        <v>是</v>
      </c>
      <c r="G152" s="174" t="str">
        <f t="shared" si="15"/>
        <v>项</v>
      </c>
    </row>
    <row r="153" s="174" customFormat="1" ht="36" customHeight="1" spans="1:7">
      <c r="A153" s="458" t="s">
        <v>447</v>
      </c>
      <c r="B153" s="326" t="s">
        <v>227</v>
      </c>
      <c r="C153" s="327"/>
      <c r="D153" s="459"/>
      <c r="E153" s="324"/>
      <c r="F153" s="297" t="str">
        <f t="shared" si="14"/>
        <v>否</v>
      </c>
      <c r="G153" s="174" t="str">
        <f t="shared" si="15"/>
        <v>项</v>
      </c>
    </row>
    <row r="154" s="174" customFormat="1" ht="36" customHeight="1" spans="1:7">
      <c r="A154" s="458" t="s">
        <v>448</v>
      </c>
      <c r="B154" s="326" t="s">
        <v>449</v>
      </c>
      <c r="C154" s="327"/>
      <c r="D154" s="459"/>
      <c r="E154" s="324"/>
      <c r="F154" s="297" t="str">
        <f t="shared" si="14"/>
        <v>否</v>
      </c>
      <c r="G154" s="174" t="str">
        <f t="shared" si="15"/>
        <v>项</v>
      </c>
    </row>
    <row r="155" s="174" customFormat="1" ht="36" customHeight="1" spans="1:7">
      <c r="A155" s="456" t="s">
        <v>450</v>
      </c>
      <c r="B155" s="322" t="s">
        <v>451</v>
      </c>
      <c r="C155" s="323">
        <f>SUM(C156:C162)</f>
        <v>0</v>
      </c>
      <c r="D155" s="457">
        <f>SUM(D156:D162)</f>
        <v>0</v>
      </c>
      <c r="E155" s="332"/>
      <c r="F155" s="297" t="str">
        <f t="shared" si="14"/>
        <v>否</v>
      </c>
      <c r="G155" s="174" t="str">
        <f t="shared" si="15"/>
        <v>款</v>
      </c>
    </row>
    <row r="156" s="174" customFormat="1" ht="36" customHeight="1" spans="1:7">
      <c r="A156" s="458" t="s">
        <v>452</v>
      </c>
      <c r="B156" s="326" t="s">
        <v>209</v>
      </c>
      <c r="C156" s="327"/>
      <c r="D156" s="459"/>
      <c r="E156" s="324"/>
      <c r="F156" s="297" t="str">
        <f t="shared" si="14"/>
        <v>否</v>
      </c>
      <c r="G156" s="174" t="str">
        <f t="shared" si="15"/>
        <v>项</v>
      </c>
    </row>
    <row r="157" s="174" customFormat="1" ht="36" customHeight="1" spans="1:7">
      <c r="A157" s="458" t="s">
        <v>453</v>
      </c>
      <c r="B157" s="326" t="s">
        <v>211</v>
      </c>
      <c r="C157" s="327">
        <v>0</v>
      </c>
      <c r="D157" s="459">
        <v>0</v>
      </c>
      <c r="E157" s="324" t="str">
        <f>IF(C157&gt;0,D157/C157-1,IF(C157&lt;0,-(D157/C157-1),""))</f>
        <v/>
      </c>
      <c r="F157" s="297" t="str">
        <f t="shared" si="14"/>
        <v>否</v>
      </c>
      <c r="G157" s="174" t="str">
        <f t="shared" si="15"/>
        <v>项</v>
      </c>
    </row>
    <row r="158" s="174" customFormat="1" ht="36" customHeight="1" spans="1:7">
      <c r="A158" s="458" t="s">
        <v>454</v>
      </c>
      <c r="B158" s="326" t="s">
        <v>213</v>
      </c>
      <c r="C158" s="327"/>
      <c r="D158" s="459"/>
      <c r="E158" s="324"/>
      <c r="F158" s="297" t="str">
        <f t="shared" si="14"/>
        <v>否</v>
      </c>
      <c r="G158" s="174" t="str">
        <f t="shared" si="15"/>
        <v>项</v>
      </c>
    </row>
    <row r="159" s="174" customFormat="1" ht="36" customHeight="1" spans="1:7">
      <c r="A159" s="458" t="s">
        <v>455</v>
      </c>
      <c r="B159" s="326" t="s">
        <v>456</v>
      </c>
      <c r="C159" s="327">
        <v>0</v>
      </c>
      <c r="D159" s="459">
        <v>0</v>
      </c>
      <c r="E159" s="324" t="str">
        <f t="shared" ref="E159:E164" si="17">IF(C159&gt;0,D159/C159-1,IF(C159&lt;0,-(D159/C159-1),""))</f>
        <v/>
      </c>
      <c r="F159" s="297" t="str">
        <f t="shared" si="14"/>
        <v>否</v>
      </c>
      <c r="G159" s="174" t="str">
        <f t="shared" si="15"/>
        <v>项</v>
      </c>
    </row>
    <row r="160" s="174" customFormat="1" ht="36" customHeight="1" spans="1:7">
      <c r="A160" s="458" t="s">
        <v>457</v>
      </c>
      <c r="B160" s="326" t="s">
        <v>458</v>
      </c>
      <c r="C160" s="327"/>
      <c r="D160" s="459"/>
      <c r="E160" s="324"/>
      <c r="F160" s="297" t="str">
        <f t="shared" si="14"/>
        <v>否</v>
      </c>
      <c r="G160" s="174" t="str">
        <f t="shared" si="15"/>
        <v>项</v>
      </c>
    </row>
    <row r="161" s="174" customFormat="1" ht="36" customHeight="1" spans="1:7">
      <c r="A161" s="458" t="s">
        <v>459</v>
      </c>
      <c r="B161" s="326" t="s">
        <v>227</v>
      </c>
      <c r="C161" s="327"/>
      <c r="D161" s="459"/>
      <c r="E161" s="324"/>
      <c r="F161" s="297" t="str">
        <f t="shared" si="14"/>
        <v>否</v>
      </c>
      <c r="G161" s="174" t="str">
        <f t="shared" si="15"/>
        <v>项</v>
      </c>
    </row>
    <row r="162" s="174" customFormat="1" ht="36" customHeight="1" spans="1:7">
      <c r="A162" s="458" t="s">
        <v>460</v>
      </c>
      <c r="B162" s="326" t="s">
        <v>461</v>
      </c>
      <c r="C162" s="327">
        <v>0</v>
      </c>
      <c r="D162" s="459">
        <v>0</v>
      </c>
      <c r="E162" s="324" t="str">
        <f t="shared" si="17"/>
        <v/>
      </c>
      <c r="F162" s="297" t="str">
        <f t="shared" si="14"/>
        <v>否</v>
      </c>
      <c r="G162" s="174" t="str">
        <f t="shared" si="15"/>
        <v>项</v>
      </c>
    </row>
    <row r="163" s="174" customFormat="1" ht="36" customHeight="1" spans="1:7">
      <c r="A163" s="456" t="s">
        <v>462</v>
      </c>
      <c r="B163" s="322" t="s">
        <v>463</v>
      </c>
      <c r="C163" s="323">
        <f>SUM(C164:C168)</f>
        <v>83</v>
      </c>
      <c r="D163" s="457">
        <f>SUM(D164:D168)</f>
        <v>102</v>
      </c>
      <c r="E163" s="324">
        <f t="shared" si="17"/>
        <v>0.229</v>
      </c>
      <c r="F163" s="297" t="str">
        <f t="shared" si="14"/>
        <v>是</v>
      </c>
      <c r="G163" s="174" t="str">
        <f t="shared" si="15"/>
        <v>款</v>
      </c>
    </row>
    <row r="164" s="174" customFormat="1" ht="36" customHeight="1" spans="1:7">
      <c r="A164" s="458" t="s">
        <v>464</v>
      </c>
      <c r="B164" s="326" t="s">
        <v>209</v>
      </c>
      <c r="C164" s="327">
        <v>78</v>
      </c>
      <c r="D164" s="459">
        <v>101</v>
      </c>
      <c r="E164" s="324">
        <f t="shared" si="17"/>
        <v>0.295</v>
      </c>
      <c r="F164" s="297" t="str">
        <f t="shared" si="14"/>
        <v>是</v>
      </c>
      <c r="G164" s="174" t="str">
        <f t="shared" si="15"/>
        <v>项</v>
      </c>
    </row>
    <row r="165" s="174" customFormat="1" ht="36" customHeight="1" spans="1:7">
      <c r="A165" s="458" t="s">
        <v>465</v>
      </c>
      <c r="B165" s="326" t="s">
        <v>211</v>
      </c>
      <c r="C165" s="327">
        <v>0</v>
      </c>
      <c r="D165" s="459">
        <v>0</v>
      </c>
      <c r="E165" s="324" t="str">
        <f t="shared" ref="E165:E170" si="18">IF(C165&gt;0,D165/C165-1,IF(C165&lt;0,-(D165/C165-1),""))</f>
        <v/>
      </c>
      <c r="F165" s="297" t="str">
        <f t="shared" si="14"/>
        <v>否</v>
      </c>
      <c r="G165" s="174" t="str">
        <f t="shared" si="15"/>
        <v>项</v>
      </c>
    </row>
    <row r="166" s="174" customFormat="1" ht="36" customHeight="1" spans="1:7">
      <c r="A166" s="458" t="s">
        <v>466</v>
      </c>
      <c r="B166" s="326" t="s">
        <v>213</v>
      </c>
      <c r="C166" s="327">
        <v>0</v>
      </c>
      <c r="D166" s="459">
        <v>0</v>
      </c>
      <c r="E166" s="324" t="str">
        <f t="shared" si="18"/>
        <v/>
      </c>
      <c r="F166" s="297" t="str">
        <f t="shared" si="14"/>
        <v>否</v>
      </c>
      <c r="G166" s="174" t="str">
        <f t="shared" si="15"/>
        <v>项</v>
      </c>
    </row>
    <row r="167" s="174" customFormat="1" ht="36" customHeight="1" spans="1:7">
      <c r="A167" s="458" t="s">
        <v>467</v>
      </c>
      <c r="B167" s="326" t="s">
        <v>468</v>
      </c>
      <c r="C167" s="327"/>
      <c r="D167" s="459"/>
      <c r="E167" s="324"/>
      <c r="F167" s="297" t="str">
        <f t="shared" si="14"/>
        <v>否</v>
      </c>
      <c r="G167" s="174" t="str">
        <f t="shared" si="15"/>
        <v>项</v>
      </c>
    </row>
    <row r="168" s="174" customFormat="1" ht="36" customHeight="1" spans="1:7">
      <c r="A168" s="458" t="s">
        <v>469</v>
      </c>
      <c r="B168" s="326" t="s">
        <v>470</v>
      </c>
      <c r="C168" s="327">
        <v>5</v>
      </c>
      <c r="D168" s="459">
        <v>1</v>
      </c>
      <c r="E168" s="324">
        <f t="shared" si="18"/>
        <v>-0.8</v>
      </c>
      <c r="F168" s="297" t="str">
        <f t="shared" si="14"/>
        <v>是</v>
      </c>
      <c r="G168" s="174" t="str">
        <f t="shared" si="15"/>
        <v>项</v>
      </c>
    </row>
    <row r="169" s="174" customFormat="1" ht="36" customHeight="1" spans="1:7">
      <c r="A169" s="456" t="s">
        <v>471</v>
      </c>
      <c r="B169" s="322" t="s">
        <v>472</v>
      </c>
      <c r="C169" s="323">
        <f>SUM(C170:C175)</f>
        <v>100</v>
      </c>
      <c r="D169" s="457">
        <f>SUM(D170:D175)</f>
        <v>107</v>
      </c>
      <c r="E169" s="324">
        <f t="shared" si="18"/>
        <v>0.07</v>
      </c>
      <c r="F169" s="297" t="str">
        <f t="shared" si="14"/>
        <v>是</v>
      </c>
      <c r="G169" s="174" t="str">
        <f t="shared" si="15"/>
        <v>款</v>
      </c>
    </row>
    <row r="170" s="174" customFormat="1" ht="36" customHeight="1" spans="1:7">
      <c r="A170" s="458" t="s">
        <v>473</v>
      </c>
      <c r="B170" s="326" t="s">
        <v>209</v>
      </c>
      <c r="C170" s="327">
        <v>97</v>
      </c>
      <c r="D170" s="459">
        <v>97</v>
      </c>
      <c r="E170" s="324">
        <f t="shared" si="18"/>
        <v>0</v>
      </c>
      <c r="F170" s="297" t="str">
        <f t="shared" si="14"/>
        <v>是</v>
      </c>
      <c r="G170" s="174" t="str">
        <f t="shared" si="15"/>
        <v>项</v>
      </c>
    </row>
    <row r="171" s="174" customFormat="1" ht="36" customHeight="1" spans="1:7">
      <c r="A171" s="458" t="s">
        <v>474</v>
      </c>
      <c r="B171" s="326" t="s">
        <v>211</v>
      </c>
      <c r="C171" s="327">
        <v>0</v>
      </c>
      <c r="D171" s="459">
        <v>0</v>
      </c>
      <c r="E171" s="324" t="str">
        <f t="shared" ref="E171:E178" si="19">IF(C171&gt;0,D171/C171-1,IF(C171&lt;0,-(D171/C171-1),""))</f>
        <v/>
      </c>
      <c r="F171" s="297" t="str">
        <f t="shared" si="14"/>
        <v>否</v>
      </c>
      <c r="G171" s="174" t="str">
        <f t="shared" si="15"/>
        <v>项</v>
      </c>
    </row>
    <row r="172" s="174" customFormat="1" ht="36" customHeight="1" spans="1:7">
      <c r="A172" s="458" t="s">
        <v>475</v>
      </c>
      <c r="B172" s="326" t="s">
        <v>213</v>
      </c>
      <c r="C172" s="327">
        <v>0</v>
      </c>
      <c r="D172" s="459">
        <v>0</v>
      </c>
      <c r="E172" s="324" t="str">
        <f t="shared" si="19"/>
        <v/>
      </c>
      <c r="F172" s="297" t="str">
        <f t="shared" si="14"/>
        <v>否</v>
      </c>
      <c r="G172" s="174" t="str">
        <f t="shared" si="15"/>
        <v>项</v>
      </c>
    </row>
    <row r="173" s="174" customFormat="1" ht="36" customHeight="1" spans="1:7">
      <c r="A173" s="458" t="s">
        <v>476</v>
      </c>
      <c r="B173" s="326" t="s">
        <v>240</v>
      </c>
      <c r="C173" s="327"/>
      <c r="D173" s="459"/>
      <c r="E173" s="324"/>
      <c r="F173" s="297" t="str">
        <f t="shared" si="14"/>
        <v>否</v>
      </c>
      <c r="G173" s="174" t="str">
        <f t="shared" si="15"/>
        <v>项</v>
      </c>
    </row>
    <row r="174" s="174" customFormat="1" ht="36" customHeight="1" spans="1:7">
      <c r="A174" s="458" t="s">
        <v>477</v>
      </c>
      <c r="B174" s="326" t="s">
        <v>227</v>
      </c>
      <c r="C174" s="327">
        <v>0</v>
      </c>
      <c r="D174" s="459">
        <v>0</v>
      </c>
      <c r="E174" s="324" t="str">
        <f t="shared" si="19"/>
        <v/>
      </c>
      <c r="F174" s="297" t="str">
        <f t="shared" si="14"/>
        <v>否</v>
      </c>
      <c r="G174" s="174" t="str">
        <f t="shared" si="15"/>
        <v>项</v>
      </c>
    </row>
    <row r="175" s="174" customFormat="1" ht="36" customHeight="1" spans="1:7">
      <c r="A175" s="458" t="s">
        <v>478</v>
      </c>
      <c r="B175" s="326" t="s">
        <v>479</v>
      </c>
      <c r="C175" s="327">
        <v>3</v>
      </c>
      <c r="D175" s="459">
        <v>10</v>
      </c>
      <c r="E175" s="324">
        <f t="shared" si="19"/>
        <v>2.333</v>
      </c>
      <c r="F175" s="297" t="str">
        <f t="shared" si="14"/>
        <v>是</v>
      </c>
      <c r="G175" s="174" t="str">
        <f t="shared" si="15"/>
        <v>项</v>
      </c>
    </row>
    <row r="176" s="174" customFormat="1" ht="36" customHeight="1" spans="1:7">
      <c r="A176" s="456" t="s">
        <v>480</v>
      </c>
      <c r="B176" s="322" t="s">
        <v>481</v>
      </c>
      <c r="C176" s="323">
        <f>SUM(C177:C182)</f>
        <v>544</v>
      </c>
      <c r="D176" s="457">
        <f>SUM(D177:D182)</f>
        <v>740</v>
      </c>
      <c r="E176" s="324">
        <f t="shared" si="19"/>
        <v>0.36</v>
      </c>
      <c r="F176" s="297" t="str">
        <f t="shared" si="14"/>
        <v>是</v>
      </c>
      <c r="G176" s="174" t="str">
        <f t="shared" si="15"/>
        <v>款</v>
      </c>
    </row>
    <row r="177" s="174" customFormat="1" ht="36" customHeight="1" spans="1:7">
      <c r="A177" s="458" t="s">
        <v>482</v>
      </c>
      <c r="B177" s="326" t="s">
        <v>209</v>
      </c>
      <c r="C177" s="327">
        <v>479</v>
      </c>
      <c r="D177" s="459">
        <v>506</v>
      </c>
      <c r="E177" s="324">
        <f t="shared" si="19"/>
        <v>0.056</v>
      </c>
      <c r="F177" s="297" t="str">
        <f t="shared" si="14"/>
        <v>是</v>
      </c>
      <c r="G177" s="174" t="str">
        <f t="shared" si="15"/>
        <v>项</v>
      </c>
    </row>
    <row r="178" s="174" customFormat="1" ht="36" customHeight="1" spans="1:7">
      <c r="A178" s="458" t="s">
        <v>483</v>
      </c>
      <c r="B178" s="326" t="s">
        <v>211</v>
      </c>
      <c r="C178" s="327">
        <v>8</v>
      </c>
      <c r="D178" s="459">
        <v>128</v>
      </c>
      <c r="E178" s="324">
        <f t="shared" si="19"/>
        <v>15</v>
      </c>
      <c r="F178" s="297" t="str">
        <f t="shared" si="14"/>
        <v>是</v>
      </c>
      <c r="G178" s="174" t="str">
        <f t="shared" si="15"/>
        <v>项</v>
      </c>
    </row>
    <row r="179" s="174" customFormat="1" ht="36" customHeight="1" spans="1:7">
      <c r="A179" s="458" t="s">
        <v>484</v>
      </c>
      <c r="B179" s="326" t="s">
        <v>213</v>
      </c>
      <c r="C179" s="327"/>
      <c r="D179" s="459"/>
      <c r="E179" s="324"/>
      <c r="F179" s="297" t="str">
        <f t="shared" si="14"/>
        <v>否</v>
      </c>
      <c r="G179" s="174" t="str">
        <f t="shared" si="15"/>
        <v>项</v>
      </c>
    </row>
    <row r="180" s="174" customFormat="1" ht="36" customHeight="1" spans="1:7">
      <c r="A180" s="458">
        <v>2012906</v>
      </c>
      <c r="B180" s="326" t="s">
        <v>485</v>
      </c>
      <c r="C180" s="327">
        <v>0</v>
      </c>
      <c r="D180" s="459">
        <v>0</v>
      </c>
      <c r="E180" s="324" t="str">
        <f t="shared" ref="E180:E184" si="20">IF(C180&gt;0,D180/C180-1,IF(C180&lt;0,-(D180/C180-1),""))</f>
        <v/>
      </c>
      <c r="F180" s="297" t="str">
        <f t="shared" si="14"/>
        <v>否</v>
      </c>
      <c r="G180" s="174" t="str">
        <f t="shared" si="15"/>
        <v>项</v>
      </c>
    </row>
    <row r="181" s="174" customFormat="1" ht="36" customHeight="1" spans="1:7">
      <c r="A181" s="458" t="s">
        <v>486</v>
      </c>
      <c r="B181" s="326" t="s">
        <v>227</v>
      </c>
      <c r="C181" s="327"/>
      <c r="D181" s="459"/>
      <c r="E181" s="324"/>
      <c r="F181" s="297" t="str">
        <f t="shared" si="14"/>
        <v>否</v>
      </c>
      <c r="G181" s="174" t="str">
        <f t="shared" si="15"/>
        <v>项</v>
      </c>
    </row>
    <row r="182" s="174" customFormat="1" ht="36" customHeight="1" spans="1:7">
      <c r="A182" s="458" t="s">
        <v>487</v>
      </c>
      <c r="B182" s="326" t="s">
        <v>488</v>
      </c>
      <c r="C182" s="327">
        <v>57</v>
      </c>
      <c r="D182" s="459">
        <v>106</v>
      </c>
      <c r="E182" s="324">
        <f t="shared" si="20"/>
        <v>0.86</v>
      </c>
      <c r="F182" s="297" t="str">
        <f t="shared" si="14"/>
        <v>是</v>
      </c>
      <c r="G182" s="174" t="str">
        <f t="shared" si="15"/>
        <v>项</v>
      </c>
    </row>
    <row r="183" s="174" customFormat="1" ht="36" customHeight="1" spans="1:7">
      <c r="A183" s="456" t="s">
        <v>489</v>
      </c>
      <c r="B183" s="322" t="s">
        <v>490</v>
      </c>
      <c r="C183" s="323">
        <f>SUM(C184:C189)</f>
        <v>1625</v>
      </c>
      <c r="D183" s="457">
        <f>SUM(D184:D189)</f>
        <v>1584</v>
      </c>
      <c r="E183" s="324">
        <f t="shared" si="20"/>
        <v>-0.025</v>
      </c>
      <c r="F183" s="297" t="str">
        <f t="shared" si="14"/>
        <v>是</v>
      </c>
      <c r="G183" s="174" t="str">
        <f t="shared" si="15"/>
        <v>款</v>
      </c>
    </row>
    <row r="184" s="174" customFormat="1" ht="36" customHeight="1" spans="1:7">
      <c r="A184" s="458" t="s">
        <v>491</v>
      </c>
      <c r="B184" s="326" t="s">
        <v>209</v>
      </c>
      <c r="C184" s="327">
        <v>1335</v>
      </c>
      <c r="D184" s="459">
        <v>1237</v>
      </c>
      <c r="E184" s="324">
        <f t="shared" si="20"/>
        <v>-0.073</v>
      </c>
      <c r="F184" s="297" t="str">
        <f t="shared" si="14"/>
        <v>是</v>
      </c>
      <c r="G184" s="174" t="str">
        <f t="shared" si="15"/>
        <v>项</v>
      </c>
    </row>
    <row r="185" s="174" customFormat="1" ht="36" customHeight="1" spans="1:7">
      <c r="A185" s="458" t="s">
        <v>492</v>
      </c>
      <c r="B185" s="326" t="s">
        <v>211</v>
      </c>
      <c r="C185" s="327">
        <v>0</v>
      </c>
      <c r="D185" s="459">
        <v>0</v>
      </c>
      <c r="E185" s="324" t="str">
        <f t="shared" ref="E185:E192" si="21">IF(C185&gt;0,D185/C185-1,IF(C185&lt;0,-(D185/C185-1),""))</f>
        <v/>
      </c>
      <c r="F185" s="297" t="str">
        <f t="shared" si="14"/>
        <v>否</v>
      </c>
      <c r="G185" s="174" t="str">
        <f t="shared" si="15"/>
        <v>项</v>
      </c>
    </row>
    <row r="186" s="174" customFormat="1" ht="36" customHeight="1" spans="1:7">
      <c r="A186" s="458" t="s">
        <v>493</v>
      </c>
      <c r="B186" s="326" t="s">
        <v>213</v>
      </c>
      <c r="C186" s="327"/>
      <c r="D186" s="459"/>
      <c r="E186" s="324"/>
      <c r="F186" s="297" t="str">
        <f t="shared" si="14"/>
        <v>否</v>
      </c>
      <c r="G186" s="174" t="str">
        <f t="shared" si="15"/>
        <v>项</v>
      </c>
    </row>
    <row r="187" s="174" customFormat="1" ht="36" customHeight="1" spans="1:7">
      <c r="A187" s="458" t="s">
        <v>494</v>
      </c>
      <c r="B187" s="326" t="s">
        <v>495</v>
      </c>
      <c r="C187" s="327"/>
      <c r="D187" s="459">
        <v>70</v>
      </c>
      <c r="E187" s="324" t="str">
        <f t="shared" si="21"/>
        <v/>
      </c>
      <c r="F187" s="297" t="str">
        <f t="shared" si="14"/>
        <v>是</v>
      </c>
      <c r="G187" s="174" t="str">
        <f t="shared" si="15"/>
        <v>项</v>
      </c>
    </row>
    <row r="188" s="174" customFormat="1" ht="36" customHeight="1" spans="1:7">
      <c r="A188" s="458" t="s">
        <v>496</v>
      </c>
      <c r="B188" s="326" t="s">
        <v>227</v>
      </c>
      <c r="C188" s="327"/>
      <c r="D188" s="459"/>
      <c r="E188" s="324"/>
      <c r="F188" s="297" t="str">
        <f t="shared" si="14"/>
        <v>否</v>
      </c>
      <c r="G188" s="174" t="str">
        <f t="shared" si="15"/>
        <v>项</v>
      </c>
    </row>
    <row r="189" s="174" customFormat="1" ht="36" customHeight="1" spans="1:7">
      <c r="A189" s="458" t="s">
        <v>497</v>
      </c>
      <c r="B189" s="326" t="s">
        <v>498</v>
      </c>
      <c r="C189" s="327">
        <v>290</v>
      </c>
      <c r="D189" s="459">
        <v>277</v>
      </c>
      <c r="E189" s="324">
        <f t="shared" si="21"/>
        <v>-0.045</v>
      </c>
      <c r="F189" s="297" t="str">
        <f t="shared" si="14"/>
        <v>是</v>
      </c>
      <c r="G189" s="174" t="str">
        <f t="shared" si="15"/>
        <v>项</v>
      </c>
    </row>
    <row r="190" s="174" customFormat="1" ht="36" customHeight="1" spans="1:7">
      <c r="A190" s="456" t="s">
        <v>499</v>
      </c>
      <c r="B190" s="322" t="s">
        <v>500</v>
      </c>
      <c r="C190" s="323">
        <f>SUM(C191:C196)</f>
        <v>532</v>
      </c>
      <c r="D190" s="457">
        <f>SUM(D191:D196)</f>
        <v>783</v>
      </c>
      <c r="E190" s="324">
        <f t="shared" si="21"/>
        <v>0.472</v>
      </c>
      <c r="F190" s="297" t="str">
        <f t="shared" si="14"/>
        <v>是</v>
      </c>
      <c r="G190" s="174" t="str">
        <f t="shared" si="15"/>
        <v>款</v>
      </c>
    </row>
    <row r="191" s="174" customFormat="1" ht="36" customHeight="1" spans="1:7">
      <c r="A191" s="458" t="s">
        <v>501</v>
      </c>
      <c r="B191" s="326" t="s">
        <v>209</v>
      </c>
      <c r="C191" s="327">
        <v>344</v>
      </c>
      <c r="D191" s="459">
        <v>369</v>
      </c>
      <c r="E191" s="324">
        <f t="shared" si="21"/>
        <v>0.073</v>
      </c>
      <c r="F191" s="297" t="str">
        <f t="shared" si="14"/>
        <v>是</v>
      </c>
      <c r="G191" s="174" t="str">
        <f t="shared" si="15"/>
        <v>项</v>
      </c>
    </row>
    <row r="192" s="174" customFormat="1" ht="36" customHeight="1" spans="1:7">
      <c r="A192" s="458" t="s">
        <v>502</v>
      </c>
      <c r="B192" s="326" t="s">
        <v>211</v>
      </c>
      <c r="C192" s="327">
        <v>1</v>
      </c>
      <c r="D192" s="459">
        <v>240</v>
      </c>
      <c r="E192" s="324">
        <f t="shared" si="21"/>
        <v>239</v>
      </c>
      <c r="F192" s="297" t="str">
        <f t="shared" si="14"/>
        <v>是</v>
      </c>
      <c r="G192" s="174" t="str">
        <f t="shared" si="15"/>
        <v>项</v>
      </c>
    </row>
    <row r="193" s="174" customFormat="1" ht="36" customHeight="1" spans="1:7">
      <c r="A193" s="458" t="s">
        <v>503</v>
      </c>
      <c r="B193" s="326" t="s">
        <v>213</v>
      </c>
      <c r="C193" s="327"/>
      <c r="D193" s="459"/>
      <c r="E193" s="324"/>
      <c r="F193" s="297" t="str">
        <f t="shared" si="14"/>
        <v>否</v>
      </c>
      <c r="G193" s="174" t="str">
        <f t="shared" si="15"/>
        <v>项</v>
      </c>
    </row>
    <row r="194" s="174" customFormat="1" ht="36" customHeight="1" spans="1:7">
      <c r="A194" s="458" t="s">
        <v>504</v>
      </c>
      <c r="B194" s="326" t="s">
        <v>505</v>
      </c>
      <c r="C194" s="327">
        <v>0</v>
      </c>
      <c r="D194" s="459">
        <v>0</v>
      </c>
      <c r="E194" s="324" t="str">
        <f t="shared" ref="E194:E198" si="22">IF(C194&gt;0,D194/C194-1,IF(C194&lt;0,-(D194/C194-1),""))</f>
        <v/>
      </c>
      <c r="F194" s="297" t="str">
        <f t="shared" si="14"/>
        <v>否</v>
      </c>
      <c r="G194" s="174" t="str">
        <f t="shared" si="15"/>
        <v>项</v>
      </c>
    </row>
    <row r="195" s="174" customFormat="1" ht="36" customHeight="1" spans="1:7">
      <c r="A195" s="458" t="s">
        <v>506</v>
      </c>
      <c r="B195" s="326" t="s">
        <v>227</v>
      </c>
      <c r="C195" s="327"/>
      <c r="D195" s="459"/>
      <c r="E195" s="324"/>
      <c r="F195" s="297" t="str">
        <f t="shared" si="14"/>
        <v>否</v>
      </c>
      <c r="G195" s="174" t="str">
        <f t="shared" si="15"/>
        <v>项</v>
      </c>
    </row>
    <row r="196" s="174" customFormat="1" ht="36" customHeight="1" spans="1:7">
      <c r="A196" s="458" t="s">
        <v>507</v>
      </c>
      <c r="B196" s="326" t="s">
        <v>508</v>
      </c>
      <c r="C196" s="327">
        <v>187</v>
      </c>
      <c r="D196" s="459">
        <v>174</v>
      </c>
      <c r="E196" s="324">
        <f t="shared" si="22"/>
        <v>-0.07</v>
      </c>
      <c r="F196" s="297" t="str">
        <f t="shared" ref="F196:F259" si="23">IF(LEN(A196)=3,"是",IF(B196&lt;&gt;"",IF(SUM(C196:D196)&lt;&gt;0,"是","否"),"是"))</f>
        <v>是</v>
      </c>
      <c r="G196" s="174" t="str">
        <f t="shared" ref="G196:G259" si="24">IF(LEN(A196)=3,"类",IF(LEN(A196)=5,"款","项"))</f>
        <v>项</v>
      </c>
    </row>
    <row r="197" s="174" customFormat="1" ht="36" customHeight="1" spans="1:7">
      <c r="A197" s="456" t="s">
        <v>509</v>
      </c>
      <c r="B197" s="322" t="s">
        <v>510</v>
      </c>
      <c r="C197" s="323">
        <f>SUM(C198:C203)</f>
        <v>510</v>
      </c>
      <c r="D197" s="457">
        <f>SUM(D198:D203)</f>
        <v>550</v>
      </c>
      <c r="E197" s="324">
        <f t="shared" si="22"/>
        <v>0.078</v>
      </c>
      <c r="F197" s="297" t="str">
        <f t="shared" si="23"/>
        <v>是</v>
      </c>
      <c r="G197" s="174" t="str">
        <f t="shared" si="24"/>
        <v>款</v>
      </c>
    </row>
    <row r="198" s="174" customFormat="1" ht="36" customHeight="1" spans="1:7">
      <c r="A198" s="458" t="s">
        <v>511</v>
      </c>
      <c r="B198" s="326" t="s">
        <v>209</v>
      </c>
      <c r="C198" s="327">
        <v>458</v>
      </c>
      <c r="D198" s="459">
        <v>484</v>
      </c>
      <c r="E198" s="324">
        <f t="shared" si="22"/>
        <v>0.057</v>
      </c>
      <c r="F198" s="297" t="str">
        <f t="shared" si="23"/>
        <v>是</v>
      </c>
      <c r="G198" s="174" t="str">
        <f t="shared" si="24"/>
        <v>项</v>
      </c>
    </row>
    <row r="199" s="174" customFormat="1" ht="36" customHeight="1" spans="1:7">
      <c r="A199" s="458" t="s">
        <v>512</v>
      </c>
      <c r="B199" s="326" t="s">
        <v>211</v>
      </c>
      <c r="C199" s="327">
        <v>16</v>
      </c>
      <c r="D199" s="459">
        <v>0</v>
      </c>
      <c r="E199" s="324">
        <f t="shared" ref="E199:E205" si="25">IF(C199&gt;0,D199/C199-1,IF(C199&lt;0,-(D199/C199-1),""))</f>
        <v>-1</v>
      </c>
      <c r="F199" s="297" t="str">
        <f t="shared" si="23"/>
        <v>是</v>
      </c>
      <c r="G199" s="174" t="str">
        <f t="shared" si="24"/>
        <v>项</v>
      </c>
    </row>
    <row r="200" s="174" customFormat="1" ht="36" customHeight="1" spans="1:7">
      <c r="A200" s="458" t="s">
        <v>513</v>
      </c>
      <c r="B200" s="326" t="s">
        <v>213</v>
      </c>
      <c r="C200" s="327"/>
      <c r="D200" s="459"/>
      <c r="E200" s="324"/>
      <c r="F200" s="297" t="str">
        <f t="shared" si="23"/>
        <v>否</v>
      </c>
      <c r="G200" s="174" t="str">
        <f t="shared" si="24"/>
        <v>项</v>
      </c>
    </row>
    <row r="201" s="174" customFormat="1" ht="36" customHeight="1" spans="1:7">
      <c r="A201" s="458" t="s">
        <v>514</v>
      </c>
      <c r="B201" s="326" t="s">
        <v>515</v>
      </c>
      <c r="C201" s="327">
        <v>21</v>
      </c>
      <c r="D201" s="459">
        <v>0</v>
      </c>
      <c r="E201" s="324">
        <f t="shared" si="25"/>
        <v>-1</v>
      </c>
      <c r="F201" s="297" t="str">
        <f t="shared" si="23"/>
        <v>是</v>
      </c>
      <c r="G201" s="174" t="str">
        <f t="shared" si="24"/>
        <v>项</v>
      </c>
    </row>
    <row r="202" s="174" customFormat="1" ht="36" customHeight="1" spans="1:7">
      <c r="A202" s="458" t="s">
        <v>516</v>
      </c>
      <c r="B202" s="326" t="s">
        <v>227</v>
      </c>
      <c r="C202" s="327">
        <v>0</v>
      </c>
      <c r="D202" s="459">
        <v>0</v>
      </c>
      <c r="E202" s="324" t="str">
        <f t="shared" si="25"/>
        <v/>
      </c>
      <c r="F202" s="297" t="str">
        <f t="shared" si="23"/>
        <v>否</v>
      </c>
      <c r="G202" s="174" t="str">
        <f t="shared" si="24"/>
        <v>项</v>
      </c>
    </row>
    <row r="203" s="174" customFormat="1" ht="36" customHeight="1" spans="1:7">
      <c r="A203" s="458" t="s">
        <v>517</v>
      </c>
      <c r="B203" s="326" t="s">
        <v>518</v>
      </c>
      <c r="C203" s="327">
        <v>15</v>
      </c>
      <c r="D203" s="459">
        <v>66</v>
      </c>
      <c r="E203" s="324">
        <f t="shared" si="25"/>
        <v>3.4</v>
      </c>
      <c r="F203" s="297" t="str">
        <f t="shared" si="23"/>
        <v>是</v>
      </c>
      <c r="G203" s="174" t="str">
        <f t="shared" si="24"/>
        <v>项</v>
      </c>
    </row>
    <row r="204" s="174" customFormat="1" ht="36" customHeight="1" spans="1:7">
      <c r="A204" s="456" t="s">
        <v>519</v>
      </c>
      <c r="B204" s="322" t="s">
        <v>520</v>
      </c>
      <c r="C204" s="323">
        <f>SUM(C205:C211)</f>
        <v>180</v>
      </c>
      <c r="D204" s="457">
        <f>SUM(D205:D211)</f>
        <v>217</v>
      </c>
      <c r="E204" s="324">
        <f t="shared" si="25"/>
        <v>0.206</v>
      </c>
      <c r="F204" s="297" t="str">
        <f t="shared" si="23"/>
        <v>是</v>
      </c>
      <c r="G204" s="174" t="str">
        <f t="shared" si="24"/>
        <v>款</v>
      </c>
    </row>
    <row r="205" s="174" customFormat="1" ht="36" customHeight="1" spans="1:7">
      <c r="A205" s="458" t="s">
        <v>521</v>
      </c>
      <c r="B205" s="326" t="s">
        <v>209</v>
      </c>
      <c r="C205" s="327">
        <v>125</v>
      </c>
      <c r="D205" s="459">
        <v>125</v>
      </c>
      <c r="E205" s="324">
        <f t="shared" si="25"/>
        <v>0</v>
      </c>
      <c r="F205" s="297" t="str">
        <f t="shared" si="23"/>
        <v>是</v>
      </c>
      <c r="G205" s="174" t="str">
        <f t="shared" si="24"/>
        <v>项</v>
      </c>
    </row>
    <row r="206" s="174" customFormat="1" ht="36" customHeight="1" spans="1:7">
      <c r="A206" s="458" t="s">
        <v>522</v>
      </c>
      <c r="B206" s="326" t="s">
        <v>211</v>
      </c>
      <c r="C206" s="327"/>
      <c r="D206" s="459"/>
      <c r="E206" s="324"/>
      <c r="F206" s="297" t="str">
        <f t="shared" si="23"/>
        <v>否</v>
      </c>
      <c r="G206" s="174" t="str">
        <f t="shared" si="24"/>
        <v>项</v>
      </c>
    </row>
    <row r="207" s="174" customFormat="1" ht="36" customHeight="1" spans="1:7">
      <c r="A207" s="458" t="s">
        <v>523</v>
      </c>
      <c r="B207" s="326" t="s">
        <v>213</v>
      </c>
      <c r="C207" s="327">
        <v>0</v>
      </c>
      <c r="D207" s="459">
        <v>0</v>
      </c>
      <c r="E207" s="324" t="str">
        <f t="shared" ref="E207:E211" si="26">IF(C207&gt;0,D207/C207-1,IF(C207&lt;0,-(D207/C207-1),""))</f>
        <v/>
      </c>
      <c r="F207" s="297" t="str">
        <f t="shared" si="23"/>
        <v>否</v>
      </c>
      <c r="G207" s="174" t="str">
        <f t="shared" si="24"/>
        <v>项</v>
      </c>
    </row>
    <row r="208" s="174" customFormat="1" ht="36" customHeight="1" spans="1:7">
      <c r="A208" s="458" t="s">
        <v>524</v>
      </c>
      <c r="B208" s="326" t="s">
        <v>525</v>
      </c>
      <c r="C208" s="327">
        <v>6</v>
      </c>
      <c r="D208" s="459">
        <v>6</v>
      </c>
      <c r="E208" s="324"/>
      <c r="F208" s="297" t="str">
        <f t="shared" si="23"/>
        <v>是</v>
      </c>
      <c r="G208" s="174" t="str">
        <f t="shared" si="24"/>
        <v>项</v>
      </c>
    </row>
    <row r="209" s="174" customFormat="1" ht="36" customHeight="1" spans="1:7">
      <c r="A209" s="458" t="s">
        <v>526</v>
      </c>
      <c r="B209" s="326" t="s">
        <v>527</v>
      </c>
      <c r="C209" s="327">
        <v>6</v>
      </c>
      <c r="D209" s="459">
        <v>16</v>
      </c>
      <c r="E209" s="324">
        <f t="shared" si="26"/>
        <v>1.667</v>
      </c>
      <c r="F209" s="297" t="str">
        <f t="shared" si="23"/>
        <v>是</v>
      </c>
      <c r="G209" s="174" t="str">
        <f t="shared" si="24"/>
        <v>项</v>
      </c>
    </row>
    <row r="210" s="174" customFormat="1" ht="36" customHeight="1" spans="1:7">
      <c r="A210" s="458" t="s">
        <v>528</v>
      </c>
      <c r="B210" s="326" t="s">
        <v>227</v>
      </c>
      <c r="C210" s="327">
        <v>30</v>
      </c>
      <c r="D210" s="459">
        <v>43</v>
      </c>
      <c r="E210" s="324">
        <f t="shared" si="26"/>
        <v>0.433</v>
      </c>
      <c r="F210" s="297" t="str">
        <f t="shared" si="23"/>
        <v>是</v>
      </c>
      <c r="G210" s="174" t="str">
        <f t="shared" si="24"/>
        <v>项</v>
      </c>
    </row>
    <row r="211" s="174" customFormat="1" ht="36" customHeight="1" spans="1:7">
      <c r="A211" s="458" t="s">
        <v>529</v>
      </c>
      <c r="B211" s="326" t="s">
        <v>530</v>
      </c>
      <c r="C211" s="327">
        <v>13</v>
      </c>
      <c r="D211" s="459">
        <v>27</v>
      </c>
      <c r="E211" s="324">
        <f t="shared" si="26"/>
        <v>1.077</v>
      </c>
      <c r="F211" s="297" t="str">
        <f t="shared" si="23"/>
        <v>是</v>
      </c>
      <c r="G211" s="174" t="str">
        <f t="shared" si="24"/>
        <v>项</v>
      </c>
    </row>
    <row r="212" s="174" customFormat="1" ht="36" customHeight="1" spans="1:7">
      <c r="A212" s="456" t="s">
        <v>531</v>
      </c>
      <c r="B212" s="322" t="s">
        <v>532</v>
      </c>
      <c r="C212" s="323">
        <f>SUM(C213:C217)</f>
        <v>0</v>
      </c>
      <c r="D212" s="457">
        <f>SUM(D213:D217)</f>
        <v>0</v>
      </c>
      <c r="E212" s="332" t="str">
        <f t="shared" ref="E212:E219" si="27">IF(C212&gt;0,D212/C212-1,IF(C212&lt;0,-(D212/C212-1),""))</f>
        <v/>
      </c>
      <c r="F212" s="297" t="str">
        <f t="shared" si="23"/>
        <v>否</v>
      </c>
      <c r="G212" s="174" t="str">
        <f t="shared" si="24"/>
        <v>款</v>
      </c>
    </row>
    <row r="213" s="174" customFormat="1" ht="36" customHeight="1" spans="1:7">
      <c r="A213" s="458" t="s">
        <v>533</v>
      </c>
      <c r="B213" s="326" t="s">
        <v>209</v>
      </c>
      <c r="C213" s="327">
        <v>0</v>
      </c>
      <c r="D213" s="459">
        <v>0</v>
      </c>
      <c r="E213" s="324" t="str">
        <f t="shared" si="27"/>
        <v/>
      </c>
      <c r="F213" s="297" t="str">
        <f t="shared" si="23"/>
        <v>否</v>
      </c>
      <c r="G213" s="174" t="str">
        <f t="shared" si="24"/>
        <v>项</v>
      </c>
    </row>
    <row r="214" s="174" customFormat="1" ht="36" customHeight="1" spans="1:7">
      <c r="A214" s="458" t="s">
        <v>534</v>
      </c>
      <c r="B214" s="326" t="s">
        <v>211</v>
      </c>
      <c r="C214" s="327">
        <v>0</v>
      </c>
      <c r="D214" s="459">
        <v>0</v>
      </c>
      <c r="E214" s="324" t="str">
        <f t="shared" si="27"/>
        <v/>
      </c>
      <c r="F214" s="297" t="str">
        <f t="shared" si="23"/>
        <v>否</v>
      </c>
      <c r="G214" s="174" t="str">
        <f t="shared" si="24"/>
        <v>项</v>
      </c>
    </row>
    <row r="215" s="174" customFormat="1" ht="36" customHeight="1" spans="1:7">
      <c r="A215" s="458" t="s">
        <v>535</v>
      </c>
      <c r="B215" s="326" t="s">
        <v>213</v>
      </c>
      <c r="C215" s="327">
        <v>0</v>
      </c>
      <c r="D215" s="459">
        <v>0</v>
      </c>
      <c r="E215" s="324" t="str">
        <f t="shared" si="27"/>
        <v/>
      </c>
      <c r="F215" s="297" t="str">
        <f t="shared" si="23"/>
        <v>否</v>
      </c>
      <c r="G215" s="174" t="str">
        <f t="shared" si="24"/>
        <v>项</v>
      </c>
    </row>
    <row r="216" s="174" customFormat="1" ht="36" customHeight="1" spans="1:7">
      <c r="A216" s="458" t="s">
        <v>536</v>
      </c>
      <c r="B216" s="326" t="s">
        <v>227</v>
      </c>
      <c r="C216" s="327">
        <v>0</v>
      </c>
      <c r="D216" s="459">
        <v>0</v>
      </c>
      <c r="E216" s="324" t="str">
        <f t="shared" si="27"/>
        <v/>
      </c>
      <c r="F216" s="297" t="str">
        <f t="shared" si="23"/>
        <v>否</v>
      </c>
      <c r="G216" s="174" t="str">
        <f t="shared" si="24"/>
        <v>项</v>
      </c>
    </row>
    <row r="217" s="174" customFormat="1" ht="36" customHeight="1" spans="1:7">
      <c r="A217" s="458" t="s">
        <v>537</v>
      </c>
      <c r="B217" s="326" t="s">
        <v>538</v>
      </c>
      <c r="C217" s="327">
        <v>0</v>
      </c>
      <c r="D217" s="459">
        <v>0</v>
      </c>
      <c r="E217" s="324" t="str">
        <f t="shared" si="27"/>
        <v/>
      </c>
      <c r="F217" s="297" t="str">
        <f t="shared" si="23"/>
        <v>否</v>
      </c>
      <c r="G217" s="174" t="str">
        <f t="shared" si="24"/>
        <v>项</v>
      </c>
    </row>
    <row r="218" s="174" customFormat="1" ht="36" customHeight="1" spans="1:7">
      <c r="A218" s="456" t="s">
        <v>539</v>
      </c>
      <c r="B218" s="322" t="s">
        <v>540</v>
      </c>
      <c r="C218" s="323">
        <f>SUM(C219:C223)</f>
        <v>602</v>
      </c>
      <c r="D218" s="457">
        <f>SUM(D219:D223)</f>
        <v>609</v>
      </c>
      <c r="E218" s="324">
        <f t="shared" si="27"/>
        <v>0.012</v>
      </c>
      <c r="F218" s="297" t="str">
        <f t="shared" si="23"/>
        <v>是</v>
      </c>
      <c r="G218" s="174" t="str">
        <f t="shared" si="24"/>
        <v>款</v>
      </c>
    </row>
    <row r="219" s="174" customFormat="1" ht="36" customHeight="1" spans="1:7">
      <c r="A219" s="458" t="s">
        <v>541</v>
      </c>
      <c r="B219" s="326" t="s">
        <v>209</v>
      </c>
      <c r="C219" s="327">
        <v>459</v>
      </c>
      <c r="D219" s="459">
        <v>419</v>
      </c>
      <c r="E219" s="324">
        <f t="shared" si="27"/>
        <v>-0.087</v>
      </c>
      <c r="F219" s="297" t="str">
        <f t="shared" si="23"/>
        <v>是</v>
      </c>
      <c r="G219" s="174" t="str">
        <f t="shared" si="24"/>
        <v>项</v>
      </c>
    </row>
    <row r="220" s="174" customFormat="1" ht="36" customHeight="1" spans="1:7">
      <c r="A220" s="458" t="s">
        <v>542</v>
      </c>
      <c r="B220" s="326" t="s">
        <v>211</v>
      </c>
      <c r="C220" s="327"/>
      <c r="D220" s="459">
        <v>6</v>
      </c>
      <c r="E220" s="324"/>
      <c r="F220" s="297" t="str">
        <f t="shared" si="23"/>
        <v>是</v>
      </c>
      <c r="G220" s="174" t="str">
        <f t="shared" si="24"/>
        <v>项</v>
      </c>
    </row>
    <row r="221" s="174" customFormat="1" ht="36" customHeight="1" spans="1:7">
      <c r="A221" s="458" t="s">
        <v>543</v>
      </c>
      <c r="B221" s="326" t="s">
        <v>213</v>
      </c>
      <c r="C221" s="327">
        <v>0</v>
      </c>
      <c r="D221" s="459">
        <v>0</v>
      </c>
      <c r="E221" s="324" t="str">
        <f>IF(C221&gt;0,D221/C221-1,IF(C221&lt;0,-(D221/C221-1),""))</f>
        <v/>
      </c>
      <c r="F221" s="297" t="str">
        <f t="shared" si="23"/>
        <v>否</v>
      </c>
      <c r="G221" s="174" t="str">
        <f t="shared" si="24"/>
        <v>项</v>
      </c>
    </row>
    <row r="222" s="174" customFormat="1" ht="36" customHeight="1" spans="1:7">
      <c r="A222" s="458" t="s">
        <v>544</v>
      </c>
      <c r="B222" s="326" t="s">
        <v>227</v>
      </c>
      <c r="C222" s="327"/>
      <c r="D222" s="459"/>
      <c r="E222" s="324"/>
      <c r="F222" s="297" t="str">
        <f t="shared" si="23"/>
        <v>否</v>
      </c>
      <c r="G222" s="174" t="str">
        <f t="shared" si="24"/>
        <v>项</v>
      </c>
    </row>
    <row r="223" s="174" customFormat="1" ht="36" customHeight="1" spans="1:7">
      <c r="A223" s="458" t="s">
        <v>545</v>
      </c>
      <c r="B223" s="326" t="s">
        <v>546</v>
      </c>
      <c r="C223" s="327">
        <v>143</v>
      </c>
      <c r="D223" s="459">
        <v>184</v>
      </c>
      <c r="E223" s="324">
        <f>IF(C223&gt;0,D223/C223-1,IF(C223&lt;0,-(D223/C223-1),""))</f>
        <v>0.287</v>
      </c>
      <c r="F223" s="297" t="str">
        <f t="shared" si="23"/>
        <v>是</v>
      </c>
      <c r="G223" s="174" t="str">
        <f t="shared" si="24"/>
        <v>项</v>
      </c>
    </row>
    <row r="224" s="174" customFormat="1" ht="36" customHeight="1" spans="1:7">
      <c r="A224" s="456" t="s">
        <v>547</v>
      </c>
      <c r="B224" s="322" t="s">
        <v>548</v>
      </c>
      <c r="C224" s="323">
        <f>SUM(C225:C230)</f>
        <v>0</v>
      </c>
      <c r="D224" s="457">
        <f>SUM(D225:D230)</f>
        <v>0</v>
      </c>
      <c r="E224" s="332"/>
      <c r="F224" s="297" t="str">
        <f t="shared" si="23"/>
        <v>否</v>
      </c>
      <c r="G224" s="174" t="str">
        <f t="shared" si="24"/>
        <v>款</v>
      </c>
    </row>
    <row r="225" s="174" customFormat="1" ht="36" customHeight="1" spans="1:7">
      <c r="A225" s="458" t="s">
        <v>549</v>
      </c>
      <c r="B225" s="326" t="s">
        <v>209</v>
      </c>
      <c r="C225" s="327"/>
      <c r="D225" s="459"/>
      <c r="E225" s="324"/>
      <c r="F225" s="297" t="str">
        <f t="shared" si="23"/>
        <v>否</v>
      </c>
      <c r="G225" s="174" t="str">
        <f t="shared" si="24"/>
        <v>项</v>
      </c>
    </row>
    <row r="226" s="174" customFormat="1" ht="36" customHeight="1" spans="1:7">
      <c r="A226" s="458" t="s">
        <v>550</v>
      </c>
      <c r="B226" s="326" t="s">
        <v>211</v>
      </c>
      <c r="C226" s="327">
        <v>0</v>
      </c>
      <c r="D226" s="459">
        <v>0</v>
      </c>
      <c r="E226" s="324" t="str">
        <f t="shared" ref="E226:E232" si="28">IF(C226&gt;0,D226/C226-1,IF(C226&lt;0,-(D226/C226-1),""))</f>
        <v/>
      </c>
      <c r="F226" s="297" t="str">
        <f t="shared" si="23"/>
        <v>否</v>
      </c>
      <c r="G226" s="174" t="str">
        <f t="shared" si="24"/>
        <v>项</v>
      </c>
    </row>
    <row r="227" s="174" customFormat="1" ht="36" customHeight="1" spans="1:7">
      <c r="A227" s="458" t="s">
        <v>551</v>
      </c>
      <c r="B227" s="326" t="s">
        <v>213</v>
      </c>
      <c r="C227" s="327"/>
      <c r="D227" s="459"/>
      <c r="E227" s="324"/>
      <c r="F227" s="297" t="str">
        <f t="shared" si="23"/>
        <v>否</v>
      </c>
      <c r="G227" s="174" t="str">
        <f t="shared" si="24"/>
        <v>项</v>
      </c>
    </row>
    <row r="228" s="174" customFormat="1" ht="36" customHeight="1" spans="1:7">
      <c r="A228" s="458" t="s">
        <v>552</v>
      </c>
      <c r="B228" s="326" t="s">
        <v>553</v>
      </c>
      <c r="C228" s="327"/>
      <c r="D228" s="459"/>
      <c r="E228" s="324"/>
      <c r="F228" s="297" t="str">
        <f t="shared" si="23"/>
        <v>否</v>
      </c>
      <c r="G228" s="174" t="str">
        <f t="shared" si="24"/>
        <v>项</v>
      </c>
    </row>
    <row r="229" s="174" customFormat="1" ht="36" customHeight="1" spans="1:7">
      <c r="A229" s="458" t="s">
        <v>554</v>
      </c>
      <c r="B229" s="326" t="s">
        <v>227</v>
      </c>
      <c r="C229" s="327">
        <v>0</v>
      </c>
      <c r="D229" s="459">
        <v>0</v>
      </c>
      <c r="E229" s="324" t="str">
        <f t="shared" si="28"/>
        <v/>
      </c>
      <c r="F229" s="297" t="str">
        <f t="shared" si="23"/>
        <v>否</v>
      </c>
      <c r="G229" s="174" t="str">
        <f t="shared" si="24"/>
        <v>项</v>
      </c>
    </row>
    <row r="230" s="174" customFormat="1" ht="36" customHeight="1" spans="1:7">
      <c r="A230" s="458" t="s">
        <v>555</v>
      </c>
      <c r="B230" s="326" t="s">
        <v>556</v>
      </c>
      <c r="C230" s="327"/>
      <c r="D230" s="459"/>
      <c r="E230" s="324"/>
      <c r="F230" s="297" t="str">
        <f t="shared" si="23"/>
        <v>否</v>
      </c>
      <c r="G230" s="174" t="str">
        <f t="shared" si="24"/>
        <v>项</v>
      </c>
    </row>
    <row r="231" s="174" customFormat="1" ht="36" customHeight="1" spans="1:7">
      <c r="A231" s="456" t="s">
        <v>557</v>
      </c>
      <c r="B231" s="322" t="s">
        <v>558</v>
      </c>
      <c r="C231" s="323">
        <f>SUM(C232:C245)</f>
        <v>1284</v>
      </c>
      <c r="D231" s="457">
        <f>SUM(D232:D245)</f>
        <v>1079</v>
      </c>
      <c r="E231" s="324">
        <f t="shared" si="28"/>
        <v>-0.16</v>
      </c>
      <c r="F231" s="297" t="str">
        <f t="shared" si="23"/>
        <v>是</v>
      </c>
      <c r="G231" s="174" t="str">
        <f t="shared" si="24"/>
        <v>款</v>
      </c>
    </row>
    <row r="232" s="174" customFormat="1" ht="36" customHeight="1" spans="1:7">
      <c r="A232" s="458" t="s">
        <v>559</v>
      </c>
      <c r="B232" s="326" t="s">
        <v>209</v>
      </c>
      <c r="C232" s="327">
        <v>1017</v>
      </c>
      <c r="D232" s="459">
        <v>968</v>
      </c>
      <c r="E232" s="324">
        <f t="shared" si="28"/>
        <v>-0.048</v>
      </c>
      <c r="F232" s="297" t="str">
        <f t="shared" si="23"/>
        <v>是</v>
      </c>
      <c r="G232" s="174" t="str">
        <f t="shared" si="24"/>
        <v>项</v>
      </c>
    </row>
    <row r="233" s="174" customFormat="1" ht="36" customHeight="1" spans="1:7">
      <c r="A233" s="458" t="s">
        <v>560</v>
      </c>
      <c r="B233" s="326" t="s">
        <v>211</v>
      </c>
      <c r="C233" s="327"/>
      <c r="D233" s="459"/>
      <c r="E233" s="324"/>
      <c r="F233" s="297" t="str">
        <f t="shared" si="23"/>
        <v>否</v>
      </c>
      <c r="G233" s="174" t="str">
        <f t="shared" si="24"/>
        <v>项</v>
      </c>
    </row>
    <row r="234" s="174" customFormat="1" ht="36" customHeight="1" spans="1:7">
      <c r="A234" s="458" t="s">
        <v>561</v>
      </c>
      <c r="B234" s="326" t="s">
        <v>213</v>
      </c>
      <c r="C234" s="327"/>
      <c r="D234" s="459"/>
      <c r="E234" s="324"/>
      <c r="F234" s="297" t="str">
        <f t="shared" si="23"/>
        <v>否</v>
      </c>
      <c r="G234" s="174" t="str">
        <f t="shared" si="24"/>
        <v>项</v>
      </c>
    </row>
    <row r="235" s="174" customFormat="1" ht="36" customHeight="1" spans="1:7">
      <c r="A235" s="458" t="s">
        <v>562</v>
      </c>
      <c r="B235" s="326" t="s">
        <v>563</v>
      </c>
      <c r="C235" s="327">
        <v>3</v>
      </c>
      <c r="D235" s="459"/>
      <c r="E235" s="324"/>
      <c r="F235" s="297" t="str">
        <f t="shared" si="23"/>
        <v>是</v>
      </c>
      <c r="G235" s="174" t="str">
        <f t="shared" si="24"/>
        <v>项</v>
      </c>
    </row>
    <row r="236" s="174" customFormat="1" ht="36" customHeight="1" spans="1:7">
      <c r="A236" s="458" t="s">
        <v>564</v>
      </c>
      <c r="B236" s="326" t="s">
        <v>565</v>
      </c>
      <c r="C236" s="327">
        <v>1</v>
      </c>
      <c r="D236" s="459">
        <v>4</v>
      </c>
      <c r="E236" s="324">
        <f>IF(C236&gt;0,D236/C236-1,IF(C236&lt;0,-(D236/C236-1),""))</f>
        <v>3</v>
      </c>
      <c r="F236" s="297" t="str">
        <f t="shared" si="23"/>
        <v>是</v>
      </c>
      <c r="G236" s="174" t="str">
        <f t="shared" si="24"/>
        <v>项</v>
      </c>
    </row>
    <row r="237" s="174" customFormat="1" ht="36" customHeight="1" spans="1:7">
      <c r="A237" s="458" t="s">
        <v>566</v>
      </c>
      <c r="B237" s="326" t="s">
        <v>310</v>
      </c>
      <c r="C237" s="327"/>
      <c r="D237" s="459"/>
      <c r="E237" s="324"/>
      <c r="F237" s="297" t="str">
        <f t="shared" si="23"/>
        <v>否</v>
      </c>
      <c r="G237" s="174" t="str">
        <f t="shared" si="24"/>
        <v>项</v>
      </c>
    </row>
    <row r="238" s="174" customFormat="1" ht="36" customHeight="1" spans="1:7">
      <c r="A238" s="458" t="s">
        <v>567</v>
      </c>
      <c r="B238" s="326" t="s">
        <v>568</v>
      </c>
      <c r="C238" s="327"/>
      <c r="D238" s="459"/>
      <c r="E238" s="324"/>
      <c r="F238" s="297" t="str">
        <f t="shared" si="23"/>
        <v>否</v>
      </c>
      <c r="G238" s="174" t="str">
        <f t="shared" si="24"/>
        <v>项</v>
      </c>
    </row>
    <row r="239" s="174" customFormat="1" ht="36" customHeight="1" spans="1:7">
      <c r="A239" s="458" t="s">
        <v>569</v>
      </c>
      <c r="B239" s="326" t="s">
        <v>570</v>
      </c>
      <c r="C239" s="327">
        <v>1</v>
      </c>
      <c r="D239" s="459">
        <v>1</v>
      </c>
      <c r="E239" s="324"/>
      <c r="F239" s="297" t="str">
        <f t="shared" si="23"/>
        <v>是</v>
      </c>
      <c r="G239" s="174" t="str">
        <f t="shared" si="24"/>
        <v>项</v>
      </c>
    </row>
    <row r="240" s="174" customFormat="1" ht="36" customHeight="1" spans="1:7">
      <c r="A240" s="458" t="s">
        <v>571</v>
      </c>
      <c r="B240" s="326" t="s">
        <v>572</v>
      </c>
      <c r="C240" s="327"/>
      <c r="D240" s="459"/>
      <c r="E240" s="324"/>
      <c r="F240" s="297" t="str">
        <f t="shared" si="23"/>
        <v>否</v>
      </c>
      <c r="G240" s="174" t="str">
        <f t="shared" si="24"/>
        <v>项</v>
      </c>
    </row>
    <row r="241" s="174" customFormat="1" ht="36" customHeight="1" spans="1:7">
      <c r="A241" s="458" t="s">
        <v>573</v>
      </c>
      <c r="B241" s="326" t="s">
        <v>574</v>
      </c>
      <c r="C241" s="327">
        <v>0</v>
      </c>
      <c r="D241" s="459">
        <v>0</v>
      </c>
      <c r="E241" s="324" t="str">
        <f t="shared" ref="E241:E246" si="29">IF(C241&gt;0,D241/C241-1,IF(C241&lt;0,-(D241/C241-1),""))</f>
        <v/>
      </c>
      <c r="F241" s="297" t="str">
        <f t="shared" si="23"/>
        <v>否</v>
      </c>
      <c r="G241" s="174" t="str">
        <f t="shared" si="24"/>
        <v>项</v>
      </c>
    </row>
    <row r="242" s="174" customFormat="1" ht="36" customHeight="1" spans="1:7">
      <c r="A242" s="458" t="s">
        <v>575</v>
      </c>
      <c r="B242" s="326" t="s">
        <v>576</v>
      </c>
      <c r="C242" s="327"/>
      <c r="D242" s="459">
        <v>4</v>
      </c>
      <c r="E242" s="324"/>
      <c r="F242" s="297" t="str">
        <f t="shared" si="23"/>
        <v>是</v>
      </c>
      <c r="G242" s="174" t="str">
        <f t="shared" si="24"/>
        <v>项</v>
      </c>
    </row>
    <row r="243" s="174" customFormat="1" ht="36" customHeight="1" spans="1:7">
      <c r="A243" s="458" t="s">
        <v>577</v>
      </c>
      <c r="B243" s="326" t="s">
        <v>578</v>
      </c>
      <c r="C243" s="327">
        <v>23</v>
      </c>
      <c r="D243" s="459">
        <v>25</v>
      </c>
      <c r="E243" s="324">
        <f t="shared" si="29"/>
        <v>0.087</v>
      </c>
      <c r="F243" s="297" t="str">
        <f t="shared" si="23"/>
        <v>是</v>
      </c>
      <c r="G243" s="174" t="str">
        <f t="shared" si="24"/>
        <v>项</v>
      </c>
    </row>
    <row r="244" s="174" customFormat="1" ht="36" customHeight="1" spans="1:7">
      <c r="A244" s="458" t="s">
        <v>579</v>
      </c>
      <c r="B244" s="326" t="s">
        <v>227</v>
      </c>
      <c r="C244" s="327"/>
      <c r="D244" s="459"/>
      <c r="E244" s="324"/>
      <c r="F244" s="297" t="str">
        <f t="shared" si="23"/>
        <v>否</v>
      </c>
      <c r="G244" s="174" t="str">
        <f t="shared" si="24"/>
        <v>项</v>
      </c>
    </row>
    <row r="245" s="174" customFormat="1" ht="36" customHeight="1" spans="1:7">
      <c r="A245" s="458" t="s">
        <v>580</v>
      </c>
      <c r="B245" s="326" t="s">
        <v>581</v>
      </c>
      <c r="C245" s="327">
        <v>239</v>
      </c>
      <c r="D245" s="459">
        <v>77</v>
      </c>
      <c r="E245" s="324">
        <f t="shared" si="29"/>
        <v>-0.678</v>
      </c>
      <c r="F245" s="297" t="str">
        <f t="shared" si="23"/>
        <v>是</v>
      </c>
      <c r="G245" s="174" t="str">
        <f t="shared" si="24"/>
        <v>项</v>
      </c>
    </row>
    <row r="246" s="174" customFormat="1" ht="36" customHeight="1" spans="1:7">
      <c r="A246" s="456" t="s">
        <v>582</v>
      </c>
      <c r="B246" s="322" t="s">
        <v>583</v>
      </c>
      <c r="C246" s="323">
        <f>SUM(C247:C248)</f>
        <v>1780</v>
      </c>
      <c r="D246" s="457">
        <f>SUM(D247:D248)</f>
        <v>2496</v>
      </c>
      <c r="E246" s="324">
        <f t="shared" si="29"/>
        <v>0.402</v>
      </c>
      <c r="F246" s="297" t="str">
        <f t="shared" si="23"/>
        <v>是</v>
      </c>
      <c r="G246" s="174" t="str">
        <f t="shared" si="24"/>
        <v>款</v>
      </c>
    </row>
    <row r="247" s="174" customFormat="1" ht="36" customHeight="1" spans="1:7">
      <c r="A247" s="458" t="s">
        <v>584</v>
      </c>
      <c r="B247" s="326" t="s">
        <v>585</v>
      </c>
      <c r="C247" s="327"/>
      <c r="D247" s="459"/>
      <c r="E247" s="324"/>
      <c r="F247" s="297" t="str">
        <f t="shared" si="23"/>
        <v>否</v>
      </c>
      <c r="G247" s="174" t="str">
        <f t="shared" si="24"/>
        <v>项</v>
      </c>
    </row>
    <row r="248" s="174" customFormat="1" ht="36" customHeight="1" spans="1:7">
      <c r="A248" s="458" t="s">
        <v>586</v>
      </c>
      <c r="B248" s="326" t="s">
        <v>587</v>
      </c>
      <c r="C248" s="327">
        <v>1780</v>
      </c>
      <c r="D248" s="459">
        <v>2496</v>
      </c>
      <c r="E248" s="324">
        <f t="shared" ref="E248:E253" si="30">IF(C248&gt;0,D248/C248-1,IF(C248&lt;0,-(D248/C248-1),""))</f>
        <v>0.402</v>
      </c>
      <c r="F248" s="297" t="str">
        <f t="shared" si="23"/>
        <v>是</v>
      </c>
      <c r="G248" s="174" t="str">
        <f t="shared" si="24"/>
        <v>项</v>
      </c>
    </row>
    <row r="249" s="176" customFormat="1" ht="36" customHeight="1" spans="1:7">
      <c r="A249" s="462" t="s">
        <v>588</v>
      </c>
      <c r="B249" s="463" t="s">
        <v>589</v>
      </c>
      <c r="C249" s="464"/>
      <c r="D249" s="465"/>
      <c r="E249" s="332"/>
      <c r="F249" s="295" t="str">
        <f t="shared" si="23"/>
        <v>否</v>
      </c>
      <c r="G249" s="176" t="str">
        <f t="shared" si="24"/>
        <v>项</v>
      </c>
    </row>
    <row r="250" s="174" customFormat="1" ht="36" customHeight="1" spans="1:7">
      <c r="A250" s="456" t="s">
        <v>141</v>
      </c>
      <c r="B250" s="322" t="s">
        <v>142</v>
      </c>
      <c r="C250" s="323">
        <f>C251+C252</f>
        <v>0</v>
      </c>
      <c r="D250" s="457">
        <f>D251+D252</f>
        <v>0</v>
      </c>
      <c r="E250" s="332"/>
      <c r="F250" s="297" t="str">
        <f t="shared" si="23"/>
        <v>是</v>
      </c>
      <c r="G250" s="174" t="str">
        <f t="shared" si="24"/>
        <v>类</v>
      </c>
    </row>
    <row r="251" s="174" customFormat="1" ht="36" customHeight="1" spans="1:7">
      <c r="A251" s="456" t="s">
        <v>590</v>
      </c>
      <c r="B251" s="322" t="s">
        <v>591</v>
      </c>
      <c r="C251" s="323">
        <v>0</v>
      </c>
      <c r="D251" s="457">
        <v>0</v>
      </c>
      <c r="E251" s="332" t="str">
        <f t="shared" si="30"/>
        <v/>
      </c>
      <c r="F251" s="297" t="str">
        <f t="shared" si="23"/>
        <v>否</v>
      </c>
      <c r="G251" s="174" t="str">
        <f t="shared" si="24"/>
        <v>款</v>
      </c>
    </row>
    <row r="252" s="174" customFormat="1" ht="36" customHeight="1" spans="1:7">
      <c r="A252" s="456" t="s">
        <v>592</v>
      </c>
      <c r="B252" s="322" t="s">
        <v>593</v>
      </c>
      <c r="C252" s="323">
        <v>0</v>
      </c>
      <c r="D252" s="457">
        <v>0</v>
      </c>
      <c r="E252" s="332" t="str">
        <f t="shared" si="30"/>
        <v/>
      </c>
      <c r="F252" s="297" t="str">
        <f t="shared" si="23"/>
        <v>否</v>
      </c>
      <c r="G252" s="174" t="str">
        <f t="shared" si="24"/>
        <v>款</v>
      </c>
    </row>
    <row r="253" s="174" customFormat="1" ht="36" customHeight="1" spans="1:7">
      <c r="A253" s="456" t="s">
        <v>143</v>
      </c>
      <c r="B253" s="322" t="s">
        <v>144</v>
      </c>
      <c r="C253" s="323">
        <f>C254+C256+C258+C260+C270+C272</f>
        <v>96</v>
      </c>
      <c r="D253" s="457">
        <f>D254+D256+D258+D260+D270+D272</f>
        <v>80</v>
      </c>
      <c r="E253" s="324">
        <f t="shared" si="30"/>
        <v>-0.167</v>
      </c>
      <c r="F253" s="297" t="str">
        <f t="shared" si="23"/>
        <v>是</v>
      </c>
      <c r="G253" s="174" t="str">
        <f t="shared" si="24"/>
        <v>类</v>
      </c>
    </row>
    <row r="254" s="174" customFormat="1" ht="36" customHeight="1" spans="1:7">
      <c r="A254" s="331" t="s">
        <v>594</v>
      </c>
      <c r="B254" s="322" t="s">
        <v>595</v>
      </c>
      <c r="C254" s="323">
        <f t="shared" ref="C254:C258" si="31">C255</f>
        <v>0</v>
      </c>
      <c r="D254" s="457">
        <f t="shared" ref="D254:D258" si="32">D255</f>
        <v>0</v>
      </c>
      <c r="E254" s="332" t="str">
        <f t="shared" ref="E254:E261" si="33">IF(C254&gt;0,D254/C254-1,IF(C254&lt;0,-(D254/C254-1),""))</f>
        <v/>
      </c>
      <c r="F254" s="297" t="str">
        <f t="shared" si="23"/>
        <v>否</v>
      </c>
      <c r="G254" s="174" t="str">
        <f t="shared" si="24"/>
        <v>款</v>
      </c>
    </row>
    <row r="255" s="174" customFormat="1" ht="36" customHeight="1" spans="1:7">
      <c r="A255" s="329" t="s">
        <v>596</v>
      </c>
      <c r="B255" s="326" t="s">
        <v>597</v>
      </c>
      <c r="C255" s="327">
        <v>0</v>
      </c>
      <c r="D255" s="459">
        <v>0</v>
      </c>
      <c r="E255" s="324" t="str">
        <f t="shared" si="33"/>
        <v/>
      </c>
      <c r="F255" s="297" t="str">
        <f t="shared" si="23"/>
        <v>否</v>
      </c>
      <c r="G255" s="174" t="str">
        <f t="shared" si="24"/>
        <v>项</v>
      </c>
    </row>
    <row r="256" s="174" customFormat="1" ht="36" customHeight="1" spans="1:7">
      <c r="A256" s="331" t="s">
        <v>598</v>
      </c>
      <c r="B256" s="322" t="s">
        <v>599</v>
      </c>
      <c r="C256" s="323">
        <f t="shared" si="31"/>
        <v>0</v>
      </c>
      <c r="D256" s="457">
        <f t="shared" si="32"/>
        <v>0</v>
      </c>
      <c r="E256" s="332" t="str">
        <f t="shared" si="33"/>
        <v/>
      </c>
      <c r="F256" s="297" t="str">
        <f t="shared" si="23"/>
        <v>否</v>
      </c>
      <c r="G256" s="174" t="str">
        <f t="shared" si="24"/>
        <v>款</v>
      </c>
    </row>
    <row r="257" s="174" customFormat="1" ht="36" customHeight="1" spans="1:7">
      <c r="A257" s="329" t="s">
        <v>600</v>
      </c>
      <c r="B257" s="326" t="s">
        <v>601</v>
      </c>
      <c r="C257" s="327">
        <v>0</v>
      </c>
      <c r="D257" s="459">
        <v>0</v>
      </c>
      <c r="E257" s="324" t="str">
        <f t="shared" si="33"/>
        <v/>
      </c>
      <c r="F257" s="297" t="str">
        <f t="shared" si="23"/>
        <v>否</v>
      </c>
      <c r="G257" s="174" t="str">
        <f t="shared" si="24"/>
        <v>项</v>
      </c>
    </row>
    <row r="258" s="174" customFormat="1" ht="36" customHeight="1" spans="1:7">
      <c r="A258" s="331" t="s">
        <v>602</v>
      </c>
      <c r="B258" s="322" t="s">
        <v>603</v>
      </c>
      <c r="C258" s="323">
        <f t="shared" si="31"/>
        <v>0</v>
      </c>
      <c r="D258" s="457">
        <f t="shared" si="32"/>
        <v>0</v>
      </c>
      <c r="E258" s="332" t="str">
        <f t="shared" si="33"/>
        <v/>
      </c>
      <c r="F258" s="297" t="str">
        <f t="shared" si="23"/>
        <v>否</v>
      </c>
      <c r="G258" s="174" t="str">
        <f t="shared" si="24"/>
        <v>款</v>
      </c>
    </row>
    <row r="259" s="174" customFormat="1" ht="36" customHeight="1" spans="1:7">
      <c r="A259" s="329" t="s">
        <v>604</v>
      </c>
      <c r="B259" s="326" t="s">
        <v>605</v>
      </c>
      <c r="C259" s="327">
        <v>0</v>
      </c>
      <c r="D259" s="459">
        <v>0</v>
      </c>
      <c r="E259" s="324" t="str">
        <f t="shared" si="33"/>
        <v/>
      </c>
      <c r="F259" s="297" t="str">
        <f t="shared" si="23"/>
        <v>否</v>
      </c>
      <c r="G259" s="174" t="str">
        <f t="shared" si="24"/>
        <v>项</v>
      </c>
    </row>
    <row r="260" s="174" customFormat="1" ht="36" customHeight="1" spans="1:7">
      <c r="A260" s="456" t="s">
        <v>606</v>
      </c>
      <c r="B260" s="322" t="s">
        <v>607</v>
      </c>
      <c r="C260" s="323">
        <f>SUM(C261:C269)</f>
        <v>96</v>
      </c>
      <c r="D260" s="457">
        <f>SUM(D261:D269)</f>
        <v>80</v>
      </c>
      <c r="E260" s="324">
        <f t="shared" si="33"/>
        <v>-0.167</v>
      </c>
      <c r="F260" s="297" t="str">
        <f t="shared" ref="F260:F323" si="34">IF(LEN(A260)=3,"是",IF(B260&lt;&gt;"",IF(SUM(C260:D260)&lt;&gt;0,"是","否"),"是"))</f>
        <v>是</v>
      </c>
      <c r="G260" s="174" t="str">
        <f t="shared" ref="G260:G323" si="35">IF(LEN(A260)=3,"类",IF(LEN(A260)=5,"款","项"))</f>
        <v>款</v>
      </c>
    </row>
    <row r="261" s="174" customFormat="1" ht="36" customHeight="1" spans="1:7">
      <c r="A261" s="458" t="s">
        <v>608</v>
      </c>
      <c r="B261" s="326" t="s">
        <v>609</v>
      </c>
      <c r="C261" s="327">
        <v>80</v>
      </c>
      <c r="D261" s="459">
        <v>10</v>
      </c>
      <c r="E261" s="324">
        <f t="shared" si="33"/>
        <v>-0.875</v>
      </c>
      <c r="F261" s="297" t="str">
        <f t="shared" si="34"/>
        <v>是</v>
      </c>
      <c r="G261" s="174" t="str">
        <f t="shared" si="35"/>
        <v>项</v>
      </c>
    </row>
    <row r="262" s="174" customFormat="1" ht="36" customHeight="1" spans="1:7">
      <c r="A262" s="458" t="s">
        <v>610</v>
      </c>
      <c r="B262" s="326" t="s">
        <v>611</v>
      </c>
      <c r="C262" s="327">
        <v>0</v>
      </c>
      <c r="D262" s="459">
        <v>0</v>
      </c>
      <c r="E262" s="324" t="str">
        <f t="shared" ref="E262:E268" si="36">IF(C262&gt;0,D262/C262-1,IF(C262&lt;0,-(D262/C262-1),""))</f>
        <v/>
      </c>
      <c r="F262" s="297" t="str">
        <f t="shared" si="34"/>
        <v>否</v>
      </c>
      <c r="G262" s="174" t="str">
        <f t="shared" si="35"/>
        <v>项</v>
      </c>
    </row>
    <row r="263" s="174" customFormat="1" ht="36" customHeight="1" spans="1:7">
      <c r="A263" s="458" t="s">
        <v>612</v>
      </c>
      <c r="B263" s="326" t="s">
        <v>613</v>
      </c>
      <c r="C263" s="327">
        <v>10</v>
      </c>
      <c r="D263" s="459">
        <v>30</v>
      </c>
      <c r="E263" s="324">
        <f t="shared" si="36"/>
        <v>2</v>
      </c>
      <c r="F263" s="297" t="str">
        <f t="shared" si="34"/>
        <v>是</v>
      </c>
      <c r="G263" s="174" t="str">
        <f t="shared" si="35"/>
        <v>项</v>
      </c>
    </row>
    <row r="264" s="174" customFormat="1" ht="36" customHeight="1" spans="1:7">
      <c r="A264" s="458" t="s">
        <v>614</v>
      </c>
      <c r="B264" s="326" t="s">
        <v>615</v>
      </c>
      <c r="C264" s="327">
        <v>0</v>
      </c>
      <c r="D264" s="459">
        <v>0</v>
      </c>
      <c r="E264" s="324" t="str">
        <f t="shared" si="36"/>
        <v/>
      </c>
      <c r="F264" s="297" t="str">
        <f t="shared" si="34"/>
        <v>否</v>
      </c>
      <c r="G264" s="174" t="str">
        <f t="shared" si="35"/>
        <v>项</v>
      </c>
    </row>
    <row r="265" s="174" customFormat="1" ht="36" customHeight="1" spans="1:7">
      <c r="A265" s="458" t="s">
        <v>616</v>
      </c>
      <c r="B265" s="326" t="s">
        <v>617</v>
      </c>
      <c r="C265" s="327">
        <v>0</v>
      </c>
      <c r="D265" s="459">
        <v>0</v>
      </c>
      <c r="E265" s="324" t="str">
        <f t="shared" si="36"/>
        <v/>
      </c>
      <c r="F265" s="297" t="str">
        <f t="shared" si="34"/>
        <v>否</v>
      </c>
      <c r="G265" s="174" t="str">
        <f t="shared" si="35"/>
        <v>项</v>
      </c>
    </row>
    <row r="266" s="174" customFormat="1" ht="36" customHeight="1" spans="1:7">
      <c r="A266" s="458" t="s">
        <v>618</v>
      </c>
      <c r="B266" s="326" t="s">
        <v>619</v>
      </c>
      <c r="C266" s="327">
        <v>0</v>
      </c>
      <c r="D266" s="459">
        <v>0</v>
      </c>
      <c r="E266" s="324" t="str">
        <f t="shared" si="36"/>
        <v/>
      </c>
      <c r="F266" s="297" t="str">
        <f t="shared" si="34"/>
        <v>否</v>
      </c>
      <c r="G266" s="174" t="str">
        <f t="shared" si="35"/>
        <v>项</v>
      </c>
    </row>
    <row r="267" s="174" customFormat="1" ht="36" customHeight="1" spans="1:7">
      <c r="A267" s="458" t="s">
        <v>620</v>
      </c>
      <c r="B267" s="326" t="s">
        <v>621</v>
      </c>
      <c r="C267" s="327">
        <v>6</v>
      </c>
      <c r="D267" s="459">
        <v>40</v>
      </c>
      <c r="E267" s="324">
        <f t="shared" si="36"/>
        <v>5.667</v>
      </c>
      <c r="F267" s="297" t="str">
        <f t="shared" si="34"/>
        <v>是</v>
      </c>
      <c r="G267" s="174" t="str">
        <f t="shared" si="35"/>
        <v>项</v>
      </c>
    </row>
    <row r="268" s="174" customFormat="1" ht="36" customHeight="1" spans="1:7">
      <c r="A268" s="458" t="s">
        <v>622</v>
      </c>
      <c r="B268" s="326" t="s">
        <v>623</v>
      </c>
      <c r="C268" s="327">
        <v>0</v>
      </c>
      <c r="D268" s="459">
        <v>0</v>
      </c>
      <c r="E268" s="324" t="str">
        <f t="shared" si="36"/>
        <v/>
      </c>
      <c r="F268" s="297" t="str">
        <f t="shared" si="34"/>
        <v>否</v>
      </c>
      <c r="G268" s="174" t="str">
        <f t="shared" si="35"/>
        <v>项</v>
      </c>
    </row>
    <row r="269" s="174" customFormat="1" ht="36" customHeight="1" spans="1:7">
      <c r="A269" s="458" t="s">
        <v>624</v>
      </c>
      <c r="B269" s="326" t="s">
        <v>625</v>
      </c>
      <c r="C269" s="327"/>
      <c r="D269" s="459"/>
      <c r="E269" s="324"/>
      <c r="F269" s="297" t="str">
        <f t="shared" si="34"/>
        <v>否</v>
      </c>
      <c r="G269" s="174" t="str">
        <f t="shared" si="35"/>
        <v>项</v>
      </c>
    </row>
    <row r="270" s="174" customFormat="1" ht="36" customHeight="1" spans="1:7">
      <c r="A270" s="456" t="s">
        <v>626</v>
      </c>
      <c r="B270" s="322" t="s">
        <v>627</v>
      </c>
      <c r="C270" s="323">
        <f>C271</f>
        <v>0</v>
      </c>
      <c r="D270" s="457">
        <f>D271</f>
        <v>0</v>
      </c>
      <c r="E270" s="332"/>
      <c r="F270" s="297" t="str">
        <f t="shared" si="34"/>
        <v>否</v>
      </c>
      <c r="G270" s="174" t="str">
        <f t="shared" si="35"/>
        <v>款</v>
      </c>
    </row>
    <row r="271" s="174" customFormat="1" ht="36" customHeight="1" spans="1:7">
      <c r="A271" s="329" t="s">
        <v>628</v>
      </c>
      <c r="B271" s="326" t="s">
        <v>629</v>
      </c>
      <c r="C271" s="327"/>
      <c r="D271" s="459"/>
      <c r="E271" s="324"/>
      <c r="F271" s="297" t="str">
        <f t="shared" si="34"/>
        <v>否</v>
      </c>
      <c r="G271" s="174" t="str">
        <f t="shared" si="35"/>
        <v>项</v>
      </c>
    </row>
    <row r="272" s="176" customFormat="1" ht="36" customHeight="1" spans="1:7">
      <c r="A272" s="462" t="s">
        <v>630</v>
      </c>
      <c r="B272" s="463" t="s">
        <v>589</v>
      </c>
      <c r="C272" s="464"/>
      <c r="D272" s="465"/>
      <c r="E272" s="332"/>
      <c r="F272" s="295" t="str">
        <f t="shared" si="34"/>
        <v>否</v>
      </c>
      <c r="G272" s="176" t="str">
        <f t="shared" si="35"/>
        <v>项</v>
      </c>
    </row>
    <row r="273" s="174" customFormat="1" ht="36" customHeight="1" spans="1:7">
      <c r="A273" s="456" t="s">
        <v>145</v>
      </c>
      <c r="B273" s="322" t="s">
        <v>146</v>
      </c>
      <c r="C273" s="323">
        <f>C274+C277+C288+C295+C303+C312+C328+C338+C348+C356+C362+C365+C366</f>
        <v>14196</v>
      </c>
      <c r="D273" s="457">
        <f>D274+D277+D288+D295+D303+D312+D328+D338+D348+D356+D362+D365+D366</f>
        <v>14136</v>
      </c>
      <c r="E273" s="324">
        <f t="shared" ref="E273:E280" si="37">IF(C273&gt;0,D273/C273-1,IF(C273&lt;0,-(D273/C273-1),""))</f>
        <v>-0.004</v>
      </c>
      <c r="F273" s="297" t="str">
        <f t="shared" si="34"/>
        <v>是</v>
      </c>
      <c r="G273" s="174" t="str">
        <f t="shared" si="35"/>
        <v>类</v>
      </c>
    </row>
    <row r="274" s="174" customFormat="1" ht="36" customHeight="1" spans="1:7">
      <c r="A274" s="456" t="s">
        <v>631</v>
      </c>
      <c r="B274" s="322" t="s">
        <v>632</v>
      </c>
      <c r="C274" s="323">
        <f>C275+C276</f>
        <v>18</v>
      </c>
      <c r="D274" s="457">
        <f>D275+D276</f>
        <v>0</v>
      </c>
      <c r="E274" s="332"/>
      <c r="F274" s="297" t="str">
        <f t="shared" si="34"/>
        <v>是</v>
      </c>
      <c r="G274" s="174" t="str">
        <f t="shared" si="35"/>
        <v>款</v>
      </c>
    </row>
    <row r="275" s="174" customFormat="1" ht="36" customHeight="1" spans="1:7">
      <c r="A275" s="458" t="s">
        <v>633</v>
      </c>
      <c r="B275" s="326" t="s">
        <v>634</v>
      </c>
      <c r="C275" s="327">
        <v>18</v>
      </c>
      <c r="D275" s="459"/>
      <c r="E275" s="324"/>
      <c r="F275" s="297" t="str">
        <f t="shared" si="34"/>
        <v>是</v>
      </c>
      <c r="G275" s="174" t="str">
        <f t="shared" si="35"/>
        <v>项</v>
      </c>
    </row>
    <row r="276" s="174" customFormat="1" ht="36" customHeight="1" spans="1:7">
      <c r="A276" s="458" t="s">
        <v>635</v>
      </c>
      <c r="B276" s="326" t="s">
        <v>636</v>
      </c>
      <c r="C276" s="327"/>
      <c r="D276" s="459"/>
      <c r="E276" s="324"/>
      <c r="F276" s="297" t="str">
        <f t="shared" si="34"/>
        <v>否</v>
      </c>
      <c r="G276" s="174" t="str">
        <f t="shared" si="35"/>
        <v>项</v>
      </c>
    </row>
    <row r="277" s="174" customFormat="1" ht="36" customHeight="1" spans="1:7">
      <c r="A277" s="456" t="s">
        <v>637</v>
      </c>
      <c r="B277" s="322" t="s">
        <v>638</v>
      </c>
      <c r="C277" s="323">
        <f>SUM(C278:C287)</f>
        <v>13155</v>
      </c>
      <c r="D277" s="457">
        <f>SUM(D278:D287)</f>
        <v>13100</v>
      </c>
      <c r="E277" s="324">
        <f t="shared" si="37"/>
        <v>-0.004</v>
      </c>
      <c r="F277" s="297" t="str">
        <f t="shared" si="34"/>
        <v>是</v>
      </c>
      <c r="G277" s="174" t="str">
        <f t="shared" si="35"/>
        <v>款</v>
      </c>
    </row>
    <row r="278" s="174" customFormat="1" ht="36" customHeight="1" spans="1:7">
      <c r="A278" s="458" t="s">
        <v>639</v>
      </c>
      <c r="B278" s="326" t="s">
        <v>209</v>
      </c>
      <c r="C278" s="327">
        <v>6289</v>
      </c>
      <c r="D278" s="459">
        <v>9708</v>
      </c>
      <c r="E278" s="324">
        <f t="shared" si="37"/>
        <v>0.544</v>
      </c>
      <c r="F278" s="297" t="str">
        <f t="shared" si="34"/>
        <v>是</v>
      </c>
      <c r="G278" s="174" t="str">
        <f t="shared" si="35"/>
        <v>项</v>
      </c>
    </row>
    <row r="279" s="174" customFormat="1" ht="36" customHeight="1" spans="1:7">
      <c r="A279" s="458" t="s">
        <v>640</v>
      </c>
      <c r="B279" s="326" t="s">
        <v>211</v>
      </c>
      <c r="C279" s="327">
        <v>3634</v>
      </c>
      <c r="D279" s="459">
        <v>14</v>
      </c>
      <c r="E279" s="324">
        <f t="shared" si="37"/>
        <v>-0.996</v>
      </c>
      <c r="F279" s="297" t="str">
        <f t="shared" si="34"/>
        <v>是</v>
      </c>
      <c r="G279" s="174" t="str">
        <f t="shared" si="35"/>
        <v>项</v>
      </c>
    </row>
    <row r="280" s="174" customFormat="1" ht="36" customHeight="1" spans="1:7">
      <c r="A280" s="458" t="s">
        <v>641</v>
      </c>
      <c r="B280" s="326" t="s">
        <v>213</v>
      </c>
      <c r="C280" s="327">
        <v>0</v>
      </c>
      <c r="D280" s="459">
        <v>0</v>
      </c>
      <c r="E280" s="324" t="str">
        <f t="shared" si="37"/>
        <v/>
      </c>
      <c r="F280" s="297" t="str">
        <f t="shared" si="34"/>
        <v>否</v>
      </c>
      <c r="G280" s="174" t="str">
        <f t="shared" si="35"/>
        <v>项</v>
      </c>
    </row>
    <row r="281" s="174" customFormat="1" ht="36" customHeight="1" spans="1:7">
      <c r="A281" s="458" t="s">
        <v>642</v>
      </c>
      <c r="B281" s="326" t="s">
        <v>310</v>
      </c>
      <c r="C281" s="327"/>
      <c r="D281" s="459"/>
      <c r="E281" s="324"/>
      <c r="F281" s="297" t="str">
        <f t="shared" si="34"/>
        <v>否</v>
      </c>
      <c r="G281" s="174" t="str">
        <f t="shared" si="35"/>
        <v>项</v>
      </c>
    </row>
    <row r="282" s="174" customFormat="1" ht="36" customHeight="1" spans="1:7">
      <c r="A282" s="458" t="s">
        <v>643</v>
      </c>
      <c r="B282" s="326" t="s">
        <v>644</v>
      </c>
      <c r="C282" s="327">
        <v>1404</v>
      </c>
      <c r="D282" s="459">
        <v>1844</v>
      </c>
      <c r="E282" s="324">
        <f>IF(C282&gt;0,D282/C282-1,IF(C282&lt;0,-(D282/C282-1),""))</f>
        <v>0.313</v>
      </c>
      <c r="F282" s="297" t="str">
        <f t="shared" si="34"/>
        <v>是</v>
      </c>
      <c r="G282" s="174" t="str">
        <f t="shared" si="35"/>
        <v>项</v>
      </c>
    </row>
    <row r="283" s="174" customFormat="1" ht="36" customHeight="1" spans="1:7">
      <c r="A283" s="458" t="s">
        <v>645</v>
      </c>
      <c r="B283" s="326" t="s">
        <v>646</v>
      </c>
      <c r="C283" s="327"/>
      <c r="D283" s="459"/>
      <c r="E283" s="324"/>
      <c r="F283" s="297" t="str">
        <f t="shared" si="34"/>
        <v>否</v>
      </c>
      <c r="G283" s="174" t="str">
        <f t="shared" si="35"/>
        <v>项</v>
      </c>
    </row>
    <row r="284" s="174" customFormat="1" ht="36" customHeight="1" spans="1:7">
      <c r="A284" s="458" t="s">
        <v>647</v>
      </c>
      <c r="B284" s="326" t="s">
        <v>648</v>
      </c>
      <c r="C284" s="327"/>
      <c r="D284" s="459"/>
      <c r="E284" s="324"/>
      <c r="F284" s="297" t="str">
        <f t="shared" si="34"/>
        <v>否</v>
      </c>
      <c r="G284" s="174" t="str">
        <f t="shared" si="35"/>
        <v>项</v>
      </c>
    </row>
    <row r="285" s="174" customFormat="1" ht="36" customHeight="1" spans="1:7">
      <c r="A285" s="458" t="s">
        <v>649</v>
      </c>
      <c r="B285" s="326" t="s">
        <v>650</v>
      </c>
      <c r="C285" s="327"/>
      <c r="D285" s="459"/>
      <c r="E285" s="324"/>
      <c r="F285" s="297" t="str">
        <f t="shared" si="34"/>
        <v>否</v>
      </c>
      <c r="G285" s="174" t="str">
        <f t="shared" si="35"/>
        <v>项</v>
      </c>
    </row>
    <row r="286" s="174" customFormat="1" ht="36" customHeight="1" spans="1:7">
      <c r="A286" s="458" t="s">
        <v>651</v>
      </c>
      <c r="B286" s="326" t="s">
        <v>227</v>
      </c>
      <c r="C286" s="327"/>
      <c r="D286" s="459"/>
      <c r="E286" s="324"/>
      <c r="F286" s="297" t="str">
        <f t="shared" si="34"/>
        <v>否</v>
      </c>
      <c r="G286" s="174" t="str">
        <f t="shared" si="35"/>
        <v>项</v>
      </c>
    </row>
    <row r="287" s="174" customFormat="1" ht="36" customHeight="1" spans="1:7">
      <c r="A287" s="458" t="s">
        <v>652</v>
      </c>
      <c r="B287" s="326" t="s">
        <v>653</v>
      </c>
      <c r="C287" s="327">
        <v>1828</v>
      </c>
      <c r="D287" s="459">
        <v>1534</v>
      </c>
      <c r="E287" s="324">
        <f>IF(C287&gt;0,D287/C287-1,IF(C287&lt;0,-(D287/C287-1),""))</f>
        <v>-0.161</v>
      </c>
      <c r="F287" s="297" t="str">
        <f t="shared" si="34"/>
        <v>是</v>
      </c>
      <c r="G287" s="174" t="str">
        <f t="shared" si="35"/>
        <v>项</v>
      </c>
    </row>
    <row r="288" s="174" customFormat="1" ht="36" customHeight="1" spans="1:7">
      <c r="A288" s="456" t="s">
        <v>654</v>
      </c>
      <c r="B288" s="322" t="s">
        <v>655</v>
      </c>
      <c r="C288" s="323">
        <f>SUM(C289:C294)</f>
        <v>0</v>
      </c>
      <c r="D288" s="457">
        <f>SUM(D289:D294)</f>
        <v>0</v>
      </c>
      <c r="E288" s="332"/>
      <c r="F288" s="297" t="str">
        <f t="shared" si="34"/>
        <v>否</v>
      </c>
      <c r="G288" s="174" t="str">
        <f t="shared" si="35"/>
        <v>款</v>
      </c>
    </row>
    <row r="289" s="174" customFormat="1" ht="36" customHeight="1" spans="1:7">
      <c r="A289" s="458" t="s">
        <v>656</v>
      </c>
      <c r="B289" s="326" t="s">
        <v>209</v>
      </c>
      <c r="C289" s="327"/>
      <c r="D289" s="459"/>
      <c r="E289" s="324"/>
      <c r="F289" s="297" t="str">
        <f t="shared" si="34"/>
        <v>否</v>
      </c>
      <c r="G289" s="174" t="str">
        <f t="shared" si="35"/>
        <v>项</v>
      </c>
    </row>
    <row r="290" s="174" customFormat="1" ht="36" customHeight="1" spans="1:7">
      <c r="A290" s="458" t="s">
        <v>657</v>
      </c>
      <c r="B290" s="326" t="s">
        <v>211</v>
      </c>
      <c r="C290" s="327">
        <v>0</v>
      </c>
      <c r="D290" s="459">
        <v>0</v>
      </c>
      <c r="E290" s="324" t="str">
        <f t="shared" ref="E290:E296" si="38">IF(C290&gt;0,D290/C290-1,IF(C290&lt;0,-(D290/C290-1),""))</f>
        <v/>
      </c>
      <c r="F290" s="297" t="str">
        <f t="shared" si="34"/>
        <v>否</v>
      </c>
      <c r="G290" s="174" t="str">
        <f t="shared" si="35"/>
        <v>项</v>
      </c>
    </row>
    <row r="291" s="174" customFormat="1" ht="36" customHeight="1" spans="1:7">
      <c r="A291" s="458" t="s">
        <v>658</v>
      </c>
      <c r="B291" s="326" t="s">
        <v>213</v>
      </c>
      <c r="C291" s="327">
        <v>0</v>
      </c>
      <c r="D291" s="459">
        <v>0</v>
      </c>
      <c r="E291" s="324" t="str">
        <f t="shared" si="38"/>
        <v/>
      </c>
      <c r="F291" s="297" t="str">
        <f t="shared" si="34"/>
        <v>否</v>
      </c>
      <c r="G291" s="174" t="str">
        <f t="shared" si="35"/>
        <v>项</v>
      </c>
    </row>
    <row r="292" s="174" customFormat="1" ht="36" customHeight="1" spans="1:7">
      <c r="A292" s="458" t="s">
        <v>659</v>
      </c>
      <c r="B292" s="326" t="s">
        <v>660</v>
      </c>
      <c r="C292" s="327"/>
      <c r="D292" s="459"/>
      <c r="E292" s="324"/>
      <c r="F292" s="297" t="str">
        <f t="shared" si="34"/>
        <v>否</v>
      </c>
      <c r="G292" s="174" t="str">
        <f t="shared" si="35"/>
        <v>项</v>
      </c>
    </row>
    <row r="293" s="174" customFormat="1" ht="36" customHeight="1" spans="1:7">
      <c r="A293" s="458" t="s">
        <v>661</v>
      </c>
      <c r="B293" s="326" t="s">
        <v>227</v>
      </c>
      <c r="C293" s="327"/>
      <c r="D293" s="459"/>
      <c r="E293" s="324"/>
      <c r="F293" s="297" t="str">
        <f t="shared" si="34"/>
        <v>否</v>
      </c>
      <c r="G293" s="174" t="str">
        <f t="shared" si="35"/>
        <v>项</v>
      </c>
    </row>
    <row r="294" s="174" customFormat="1" ht="36" customHeight="1" spans="1:7">
      <c r="A294" s="458" t="s">
        <v>662</v>
      </c>
      <c r="B294" s="326" t="s">
        <v>663</v>
      </c>
      <c r="C294" s="327"/>
      <c r="D294" s="459"/>
      <c r="E294" s="324"/>
      <c r="F294" s="297" t="str">
        <f t="shared" si="34"/>
        <v>否</v>
      </c>
      <c r="G294" s="174" t="str">
        <f t="shared" si="35"/>
        <v>项</v>
      </c>
    </row>
    <row r="295" s="174" customFormat="1" ht="36" customHeight="1" spans="1:7">
      <c r="A295" s="456" t="s">
        <v>664</v>
      </c>
      <c r="B295" s="322" t="s">
        <v>665</v>
      </c>
      <c r="C295" s="323">
        <f>SUM(C296:C302)</f>
        <v>25</v>
      </c>
      <c r="D295" s="457">
        <f>SUM(D296:D302)</f>
        <v>26</v>
      </c>
      <c r="E295" s="324">
        <f t="shared" si="38"/>
        <v>0.04</v>
      </c>
      <c r="F295" s="297" t="str">
        <f t="shared" si="34"/>
        <v>是</v>
      </c>
      <c r="G295" s="174" t="str">
        <f t="shared" si="35"/>
        <v>款</v>
      </c>
    </row>
    <row r="296" s="174" customFormat="1" ht="36" customHeight="1" spans="1:7">
      <c r="A296" s="458" t="s">
        <v>666</v>
      </c>
      <c r="B296" s="326" t="s">
        <v>209</v>
      </c>
      <c r="C296" s="327">
        <v>25</v>
      </c>
      <c r="D296" s="459">
        <v>26</v>
      </c>
      <c r="E296" s="324">
        <f t="shared" si="38"/>
        <v>0.04</v>
      </c>
      <c r="F296" s="297" t="str">
        <f t="shared" si="34"/>
        <v>是</v>
      </c>
      <c r="G296" s="174" t="str">
        <f t="shared" si="35"/>
        <v>项</v>
      </c>
    </row>
    <row r="297" s="174" customFormat="1" ht="36" customHeight="1" spans="1:7">
      <c r="A297" s="458" t="s">
        <v>667</v>
      </c>
      <c r="B297" s="326" t="s">
        <v>211</v>
      </c>
      <c r="C297" s="327"/>
      <c r="D297" s="459"/>
      <c r="E297" s="324"/>
      <c r="F297" s="297" t="str">
        <f t="shared" si="34"/>
        <v>否</v>
      </c>
      <c r="G297" s="174" t="str">
        <f t="shared" si="35"/>
        <v>项</v>
      </c>
    </row>
    <row r="298" s="174" customFormat="1" ht="36" customHeight="1" spans="1:7">
      <c r="A298" s="458" t="s">
        <v>668</v>
      </c>
      <c r="B298" s="326" t="s">
        <v>213</v>
      </c>
      <c r="C298" s="327"/>
      <c r="D298" s="459"/>
      <c r="E298" s="324"/>
      <c r="F298" s="297" t="str">
        <f t="shared" si="34"/>
        <v>否</v>
      </c>
      <c r="G298" s="174" t="str">
        <f t="shared" si="35"/>
        <v>项</v>
      </c>
    </row>
    <row r="299" s="174" customFormat="1" ht="36" customHeight="1" spans="1:7">
      <c r="A299" s="458" t="s">
        <v>669</v>
      </c>
      <c r="B299" s="326" t="s">
        <v>670</v>
      </c>
      <c r="C299" s="327"/>
      <c r="D299" s="459"/>
      <c r="E299" s="324"/>
      <c r="F299" s="297" t="str">
        <f t="shared" si="34"/>
        <v>否</v>
      </c>
      <c r="G299" s="174" t="str">
        <f t="shared" si="35"/>
        <v>项</v>
      </c>
    </row>
    <row r="300" s="174" customFormat="1" ht="36" customHeight="1" spans="1:7">
      <c r="A300" s="458" t="s">
        <v>671</v>
      </c>
      <c r="B300" s="326" t="s">
        <v>672</v>
      </c>
      <c r="C300" s="327"/>
      <c r="D300" s="459"/>
      <c r="E300" s="324"/>
      <c r="F300" s="297" t="str">
        <f t="shared" si="34"/>
        <v>否</v>
      </c>
      <c r="G300" s="174" t="str">
        <f t="shared" si="35"/>
        <v>项</v>
      </c>
    </row>
    <row r="301" s="174" customFormat="1" ht="36" customHeight="1" spans="1:7">
      <c r="A301" s="458" t="s">
        <v>673</v>
      </c>
      <c r="B301" s="326" t="s">
        <v>227</v>
      </c>
      <c r="C301" s="327"/>
      <c r="D301" s="459"/>
      <c r="E301" s="324"/>
      <c r="F301" s="297" t="str">
        <f t="shared" si="34"/>
        <v>否</v>
      </c>
      <c r="G301" s="174" t="str">
        <f t="shared" si="35"/>
        <v>项</v>
      </c>
    </row>
    <row r="302" s="174" customFormat="1" ht="36" customHeight="1" spans="1:7">
      <c r="A302" s="458" t="s">
        <v>674</v>
      </c>
      <c r="B302" s="326" t="s">
        <v>675</v>
      </c>
      <c r="C302" s="327"/>
      <c r="D302" s="459"/>
      <c r="E302" s="324"/>
      <c r="F302" s="297" t="str">
        <f t="shared" si="34"/>
        <v>否</v>
      </c>
      <c r="G302" s="174" t="str">
        <f t="shared" si="35"/>
        <v>项</v>
      </c>
    </row>
    <row r="303" s="174" customFormat="1" ht="36" customHeight="1" spans="1:7">
      <c r="A303" s="456" t="s">
        <v>676</v>
      </c>
      <c r="B303" s="322" t="s">
        <v>677</v>
      </c>
      <c r="C303" s="323">
        <f>SUM(C304:C311)</f>
        <v>50</v>
      </c>
      <c r="D303" s="457">
        <f>SUM(D304:D311)</f>
        <v>51</v>
      </c>
      <c r="E303" s="324">
        <f>IF(C303&gt;0,D303/C303-1,IF(C303&lt;0,-(D303/C303-1),""))</f>
        <v>0.02</v>
      </c>
      <c r="F303" s="297" t="str">
        <f t="shared" si="34"/>
        <v>是</v>
      </c>
      <c r="G303" s="174" t="str">
        <f t="shared" si="35"/>
        <v>款</v>
      </c>
    </row>
    <row r="304" s="174" customFormat="1" ht="36" customHeight="1" spans="1:7">
      <c r="A304" s="458" t="s">
        <v>678</v>
      </c>
      <c r="B304" s="326" t="s">
        <v>209</v>
      </c>
      <c r="C304" s="327">
        <v>50</v>
      </c>
      <c r="D304" s="459">
        <v>51</v>
      </c>
      <c r="E304" s="324">
        <f>IF(C304&gt;0,D304/C304-1,IF(C304&lt;0,-(D304/C304-1),""))</f>
        <v>0.02</v>
      </c>
      <c r="F304" s="297" t="str">
        <f t="shared" si="34"/>
        <v>是</v>
      </c>
      <c r="G304" s="174" t="str">
        <f t="shared" si="35"/>
        <v>项</v>
      </c>
    </row>
    <row r="305" s="174" customFormat="1" ht="36" customHeight="1" spans="1:7">
      <c r="A305" s="458" t="s">
        <v>679</v>
      </c>
      <c r="B305" s="326" t="s">
        <v>211</v>
      </c>
      <c r="C305" s="327"/>
      <c r="D305" s="459"/>
      <c r="E305" s="324"/>
      <c r="F305" s="297" t="str">
        <f t="shared" si="34"/>
        <v>否</v>
      </c>
      <c r="G305" s="174" t="str">
        <f t="shared" si="35"/>
        <v>项</v>
      </c>
    </row>
    <row r="306" s="174" customFormat="1" ht="36" customHeight="1" spans="1:7">
      <c r="A306" s="458" t="s">
        <v>680</v>
      </c>
      <c r="B306" s="326" t="s">
        <v>213</v>
      </c>
      <c r="C306" s="327">
        <v>0</v>
      </c>
      <c r="D306" s="459">
        <v>0</v>
      </c>
      <c r="E306" s="324" t="str">
        <f>IF(C306&gt;0,D306/C306-1,IF(C306&lt;0,-(D306/C306-1),""))</f>
        <v/>
      </c>
      <c r="F306" s="297" t="str">
        <f t="shared" si="34"/>
        <v>否</v>
      </c>
      <c r="G306" s="174" t="str">
        <f t="shared" si="35"/>
        <v>项</v>
      </c>
    </row>
    <row r="307" s="174" customFormat="1" ht="36" customHeight="1" spans="1:7">
      <c r="A307" s="458" t="s">
        <v>681</v>
      </c>
      <c r="B307" s="326" t="s">
        <v>682</v>
      </c>
      <c r="C307" s="327"/>
      <c r="D307" s="459"/>
      <c r="E307" s="324"/>
      <c r="F307" s="297" t="str">
        <f t="shared" si="34"/>
        <v>否</v>
      </c>
      <c r="G307" s="174" t="str">
        <f t="shared" si="35"/>
        <v>项</v>
      </c>
    </row>
    <row r="308" s="174" customFormat="1" ht="36" customHeight="1" spans="1:7">
      <c r="A308" s="458" t="s">
        <v>683</v>
      </c>
      <c r="B308" s="326" t="s">
        <v>684</v>
      </c>
      <c r="C308" s="327"/>
      <c r="D308" s="459"/>
      <c r="E308" s="324"/>
      <c r="F308" s="297" t="str">
        <f t="shared" si="34"/>
        <v>否</v>
      </c>
      <c r="G308" s="174" t="str">
        <f t="shared" si="35"/>
        <v>项</v>
      </c>
    </row>
    <row r="309" s="174" customFormat="1" ht="36" customHeight="1" spans="1:7">
      <c r="A309" s="458" t="s">
        <v>685</v>
      </c>
      <c r="B309" s="326" t="s">
        <v>686</v>
      </c>
      <c r="C309" s="327"/>
      <c r="D309" s="459"/>
      <c r="E309" s="324"/>
      <c r="F309" s="297" t="str">
        <f t="shared" si="34"/>
        <v>否</v>
      </c>
      <c r="G309" s="174" t="str">
        <f t="shared" si="35"/>
        <v>项</v>
      </c>
    </row>
    <row r="310" s="174" customFormat="1" ht="36" customHeight="1" spans="1:7">
      <c r="A310" s="458" t="s">
        <v>687</v>
      </c>
      <c r="B310" s="326" t="s">
        <v>227</v>
      </c>
      <c r="C310" s="327"/>
      <c r="D310" s="459"/>
      <c r="E310" s="324"/>
      <c r="F310" s="297" t="str">
        <f t="shared" si="34"/>
        <v>否</v>
      </c>
      <c r="G310" s="174" t="str">
        <f t="shared" si="35"/>
        <v>项</v>
      </c>
    </row>
    <row r="311" s="174" customFormat="1" ht="36" customHeight="1" spans="1:7">
      <c r="A311" s="458" t="s">
        <v>688</v>
      </c>
      <c r="B311" s="326" t="s">
        <v>689</v>
      </c>
      <c r="C311" s="327"/>
      <c r="D311" s="459"/>
      <c r="E311" s="324"/>
      <c r="F311" s="297" t="str">
        <f t="shared" si="34"/>
        <v>否</v>
      </c>
      <c r="G311" s="174" t="str">
        <f t="shared" si="35"/>
        <v>项</v>
      </c>
    </row>
    <row r="312" s="174" customFormat="1" ht="36" customHeight="1" spans="1:7">
      <c r="A312" s="456" t="s">
        <v>690</v>
      </c>
      <c r="B312" s="322" t="s">
        <v>691</v>
      </c>
      <c r="C312" s="323">
        <f>SUM(C313:C327)</f>
        <v>948</v>
      </c>
      <c r="D312" s="457">
        <f>SUM(D313:D327)</f>
        <v>925</v>
      </c>
      <c r="E312" s="324">
        <f t="shared" ref="E312:E314" si="39">IF(C312&gt;0,D312/C312-1,IF(C312&lt;0,-(D312/C312-1),""))</f>
        <v>-0.024</v>
      </c>
      <c r="F312" s="297" t="str">
        <f t="shared" si="34"/>
        <v>是</v>
      </c>
      <c r="G312" s="174" t="str">
        <f t="shared" si="35"/>
        <v>款</v>
      </c>
    </row>
    <row r="313" s="174" customFormat="1" ht="36" customHeight="1" spans="1:7">
      <c r="A313" s="458" t="s">
        <v>692</v>
      </c>
      <c r="B313" s="326" t="s">
        <v>209</v>
      </c>
      <c r="C313" s="327">
        <v>746</v>
      </c>
      <c r="D313" s="459">
        <v>761</v>
      </c>
      <c r="E313" s="324">
        <f t="shared" si="39"/>
        <v>0.02</v>
      </c>
      <c r="F313" s="297" t="str">
        <f t="shared" si="34"/>
        <v>是</v>
      </c>
      <c r="G313" s="174" t="str">
        <f t="shared" si="35"/>
        <v>项</v>
      </c>
    </row>
    <row r="314" s="174" customFormat="1" ht="36" customHeight="1" spans="1:7">
      <c r="A314" s="458" t="s">
        <v>693</v>
      </c>
      <c r="B314" s="326" t="s">
        <v>211</v>
      </c>
      <c r="C314" s="327"/>
      <c r="D314" s="459">
        <v>10</v>
      </c>
      <c r="E314" s="324" t="str">
        <f t="shared" si="39"/>
        <v/>
      </c>
      <c r="F314" s="297" t="str">
        <f t="shared" si="34"/>
        <v>是</v>
      </c>
      <c r="G314" s="174" t="str">
        <f t="shared" si="35"/>
        <v>项</v>
      </c>
    </row>
    <row r="315" s="174" customFormat="1" ht="36" customHeight="1" spans="1:7">
      <c r="A315" s="458" t="s">
        <v>694</v>
      </c>
      <c r="B315" s="326" t="s">
        <v>213</v>
      </c>
      <c r="C315" s="327">
        <v>0</v>
      </c>
      <c r="D315" s="459">
        <v>0</v>
      </c>
      <c r="E315" s="324" t="str">
        <f t="shared" ref="E315:E317" si="40">IF(C315&gt;0,D315/C315-1,IF(C315&lt;0,-(D315/C315-1),""))</f>
        <v/>
      </c>
      <c r="F315" s="297" t="str">
        <f t="shared" si="34"/>
        <v>否</v>
      </c>
      <c r="G315" s="174" t="str">
        <f t="shared" si="35"/>
        <v>项</v>
      </c>
    </row>
    <row r="316" s="174" customFormat="1" ht="36" customHeight="1" spans="1:7">
      <c r="A316" s="458" t="s">
        <v>695</v>
      </c>
      <c r="B316" s="326" t="s">
        <v>696</v>
      </c>
      <c r="C316" s="327">
        <v>33</v>
      </c>
      <c r="D316" s="459">
        <v>47</v>
      </c>
      <c r="E316" s="324">
        <f t="shared" si="40"/>
        <v>0.424</v>
      </c>
      <c r="F316" s="297" t="str">
        <f t="shared" si="34"/>
        <v>是</v>
      </c>
      <c r="G316" s="174" t="str">
        <f t="shared" si="35"/>
        <v>项</v>
      </c>
    </row>
    <row r="317" s="174" customFormat="1" ht="36" customHeight="1" spans="1:7">
      <c r="A317" s="458" t="s">
        <v>697</v>
      </c>
      <c r="B317" s="326" t="s">
        <v>698</v>
      </c>
      <c r="C317" s="327">
        <v>55</v>
      </c>
      <c r="D317" s="459">
        <v>43</v>
      </c>
      <c r="E317" s="324">
        <f t="shared" si="40"/>
        <v>-0.218</v>
      </c>
      <c r="F317" s="297" t="str">
        <f t="shared" si="34"/>
        <v>是</v>
      </c>
      <c r="G317" s="174" t="str">
        <f t="shared" si="35"/>
        <v>项</v>
      </c>
    </row>
    <row r="318" s="174" customFormat="1" ht="36" customHeight="1" spans="1:7">
      <c r="A318" s="466" t="s">
        <v>699</v>
      </c>
      <c r="B318" s="326" t="s">
        <v>700</v>
      </c>
      <c r="C318" s="327"/>
      <c r="D318" s="459"/>
      <c r="E318" s="324"/>
      <c r="F318" s="297" t="str">
        <f t="shared" si="34"/>
        <v>否</v>
      </c>
      <c r="G318" s="174" t="str">
        <f t="shared" si="35"/>
        <v>项</v>
      </c>
    </row>
    <row r="319" s="174" customFormat="1" ht="36" customHeight="1" spans="1:7">
      <c r="A319" s="466" t="s">
        <v>701</v>
      </c>
      <c r="B319" s="326" t="s">
        <v>702</v>
      </c>
      <c r="C319" s="327">
        <v>84</v>
      </c>
      <c r="D319" s="459">
        <v>27</v>
      </c>
      <c r="E319" s="324">
        <f t="shared" ref="E319:E323" si="41">IF(C319&gt;0,D319/C319-1,IF(C319&lt;0,-(D319/C319-1),""))</f>
        <v>-0.679</v>
      </c>
      <c r="F319" s="297" t="str">
        <f t="shared" si="34"/>
        <v>是</v>
      </c>
      <c r="G319" s="174" t="str">
        <f t="shared" si="35"/>
        <v>项</v>
      </c>
    </row>
    <row r="320" s="174" customFormat="1" ht="36" customHeight="1" spans="1:7">
      <c r="A320" s="458" t="s">
        <v>703</v>
      </c>
      <c r="B320" s="326" t="s">
        <v>704</v>
      </c>
      <c r="C320" s="327"/>
      <c r="D320" s="459"/>
      <c r="E320" s="324"/>
      <c r="F320" s="297" t="str">
        <f t="shared" si="34"/>
        <v>否</v>
      </c>
      <c r="G320" s="174" t="str">
        <f t="shared" si="35"/>
        <v>项</v>
      </c>
    </row>
    <row r="321" s="174" customFormat="1" ht="36" customHeight="1" spans="1:7">
      <c r="A321" s="458" t="s">
        <v>705</v>
      </c>
      <c r="B321" s="326" t="s">
        <v>706</v>
      </c>
      <c r="C321" s="327">
        <v>0</v>
      </c>
      <c r="D321" s="459">
        <v>0</v>
      </c>
      <c r="E321" s="324" t="str">
        <f t="shared" si="41"/>
        <v/>
      </c>
      <c r="F321" s="297" t="str">
        <f t="shared" si="34"/>
        <v>否</v>
      </c>
      <c r="G321" s="174" t="str">
        <f t="shared" si="35"/>
        <v>项</v>
      </c>
    </row>
    <row r="322" s="174" customFormat="1" ht="36" customHeight="1" spans="1:7">
      <c r="A322" s="458" t="s">
        <v>707</v>
      </c>
      <c r="B322" s="326" t="s">
        <v>708</v>
      </c>
      <c r="C322" s="327">
        <v>20</v>
      </c>
      <c r="D322" s="459">
        <v>17</v>
      </c>
      <c r="E322" s="324">
        <f t="shared" si="41"/>
        <v>-0.15</v>
      </c>
      <c r="F322" s="297" t="str">
        <f t="shared" si="34"/>
        <v>是</v>
      </c>
      <c r="G322" s="174" t="str">
        <f t="shared" si="35"/>
        <v>项</v>
      </c>
    </row>
    <row r="323" s="174" customFormat="1" ht="36" customHeight="1" spans="1:7">
      <c r="A323" s="458" t="s">
        <v>709</v>
      </c>
      <c r="B323" s="326" t="s">
        <v>710</v>
      </c>
      <c r="C323" s="327">
        <v>0</v>
      </c>
      <c r="D323" s="459">
        <v>0</v>
      </c>
      <c r="E323" s="324" t="str">
        <f t="shared" si="41"/>
        <v/>
      </c>
      <c r="F323" s="297" t="str">
        <f t="shared" si="34"/>
        <v>否</v>
      </c>
      <c r="G323" s="174" t="str">
        <f t="shared" si="35"/>
        <v>项</v>
      </c>
    </row>
    <row r="324" s="174" customFormat="1" ht="36" customHeight="1" spans="1:7">
      <c r="A324" s="458" t="s">
        <v>711</v>
      </c>
      <c r="B324" s="326" t="s">
        <v>712</v>
      </c>
      <c r="C324" s="327"/>
      <c r="D324" s="459">
        <v>5</v>
      </c>
      <c r="E324" s="324"/>
      <c r="F324" s="297" t="str">
        <f t="shared" ref="F324:F387" si="42">IF(LEN(A324)=3,"是",IF(B324&lt;&gt;"",IF(SUM(C324:D324)&lt;&gt;0,"是","否"),"是"))</f>
        <v>是</v>
      </c>
      <c r="G324" s="174" t="str">
        <f t="shared" ref="G324:G387" si="43">IF(LEN(A324)=3,"类",IF(LEN(A324)=5,"款","项"))</f>
        <v>项</v>
      </c>
    </row>
    <row r="325" s="174" customFormat="1" ht="36" customHeight="1" spans="1:7">
      <c r="A325" s="458" t="s">
        <v>713</v>
      </c>
      <c r="B325" s="326" t="s">
        <v>310</v>
      </c>
      <c r="C325" s="327"/>
      <c r="D325" s="459"/>
      <c r="E325" s="324"/>
      <c r="F325" s="297" t="str">
        <f t="shared" si="42"/>
        <v>否</v>
      </c>
      <c r="G325" s="174" t="str">
        <f t="shared" si="43"/>
        <v>项</v>
      </c>
    </row>
    <row r="326" s="174" customFormat="1" ht="36" customHeight="1" spans="1:7">
      <c r="A326" s="458" t="s">
        <v>714</v>
      </c>
      <c r="B326" s="326" t="s">
        <v>227</v>
      </c>
      <c r="C326" s="327"/>
      <c r="D326" s="459"/>
      <c r="E326" s="324"/>
      <c r="F326" s="297" t="str">
        <f t="shared" si="42"/>
        <v>否</v>
      </c>
      <c r="G326" s="174" t="str">
        <f t="shared" si="43"/>
        <v>项</v>
      </c>
    </row>
    <row r="327" s="174" customFormat="1" ht="36" customHeight="1" spans="1:7">
      <c r="A327" s="458" t="s">
        <v>715</v>
      </c>
      <c r="B327" s="326" t="s">
        <v>716</v>
      </c>
      <c r="C327" s="327">
        <v>10</v>
      </c>
      <c r="D327" s="459">
        <v>15</v>
      </c>
      <c r="E327" s="324">
        <f>IF(C327&gt;0,D327/C327-1,IF(C327&lt;0,-(D327/C327-1),""))</f>
        <v>0.5</v>
      </c>
      <c r="F327" s="297" t="str">
        <f t="shared" si="42"/>
        <v>是</v>
      </c>
      <c r="G327" s="174" t="str">
        <f t="shared" si="43"/>
        <v>项</v>
      </c>
    </row>
    <row r="328" s="174" customFormat="1" ht="36" customHeight="1" spans="1:7">
      <c r="A328" s="456" t="s">
        <v>717</v>
      </c>
      <c r="B328" s="322" t="s">
        <v>718</v>
      </c>
      <c r="C328" s="323">
        <f>SUM(C329:C337)</f>
        <v>0</v>
      </c>
      <c r="D328" s="457">
        <f>SUM(D329:D337)</f>
        <v>0</v>
      </c>
      <c r="E328" s="332"/>
      <c r="F328" s="297" t="str">
        <f t="shared" si="42"/>
        <v>否</v>
      </c>
      <c r="G328" s="174" t="str">
        <f t="shared" si="43"/>
        <v>款</v>
      </c>
    </row>
    <row r="329" s="174" customFormat="1" ht="36" customHeight="1" spans="1:7">
      <c r="A329" s="458" t="s">
        <v>719</v>
      </c>
      <c r="B329" s="326" t="s">
        <v>209</v>
      </c>
      <c r="C329" s="327"/>
      <c r="D329" s="459"/>
      <c r="E329" s="324"/>
      <c r="F329" s="297" t="str">
        <f t="shared" si="42"/>
        <v>否</v>
      </c>
      <c r="G329" s="174" t="str">
        <f t="shared" si="43"/>
        <v>项</v>
      </c>
    </row>
    <row r="330" s="174" customFormat="1" ht="36" customHeight="1" spans="1:7">
      <c r="A330" s="458" t="s">
        <v>720</v>
      </c>
      <c r="B330" s="326" t="s">
        <v>211</v>
      </c>
      <c r="C330" s="327">
        <v>0</v>
      </c>
      <c r="D330" s="459">
        <v>0</v>
      </c>
      <c r="E330" s="324" t="str">
        <f>IF(C330&gt;0,D330/C330-1,IF(C330&lt;0,-(D330/C330-1),""))</f>
        <v/>
      </c>
      <c r="F330" s="297" t="str">
        <f t="shared" si="42"/>
        <v>否</v>
      </c>
      <c r="G330" s="174" t="str">
        <f t="shared" si="43"/>
        <v>项</v>
      </c>
    </row>
    <row r="331" s="174" customFormat="1" ht="36" customHeight="1" spans="1:7">
      <c r="A331" s="458" t="s">
        <v>721</v>
      </c>
      <c r="B331" s="326" t="s">
        <v>213</v>
      </c>
      <c r="C331" s="327">
        <v>0</v>
      </c>
      <c r="D331" s="459">
        <v>0</v>
      </c>
      <c r="E331" s="324" t="str">
        <f>IF(C331&gt;0,D331/C331-1,IF(C331&lt;0,-(D331/C331-1),""))</f>
        <v/>
      </c>
      <c r="F331" s="297" t="str">
        <f t="shared" si="42"/>
        <v>否</v>
      </c>
      <c r="G331" s="174" t="str">
        <f t="shared" si="43"/>
        <v>项</v>
      </c>
    </row>
    <row r="332" s="174" customFormat="1" ht="36" customHeight="1" spans="1:7">
      <c r="A332" s="458" t="s">
        <v>722</v>
      </c>
      <c r="B332" s="326" t="s">
        <v>723</v>
      </c>
      <c r="C332" s="327"/>
      <c r="D332" s="459"/>
      <c r="E332" s="324"/>
      <c r="F332" s="297" t="str">
        <f t="shared" si="42"/>
        <v>否</v>
      </c>
      <c r="G332" s="174" t="str">
        <f t="shared" si="43"/>
        <v>项</v>
      </c>
    </row>
    <row r="333" s="174" customFormat="1" ht="36" customHeight="1" spans="1:7">
      <c r="A333" s="458" t="s">
        <v>724</v>
      </c>
      <c r="B333" s="326" t="s">
        <v>725</v>
      </c>
      <c r="C333" s="327"/>
      <c r="D333" s="459"/>
      <c r="E333" s="324"/>
      <c r="F333" s="297" t="str">
        <f t="shared" si="42"/>
        <v>否</v>
      </c>
      <c r="G333" s="174" t="str">
        <f t="shared" si="43"/>
        <v>项</v>
      </c>
    </row>
    <row r="334" s="174" customFormat="1" ht="36" customHeight="1" spans="1:7">
      <c r="A334" s="458" t="s">
        <v>726</v>
      </c>
      <c r="B334" s="326" t="s">
        <v>727</v>
      </c>
      <c r="C334" s="327"/>
      <c r="D334" s="459"/>
      <c r="E334" s="324"/>
      <c r="F334" s="297" t="str">
        <f t="shared" si="42"/>
        <v>否</v>
      </c>
      <c r="G334" s="174" t="str">
        <f t="shared" si="43"/>
        <v>项</v>
      </c>
    </row>
    <row r="335" s="174" customFormat="1" ht="36" customHeight="1" spans="1:7">
      <c r="A335" s="458" t="s">
        <v>728</v>
      </c>
      <c r="B335" s="326" t="s">
        <v>310</v>
      </c>
      <c r="C335" s="327"/>
      <c r="D335" s="459"/>
      <c r="E335" s="324"/>
      <c r="F335" s="297" t="str">
        <f t="shared" si="42"/>
        <v>否</v>
      </c>
      <c r="G335" s="174" t="str">
        <f t="shared" si="43"/>
        <v>项</v>
      </c>
    </row>
    <row r="336" s="174" customFormat="1" ht="36" customHeight="1" spans="1:7">
      <c r="A336" s="458" t="s">
        <v>729</v>
      </c>
      <c r="B336" s="326" t="s">
        <v>227</v>
      </c>
      <c r="C336" s="327">
        <v>0</v>
      </c>
      <c r="D336" s="459">
        <v>0</v>
      </c>
      <c r="E336" s="324" t="str">
        <f>IF(C336&gt;0,D336/C336-1,IF(C336&lt;0,-(D336/C336-1),""))</f>
        <v/>
      </c>
      <c r="F336" s="297" t="str">
        <f t="shared" si="42"/>
        <v>否</v>
      </c>
      <c r="G336" s="174" t="str">
        <f t="shared" si="43"/>
        <v>项</v>
      </c>
    </row>
    <row r="337" s="174" customFormat="1" ht="36" customHeight="1" spans="1:7">
      <c r="A337" s="458" t="s">
        <v>730</v>
      </c>
      <c r="B337" s="326" t="s">
        <v>731</v>
      </c>
      <c r="C337" s="327"/>
      <c r="D337" s="459"/>
      <c r="E337" s="324"/>
      <c r="F337" s="297" t="str">
        <f t="shared" si="42"/>
        <v>否</v>
      </c>
      <c r="G337" s="174" t="str">
        <f t="shared" si="43"/>
        <v>项</v>
      </c>
    </row>
    <row r="338" s="174" customFormat="1" ht="36" customHeight="1" spans="1:7">
      <c r="A338" s="456" t="s">
        <v>732</v>
      </c>
      <c r="B338" s="322" t="s">
        <v>733</v>
      </c>
      <c r="C338" s="323">
        <f>SUM(C339:C347)</f>
        <v>0</v>
      </c>
      <c r="D338" s="457">
        <f>SUM(D339:D347)</f>
        <v>0</v>
      </c>
      <c r="E338" s="332"/>
      <c r="F338" s="297" t="str">
        <f t="shared" si="42"/>
        <v>否</v>
      </c>
      <c r="G338" s="174" t="str">
        <f t="shared" si="43"/>
        <v>款</v>
      </c>
    </row>
    <row r="339" s="174" customFormat="1" ht="36" customHeight="1" spans="1:7">
      <c r="A339" s="458" t="s">
        <v>734</v>
      </c>
      <c r="B339" s="326" t="s">
        <v>209</v>
      </c>
      <c r="C339" s="327"/>
      <c r="D339" s="459"/>
      <c r="E339" s="324"/>
      <c r="F339" s="297" t="str">
        <f t="shared" si="42"/>
        <v>否</v>
      </c>
      <c r="G339" s="174" t="str">
        <f t="shared" si="43"/>
        <v>项</v>
      </c>
    </row>
    <row r="340" s="174" customFormat="1" ht="36" customHeight="1" spans="1:7">
      <c r="A340" s="458" t="s">
        <v>735</v>
      </c>
      <c r="B340" s="326" t="s">
        <v>211</v>
      </c>
      <c r="C340" s="327">
        <v>0</v>
      </c>
      <c r="D340" s="459">
        <v>0</v>
      </c>
      <c r="E340" s="324" t="str">
        <f>IF(C340&gt;0,D340/C340-1,IF(C340&lt;0,-(D340/C340-1),""))</f>
        <v/>
      </c>
      <c r="F340" s="297" t="str">
        <f t="shared" si="42"/>
        <v>否</v>
      </c>
      <c r="G340" s="174" t="str">
        <f t="shared" si="43"/>
        <v>项</v>
      </c>
    </row>
    <row r="341" s="174" customFormat="1" ht="36" customHeight="1" spans="1:7">
      <c r="A341" s="458" t="s">
        <v>736</v>
      </c>
      <c r="B341" s="326" t="s">
        <v>213</v>
      </c>
      <c r="C341" s="327">
        <v>0</v>
      </c>
      <c r="D341" s="459">
        <v>0</v>
      </c>
      <c r="E341" s="324" t="str">
        <f>IF(C341&gt;0,D341/C341-1,IF(C341&lt;0,-(D341/C341-1),""))</f>
        <v/>
      </c>
      <c r="F341" s="297" t="str">
        <f t="shared" si="42"/>
        <v>否</v>
      </c>
      <c r="G341" s="174" t="str">
        <f t="shared" si="43"/>
        <v>项</v>
      </c>
    </row>
    <row r="342" s="174" customFormat="1" ht="36" customHeight="1" spans="1:7">
      <c r="A342" s="458" t="s">
        <v>737</v>
      </c>
      <c r="B342" s="326" t="s">
        <v>738</v>
      </c>
      <c r="C342" s="327"/>
      <c r="D342" s="459"/>
      <c r="E342" s="324"/>
      <c r="F342" s="297" t="str">
        <f t="shared" si="42"/>
        <v>否</v>
      </c>
      <c r="G342" s="174" t="str">
        <f t="shared" si="43"/>
        <v>项</v>
      </c>
    </row>
    <row r="343" s="174" customFormat="1" ht="36" customHeight="1" spans="1:7">
      <c r="A343" s="458" t="s">
        <v>739</v>
      </c>
      <c r="B343" s="326" t="s">
        <v>740</v>
      </c>
      <c r="C343" s="327"/>
      <c r="D343" s="459"/>
      <c r="E343" s="324"/>
      <c r="F343" s="297" t="str">
        <f t="shared" si="42"/>
        <v>否</v>
      </c>
      <c r="G343" s="174" t="str">
        <f t="shared" si="43"/>
        <v>项</v>
      </c>
    </row>
    <row r="344" s="174" customFormat="1" ht="36" customHeight="1" spans="1:7">
      <c r="A344" s="458" t="s">
        <v>741</v>
      </c>
      <c r="B344" s="326" t="s">
        <v>742</v>
      </c>
      <c r="C344" s="327"/>
      <c r="D344" s="459"/>
      <c r="E344" s="324"/>
      <c r="F344" s="297" t="str">
        <f t="shared" si="42"/>
        <v>否</v>
      </c>
      <c r="G344" s="174" t="str">
        <f t="shared" si="43"/>
        <v>项</v>
      </c>
    </row>
    <row r="345" s="174" customFormat="1" ht="36" customHeight="1" spans="1:7">
      <c r="A345" s="458" t="s">
        <v>743</v>
      </c>
      <c r="B345" s="326" t="s">
        <v>310</v>
      </c>
      <c r="C345" s="327"/>
      <c r="D345" s="459"/>
      <c r="E345" s="324"/>
      <c r="F345" s="297" t="str">
        <f t="shared" si="42"/>
        <v>否</v>
      </c>
      <c r="G345" s="174" t="str">
        <f t="shared" si="43"/>
        <v>项</v>
      </c>
    </row>
    <row r="346" s="174" customFormat="1" ht="36" customHeight="1" spans="1:7">
      <c r="A346" s="458" t="s">
        <v>744</v>
      </c>
      <c r="B346" s="326" t="s">
        <v>227</v>
      </c>
      <c r="C346" s="327">
        <v>0</v>
      </c>
      <c r="D346" s="459">
        <v>0</v>
      </c>
      <c r="E346" s="324" t="str">
        <f>IF(C346&gt;0,D346/C346-1,IF(C346&lt;0,-(D346/C346-1),""))</f>
        <v/>
      </c>
      <c r="F346" s="297" t="str">
        <f t="shared" si="42"/>
        <v>否</v>
      </c>
      <c r="G346" s="174" t="str">
        <f t="shared" si="43"/>
        <v>项</v>
      </c>
    </row>
    <row r="347" s="174" customFormat="1" ht="36" customHeight="1" spans="1:7">
      <c r="A347" s="458" t="s">
        <v>745</v>
      </c>
      <c r="B347" s="326" t="s">
        <v>746</v>
      </c>
      <c r="C347" s="327"/>
      <c r="D347" s="459"/>
      <c r="E347" s="324"/>
      <c r="F347" s="297" t="str">
        <f t="shared" si="42"/>
        <v>否</v>
      </c>
      <c r="G347" s="174" t="str">
        <f t="shared" si="43"/>
        <v>项</v>
      </c>
    </row>
    <row r="348" s="174" customFormat="1" ht="36" customHeight="1" spans="1:7">
      <c r="A348" s="456" t="s">
        <v>747</v>
      </c>
      <c r="B348" s="322" t="s">
        <v>748</v>
      </c>
      <c r="C348" s="323">
        <f>SUM(C349:C355)</f>
        <v>0</v>
      </c>
      <c r="D348" s="457">
        <f>SUM(D349:D355)</f>
        <v>34</v>
      </c>
      <c r="E348" s="332"/>
      <c r="F348" s="297" t="str">
        <f t="shared" si="42"/>
        <v>是</v>
      </c>
      <c r="G348" s="174" t="str">
        <f t="shared" si="43"/>
        <v>款</v>
      </c>
    </row>
    <row r="349" s="174" customFormat="1" ht="36" customHeight="1" spans="1:7">
      <c r="A349" s="458" t="s">
        <v>749</v>
      </c>
      <c r="B349" s="326" t="s">
        <v>209</v>
      </c>
      <c r="C349" s="327"/>
      <c r="D349" s="459"/>
      <c r="E349" s="324"/>
      <c r="F349" s="297" t="str">
        <f t="shared" si="42"/>
        <v>否</v>
      </c>
      <c r="G349" s="174" t="str">
        <f t="shared" si="43"/>
        <v>项</v>
      </c>
    </row>
    <row r="350" s="174" customFormat="1" ht="36" customHeight="1" spans="1:7">
      <c r="A350" s="458" t="s">
        <v>750</v>
      </c>
      <c r="B350" s="326" t="s">
        <v>211</v>
      </c>
      <c r="C350" s="327">
        <v>0</v>
      </c>
      <c r="D350" s="459">
        <v>0</v>
      </c>
      <c r="E350" s="324" t="str">
        <f>IF(C350&gt;0,D350/C350-1,IF(C350&lt;0,-(D350/C350-1),""))</f>
        <v/>
      </c>
      <c r="F350" s="297" t="str">
        <f t="shared" si="42"/>
        <v>否</v>
      </c>
      <c r="G350" s="174" t="str">
        <f t="shared" si="43"/>
        <v>项</v>
      </c>
    </row>
    <row r="351" s="174" customFormat="1" ht="36" customHeight="1" spans="1:7">
      <c r="A351" s="458" t="s">
        <v>751</v>
      </c>
      <c r="B351" s="326" t="s">
        <v>213</v>
      </c>
      <c r="C351" s="327">
        <v>0</v>
      </c>
      <c r="D351" s="459">
        <v>0</v>
      </c>
      <c r="E351" s="324" t="str">
        <f>IF(C351&gt;0,D351/C351-1,IF(C351&lt;0,-(D351/C351-1),""))</f>
        <v/>
      </c>
      <c r="F351" s="297" t="str">
        <f t="shared" si="42"/>
        <v>否</v>
      </c>
      <c r="G351" s="174" t="str">
        <f t="shared" si="43"/>
        <v>项</v>
      </c>
    </row>
    <row r="352" s="174" customFormat="1" ht="36" customHeight="1" spans="1:7">
      <c r="A352" s="458" t="s">
        <v>752</v>
      </c>
      <c r="B352" s="326" t="s">
        <v>753</v>
      </c>
      <c r="C352" s="327">
        <v>0</v>
      </c>
      <c r="D352" s="459">
        <v>0</v>
      </c>
      <c r="E352" s="324" t="str">
        <f>IF(C352&gt;0,D352/C352-1,IF(C352&lt;0,-(D352/C352-1),""))</f>
        <v/>
      </c>
      <c r="F352" s="297" t="str">
        <f t="shared" si="42"/>
        <v>否</v>
      </c>
      <c r="G352" s="174" t="str">
        <f t="shared" si="43"/>
        <v>项</v>
      </c>
    </row>
    <row r="353" s="174" customFormat="1" ht="36" customHeight="1" spans="1:7">
      <c r="A353" s="458" t="s">
        <v>754</v>
      </c>
      <c r="B353" s="326" t="s">
        <v>755</v>
      </c>
      <c r="C353" s="327">
        <v>0</v>
      </c>
      <c r="D353" s="459">
        <v>0</v>
      </c>
      <c r="E353" s="324" t="str">
        <f>IF(C353&gt;0,D353/C353-1,IF(C353&lt;0,-(D353/C353-1),""))</f>
        <v/>
      </c>
      <c r="F353" s="297" t="str">
        <f t="shared" si="42"/>
        <v>否</v>
      </c>
      <c r="G353" s="174" t="str">
        <f t="shared" si="43"/>
        <v>项</v>
      </c>
    </row>
    <row r="354" s="174" customFormat="1" ht="36" customHeight="1" spans="1:7">
      <c r="A354" s="458" t="s">
        <v>756</v>
      </c>
      <c r="B354" s="326" t="s">
        <v>227</v>
      </c>
      <c r="C354" s="327"/>
      <c r="D354" s="459"/>
      <c r="E354" s="324"/>
      <c r="F354" s="297" t="str">
        <f t="shared" si="42"/>
        <v>否</v>
      </c>
      <c r="G354" s="174" t="str">
        <f t="shared" si="43"/>
        <v>项</v>
      </c>
    </row>
    <row r="355" s="174" customFormat="1" ht="36" customHeight="1" spans="1:7">
      <c r="A355" s="458" t="s">
        <v>757</v>
      </c>
      <c r="B355" s="326" t="s">
        <v>758</v>
      </c>
      <c r="C355" s="327"/>
      <c r="D355" s="459">
        <v>34</v>
      </c>
      <c r="E355" s="324" t="str">
        <f t="shared" ref="E355:E361" si="44">IF(C355&gt;0,D355/C355-1,IF(C355&lt;0,-(D355/C355-1),""))</f>
        <v/>
      </c>
      <c r="F355" s="297" t="str">
        <f t="shared" si="42"/>
        <v>是</v>
      </c>
      <c r="G355" s="174" t="str">
        <f t="shared" si="43"/>
        <v>项</v>
      </c>
    </row>
    <row r="356" s="174" customFormat="1" ht="36" customHeight="1" spans="1:7">
      <c r="A356" s="456" t="s">
        <v>759</v>
      </c>
      <c r="B356" s="322" t="s">
        <v>760</v>
      </c>
      <c r="C356" s="323">
        <f>SUM(C357:C361)</f>
        <v>0</v>
      </c>
      <c r="D356" s="457">
        <f>SUM(D357:D361)</f>
        <v>0</v>
      </c>
      <c r="E356" s="332" t="str">
        <f t="shared" si="44"/>
        <v/>
      </c>
      <c r="F356" s="297" t="str">
        <f t="shared" si="42"/>
        <v>否</v>
      </c>
      <c r="G356" s="174" t="str">
        <f t="shared" si="43"/>
        <v>款</v>
      </c>
    </row>
    <row r="357" s="174" customFormat="1" ht="36" customHeight="1" spans="1:7">
      <c r="A357" s="458" t="s">
        <v>761</v>
      </c>
      <c r="B357" s="326" t="s">
        <v>209</v>
      </c>
      <c r="C357" s="327">
        <v>0</v>
      </c>
      <c r="D357" s="459">
        <v>0</v>
      </c>
      <c r="E357" s="324" t="str">
        <f t="shared" si="44"/>
        <v/>
      </c>
      <c r="F357" s="297" t="str">
        <f t="shared" si="42"/>
        <v>否</v>
      </c>
      <c r="G357" s="174" t="str">
        <f t="shared" si="43"/>
        <v>项</v>
      </c>
    </row>
    <row r="358" s="174" customFormat="1" ht="36" customHeight="1" spans="1:7">
      <c r="A358" s="458" t="s">
        <v>762</v>
      </c>
      <c r="B358" s="326" t="s">
        <v>211</v>
      </c>
      <c r="C358" s="327">
        <v>0</v>
      </c>
      <c r="D358" s="459">
        <v>0</v>
      </c>
      <c r="E358" s="324" t="str">
        <f t="shared" si="44"/>
        <v/>
      </c>
      <c r="F358" s="297" t="str">
        <f t="shared" si="42"/>
        <v>否</v>
      </c>
      <c r="G358" s="174" t="str">
        <f t="shared" si="43"/>
        <v>项</v>
      </c>
    </row>
    <row r="359" s="174" customFormat="1" ht="36" customHeight="1" spans="1:7">
      <c r="A359" s="458" t="s">
        <v>763</v>
      </c>
      <c r="B359" s="326" t="s">
        <v>310</v>
      </c>
      <c r="C359" s="327">
        <v>0</v>
      </c>
      <c r="D359" s="459">
        <v>0</v>
      </c>
      <c r="E359" s="324" t="str">
        <f t="shared" si="44"/>
        <v/>
      </c>
      <c r="F359" s="297" t="str">
        <f t="shared" si="42"/>
        <v>否</v>
      </c>
      <c r="G359" s="174" t="str">
        <f t="shared" si="43"/>
        <v>项</v>
      </c>
    </row>
    <row r="360" s="174" customFormat="1" ht="36" customHeight="1" spans="1:7">
      <c r="A360" s="458" t="s">
        <v>764</v>
      </c>
      <c r="B360" s="326" t="s">
        <v>765</v>
      </c>
      <c r="C360" s="327">
        <v>0</v>
      </c>
      <c r="D360" s="459">
        <v>0</v>
      </c>
      <c r="E360" s="324" t="str">
        <f t="shared" si="44"/>
        <v/>
      </c>
      <c r="F360" s="297" t="str">
        <f t="shared" si="42"/>
        <v>否</v>
      </c>
      <c r="G360" s="174" t="str">
        <f t="shared" si="43"/>
        <v>项</v>
      </c>
    </row>
    <row r="361" s="174" customFormat="1" ht="36" customHeight="1" spans="1:7">
      <c r="A361" s="458" t="s">
        <v>766</v>
      </c>
      <c r="B361" s="326" t="s">
        <v>767</v>
      </c>
      <c r="C361" s="327">
        <v>0</v>
      </c>
      <c r="D361" s="459">
        <v>0</v>
      </c>
      <c r="E361" s="324" t="str">
        <f t="shared" si="44"/>
        <v/>
      </c>
      <c r="F361" s="297" t="str">
        <f t="shared" si="42"/>
        <v>否</v>
      </c>
      <c r="G361" s="174" t="str">
        <f t="shared" si="43"/>
        <v>项</v>
      </c>
    </row>
    <row r="362" s="174" customFormat="1" ht="36" customHeight="1" spans="1:7">
      <c r="A362" s="456" t="s">
        <v>768</v>
      </c>
      <c r="B362" s="322" t="s">
        <v>769</v>
      </c>
      <c r="C362" s="323">
        <f>C363+C364</f>
        <v>0</v>
      </c>
      <c r="D362" s="457">
        <f>D363+D364</f>
        <v>0</v>
      </c>
      <c r="E362" s="332"/>
      <c r="F362" s="297" t="str">
        <f t="shared" si="42"/>
        <v>否</v>
      </c>
      <c r="G362" s="174" t="str">
        <f t="shared" si="43"/>
        <v>款</v>
      </c>
    </row>
    <row r="363" s="174" customFormat="1" ht="36" customHeight="1" spans="1:7">
      <c r="A363" s="458">
        <v>2049902</v>
      </c>
      <c r="B363" s="326" t="s">
        <v>770</v>
      </c>
      <c r="C363" s="327"/>
      <c r="D363" s="459"/>
      <c r="E363" s="324"/>
      <c r="F363" s="297" t="str">
        <f t="shared" si="42"/>
        <v>否</v>
      </c>
      <c r="G363" s="174" t="str">
        <f t="shared" si="43"/>
        <v>项</v>
      </c>
    </row>
    <row r="364" s="174" customFormat="1" ht="36" customHeight="1" spans="1:7">
      <c r="A364" s="467" t="s">
        <v>771</v>
      </c>
      <c r="B364" s="326" t="s">
        <v>772</v>
      </c>
      <c r="C364" s="327"/>
      <c r="D364" s="459"/>
      <c r="E364" s="324"/>
      <c r="F364" s="297" t="str">
        <f t="shared" si="42"/>
        <v>否</v>
      </c>
      <c r="G364" s="174" t="str">
        <f t="shared" si="43"/>
        <v>项</v>
      </c>
    </row>
    <row r="365" s="176" customFormat="1" ht="36" customHeight="1" spans="1:7">
      <c r="A365" s="468" t="s">
        <v>773</v>
      </c>
      <c r="B365" s="463" t="s">
        <v>589</v>
      </c>
      <c r="C365" s="464"/>
      <c r="D365" s="465"/>
      <c r="E365" s="332"/>
      <c r="F365" s="295" t="str">
        <f t="shared" si="42"/>
        <v>否</v>
      </c>
      <c r="G365" s="176" t="str">
        <f t="shared" si="43"/>
        <v>项</v>
      </c>
    </row>
    <row r="366" s="174" customFormat="1" ht="36" customHeight="1" spans="1:7">
      <c r="A366" s="469" t="s">
        <v>774</v>
      </c>
      <c r="B366" s="463" t="s">
        <v>775</v>
      </c>
      <c r="C366" s="464"/>
      <c r="D366" s="465"/>
      <c r="E366" s="332"/>
      <c r="F366" s="297" t="str">
        <f t="shared" si="42"/>
        <v>否</v>
      </c>
      <c r="G366" s="174" t="str">
        <f t="shared" si="43"/>
        <v>项</v>
      </c>
    </row>
    <row r="367" s="174" customFormat="1" ht="36" customHeight="1" spans="1:7">
      <c r="A367" s="456" t="s">
        <v>147</v>
      </c>
      <c r="B367" s="322" t="s">
        <v>148</v>
      </c>
      <c r="C367" s="323">
        <f>C368+C373+C382+C388+C394+C398+C402+C406+C412+C419+C421+C422</f>
        <v>69011</v>
      </c>
      <c r="D367" s="457">
        <f>D368+D373+D382+D388+D394+D398+D402+D406+D412+D419+D421+D422</f>
        <v>62747</v>
      </c>
      <c r="E367" s="324">
        <f t="shared" ref="E367:E369" si="45">IF(C367&gt;0,D367/C367-1,IF(C367&lt;0,-(D367/C367-1),""))</f>
        <v>-0.091</v>
      </c>
      <c r="F367" s="297" t="str">
        <f t="shared" si="42"/>
        <v>是</v>
      </c>
      <c r="G367" s="174" t="str">
        <f t="shared" si="43"/>
        <v>类</v>
      </c>
    </row>
    <row r="368" s="174" customFormat="1" ht="36" customHeight="1" spans="1:7">
      <c r="A368" s="456" t="s">
        <v>776</v>
      </c>
      <c r="B368" s="322" t="s">
        <v>777</v>
      </c>
      <c r="C368" s="323">
        <f>C369+C370+C371+C372</f>
        <v>1669</v>
      </c>
      <c r="D368" s="457">
        <f>D369+D370+D371+D372</f>
        <v>880</v>
      </c>
      <c r="E368" s="324">
        <f t="shared" si="45"/>
        <v>-0.473</v>
      </c>
      <c r="F368" s="297" t="str">
        <f t="shared" si="42"/>
        <v>是</v>
      </c>
      <c r="G368" s="174" t="str">
        <f t="shared" si="43"/>
        <v>款</v>
      </c>
    </row>
    <row r="369" s="174" customFormat="1" ht="36" customHeight="1" spans="1:7">
      <c r="A369" s="458" t="s">
        <v>778</v>
      </c>
      <c r="B369" s="326" t="s">
        <v>209</v>
      </c>
      <c r="C369" s="327">
        <v>1559</v>
      </c>
      <c r="D369" s="459">
        <v>787</v>
      </c>
      <c r="E369" s="324">
        <f t="shared" si="45"/>
        <v>-0.495</v>
      </c>
      <c r="F369" s="297" t="str">
        <f t="shared" si="42"/>
        <v>是</v>
      </c>
      <c r="G369" s="174" t="str">
        <f t="shared" si="43"/>
        <v>项</v>
      </c>
    </row>
    <row r="370" s="174" customFormat="1" ht="36" customHeight="1" spans="1:7">
      <c r="A370" s="458" t="s">
        <v>779</v>
      </c>
      <c r="B370" s="326" t="s">
        <v>211</v>
      </c>
      <c r="C370" s="327">
        <v>0</v>
      </c>
      <c r="D370" s="459">
        <v>0</v>
      </c>
      <c r="E370" s="324" t="str">
        <f t="shared" ref="E370:E377" si="46">IF(C370&gt;0,D370/C370-1,IF(C370&lt;0,-(D370/C370-1),""))</f>
        <v/>
      </c>
      <c r="F370" s="297" t="str">
        <f t="shared" si="42"/>
        <v>否</v>
      </c>
      <c r="G370" s="174" t="str">
        <f t="shared" si="43"/>
        <v>项</v>
      </c>
    </row>
    <row r="371" s="174" customFormat="1" ht="36" customHeight="1" spans="1:7">
      <c r="A371" s="458" t="s">
        <v>780</v>
      </c>
      <c r="B371" s="326" t="s">
        <v>213</v>
      </c>
      <c r="C371" s="327"/>
      <c r="D371" s="459"/>
      <c r="E371" s="324"/>
      <c r="F371" s="297" t="str">
        <f t="shared" si="42"/>
        <v>否</v>
      </c>
      <c r="G371" s="174" t="str">
        <f t="shared" si="43"/>
        <v>项</v>
      </c>
    </row>
    <row r="372" s="174" customFormat="1" ht="36" customHeight="1" spans="1:7">
      <c r="A372" s="458" t="s">
        <v>781</v>
      </c>
      <c r="B372" s="326" t="s">
        <v>782</v>
      </c>
      <c r="C372" s="327">
        <v>110</v>
      </c>
      <c r="D372" s="459">
        <v>93</v>
      </c>
      <c r="E372" s="324">
        <f t="shared" si="46"/>
        <v>-0.155</v>
      </c>
      <c r="F372" s="297" t="str">
        <f t="shared" si="42"/>
        <v>是</v>
      </c>
      <c r="G372" s="174" t="str">
        <f t="shared" si="43"/>
        <v>项</v>
      </c>
    </row>
    <row r="373" s="174" customFormat="1" ht="36" customHeight="1" spans="1:7">
      <c r="A373" s="456" t="s">
        <v>783</v>
      </c>
      <c r="B373" s="322" t="s">
        <v>784</v>
      </c>
      <c r="C373" s="323">
        <f>SUM(C374:C381)</f>
        <v>60973</v>
      </c>
      <c r="D373" s="457">
        <f>SUM(D374:D381)</f>
        <v>60388</v>
      </c>
      <c r="E373" s="324">
        <f t="shared" si="46"/>
        <v>-0.01</v>
      </c>
      <c r="F373" s="297" t="str">
        <f t="shared" si="42"/>
        <v>是</v>
      </c>
      <c r="G373" s="174" t="str">
        <f t="shared" si="43"/>
        <v>款</v>
      </c>
    </row>
    <row r="374" s="174" customFormat="1" ht="36" customHeight="1" spans="1:7">
      <c r="A374" s="458" t="s">
        <v>785</v>
      </c>
      <c r="B374" s="326" t="s">
        <v>786</v>
      </c>
      <c r="C374" s="327">
        <v>5242</v>
      </c>
      <c r="D374" s="459">
        <v>4668</v>
      </c>
      <c r="E374" s="324">
        <f t="shared" si="46"/>
        <v>-0.11</v>
      </c>
      <c r="F374" s="297" t="str">
        <f t="shared" si="42"/>
        <v>是</v>
      </c>
      <c r="G374" s="174" t="str">
        <f t="shared" si="43"/>
        <v>项</v>
      </c>
    </row>
    <row r="375" s="174" customFormat="1" ht="36" customHeight="1" spans="1:7">
      <c r="A375" s="458" t="s">
        <v>787</v>
      </c>
      <c r="B375" s="326" t="s">
        <v>788</v>
      </c>
      <c r="C375" s="327">
        <v>26234</v>
      </c>
      <c r="D375" s="459">
        <v>31318</v>
      </c>
      <c r="E375" s="324">
        <f t="shared" si="46"/>
        <v>0.194</v>
      </c>
      <c r="F375" s="297" t="str">
        <f t="shared" si="42"/>
        <v>是</v>
      </c>
      <c r="G375" s="174" t="str">
        <f t="shared" si="43"/>
        <v>项</v>
      </c>
    </row>
    <row r="376" s="174" customFormat="1" ht="36" customHeight="1" spans="1:7">
      <c r="A376" s="458" t="s">
        <v>789</v>
      </c>
      <c r="B376" s="326" t="s">
        <v>790</v>
      </c>
      <c r="C376" s="327">
        <v>14507</v>
      </c>
      <c r="D376" s="459">
        <v>15048</v>
      </c>
      <c r="E376" s="324">
        <f t="shared" si="46"/>
        <v>0.037</v>
      </c>
      <c r="F376" s="297" t="str">
        <f t="shared" si="42"/>
        <v>是</v>
      </c>
      <c r="G376" s="174" t="str">
        <f t="shared" si="43"/>
        <v>项</v>
      </c>
    </row>
    <row r="377" s="174" customFormat="1" ht="36" customHeight="1" spans="1:7">
      <c r="A377" s="458" t="s">
        <v>791</v>
      </c>
      <c r="B377" s="326" t="s">
        <v>792</v>
      </c>
      <c r="C377" s="327">
        <v>12131</v>
      </c>
      <c r="D377" s="459">
        <v>7268</v>
      </c>
      <c r="E377" s="324">
        <f t="shared" si="46"/>
        <v>-0.401</v>
      </c>
      <c r="F377" s="297" t="str">
        <f t="shared" si="42"/>
        <v>是</v>
      </c>
      <c r="G377" s="174" t="str">
        <f t="shared" si="43"/>
        <v>项</v>
      </c>
    </row>
    <row r="378" s="174" customFormat="1" ht="36" customHeight="1" spans="1:7">
      <c r="A378" s="458" t="s">
        <v>793</v>
      </c>
      <c r="B378" s="326" t="s">
        <v>794</v>
      </c>
      <c r="C378" s="327"/>
      <c r="D378" s="459">
        <v>35</v>
      </c>
      <c r="E378" s="324"/>
      <c r="F378" s="297" t="str">
        <f t="shared" si="42"/>
        <v>是</v>
      </c>
      <c r="G378" s="174" t="str">
        <f t="shared" si="43"/>
        <v>项</v>
      </c>
    </row>
    <row r="379" s="174" customFormat="1" ht="36" customHeight="1" spans="1:7">
      <c r="A379" s="458" t="s">
        <v>795</v>
      </c>
      <c r="B379" s="326" t="s">
        <v>796</v>
      </c>
      <c r="C379" s="327">
        <v>0</v>
      </c>
      <c r="D379" s="459">
        <v>0</v>
      </c>
      <c r="E379" s="324" t="str">
        <f t="shared" ref="E379:E384" si="47">IF(C379&gt;0,D379/C379-1,IF(C379&lt;0,-(D379/C379-1),""))</f>
        <v/>
      </c>
      <c r="F379" s="297" t="str">
        <f t="shared" si="42"/>
        <v>否</v>
      </c>
      <c r="G379" s="174" t="str">
        <f t="shared" si="43"/>
        <v>项</v>
      </c>
    </row>
    <row r="380" s="174" customFormat="1" ht="36" customHeight="1" spans="1:7">
      <c r="A380" s="458" t="s">
        <v>797</v>
      </c>
      <c r="B380" s="326" t="s">
        <v>798</v>
      </c>
      <c r="C380" s="327">
        <v>0</v>
      </c>
      <c r="D380" s="459">
        <v>0</v>
      </c>
      <c r="E380" s="324" t="str">
        <f t="shared" si="47"/>
        <v/>
      </c>
      <c r="F380" s="297" t="str">
        <f t="shared" si="42"/>
        <v>否</v>
      </c>
      <c r="G380" s="174" t="str">
        <f t="shared" si="43"/>
        <v>项</v>
      </c>
    </row>
    <row r="381" s="174" customFormat="1" ht="36" customHeight="1" spans="1:7">
      <c r="A381" s="458" t="s">
        <v>799</v>
      </c>
      <c r="B381" s="326" t="s">
        <v>800</v>
      </c>
      <c r="C381" s="327">
        <v>2859</v>
      </c>
      <c r="D381" s="459">
        <v>2051</v>
      </c>
      <c r="E381" s="324">
        <f t="shared" si="47"/>
        <v>-0.283</v>
      </c>
      <c r="F381" s="297" t="str">
        <f t="shared" si="42"/>
        <v>是</v>
      </c>
      <c r="G381" s="174" t="str">
        <f t="shared" si="43"/>
        <v>项</v>
      </c>
    </row>
    <row r="382" s="174" customFormat="1" ht="36" customHeight="1" spans="1:7">
      <c r="A382" s="456" t="s">
        <v>801</v>
      </c>
      <c r="B382" s="322" t="s">
        <v>802</v>
      </c>
      <c r="C382" s="323">
        <f>SUM(C383:C387)</f>
        <v>324</v>
      </c>
      <c r="D382" s="457">
        <f>SUM(D383:D387)</f>
        <v>483</v>
      </c>
      <c r="E382" s="324">
        <f t="shared" si="47"/>
        <v>0.491</v>
      </c>
      <c r="F382" s="297" t="str">
        <f t="shared" si="42"/>
        <v>是</v>
      </c>
      <c r="G382" s="174" t="str">
        <f t="shared" si="43"/>
        <v>款</v>
      </c>
    </row>
    <row r="383" s="174" customFormat="1" ht="36" customHeight="1" spans="1:7">
      <c r="A383" s="458" t="s">
        <v>803</v>
      </c>
      <c r="B383" s="326" t="s">
        <v>804</v>
      </c>
      <c r="C383" s="327">
        <v>0</v>
      </c>
      <c r="D383" s="459">
        <v>0</v>
      </c>
      <c r="E383" s="324" t="str">
        <f t="shared" si="47"/>
        <v/>
      </c>
      <c r="F383" s="297" t="str">
        <f t="shared" si="42"/>
        <v>否</v>
      </c>
      <c r="G383" s="174" t="str">
        <f t="shared" si="43"/>
        <v>项</v>
      </c>
    </row>
    <row r="384" s="174" customFormat="1" ht="36" customHeight="1" spans="1:7">
      <c r="A384" s="458" t="s">
        <v>805</v>
      </c>
      <c r="B384" s="326" t="s">
        <v>806</v>
      </c>
      <c r="C384" s="327">
        <v>324</v>
      </c>
      <c r="D384" s="459">
        <v>483</v>
      </c>
      <c r="E384" s="324">
        <f t="shared" si="47"/>
        <v>0.491</v>
      </c>
      <c r="F384" s="297" t="str">
        <f t="shared" si="42"/>
        <v>是</v>
      </c>
      <c r="G384" s="174" t="str">
        <f t="shared" si="43"/>
        <v>项</v>
      </c>
    </row>
    <row r="385" s="174" customFormat="1" ht="36" customHeight="1" spans="1:7">
      <c r="A385" s="458" t="s">
        <v>807</v>
      </c>
      <c r="B385" s="326" t="s">
        <v>808</v>
      </c>
      <c r="C385" s="327"/>
      <c r="D385" s="459"/>
      <c r="E385" s="324"/>
      <c r="F385" s="297" t="str">
        <f t="shared" si="42"/>
        <v>否</v>
      </c>
      <c r="G385" s="174" t="str">
        <f t="shared" si="43"/>
        <v>项</v>
      </c>
    </row>
    <row r="386" s="174" customFormat="1" ht="36" customHeight="1" spans="1:7">
      <c r="A386" s="458" t="s">
        <v>809</v>
      </c>
      <c r="B386" s="326" t="s">
        <v>810</v>
      </c>
      <c r="C386" s="327"/>
      <c r="D386" s="459"/>
      <c r="E386" s="324"/>
      <c r="F386" s="297" t="str">
        <f t="shared" si="42"/>
        <v>否</v>
      </c>
      <c r="G386" s="174" t="str">
        <f t="shared" si="43"/>
        <v>项</v>
      </c>
    </row>
    <row r="387" s="174" customFormat="1" ht="36" customHeight="1" spans="1:7">
      <c r="A387" s="458" t="s">
        <v>811</v>
      </c>
      <c r="B387" s="326" t="s">
        <v>812</v>
      </c>
      <c r="C387" s="327"/>
      <c r="D387" s="459"/>
      <c r="E387" s="324"/>
      <c r="F387" s="297" t="str">
        <f t="shared" si="42"/>
        <v>否</v>
      </c>
      <c r="G387" s="174" t="str">
        <f t="shared" si="43"/>
        <v>项</v>
      </c>
    </row>
    <row r="388" s="174" customFormat="1" ht="36" customHeight="1" spans="1:7">
      <c r="A388" s="456" t="s">
        <v>813</v>
      </c>
      <c r="B388" s="322" t="s">
        <v>814</v>
      </c>
      <c r="C388" s="323">
        <f>SUM(C389:C393)</f>
        <v>0</v>
      </c>
      <c r="D388" s="457">
        <f>SUM(D389:D393)</f>
        <v>0</v>
      </c>
      <c r="E388" s="332"/>
      <c r="F388" s="297" t="str">
        <f t="shared" ref="F388:F451" si="48">IF(LEN(A388)=3,"是",IF(B388&lt;&gt;"",IF(SUM(C388:D388)&lt;&gt;0,"是","否"),"是"))</f>
        <v>否</v>
      </c>
      <c r="G388" s="174" t="str">
        <f t="shared" ref="G388:G451" si="49">IF(LEN(A388)=3,"类",IF(LEN(A388)=5,"款","项"))</f>
        <v>款</v>
      </c>
    </row>
    <row r="389" s="174" customFormat="1" ht="36" customHeight="1" spans="1:7">
      <c r="A389" s="458" t="s">
        <v>815</v>
      </c>
      <c r="B389" s="326" t="s">
        <v>816</v>
      </c>
      <c r="C389" s="327">
        <v>0</v>
      </c>
      <c r="D389" s="459">
        <v>0</v>
      </c>
      <c r="E389" s="324" t="str">
        <f>IF(C389&gt;0,D389/C389-1,IF(C389&lt;0,-(D389/C389-1),""))</f>
        <v/>
      </c>
      <c r="F389" s="297" t="str">
        <f t="shared" si="48"/>
        <v>否</v>
      </c>
      <c r="G389" s="174" t="str">
        <f t="shared" si="49"/>
        <v>项</v>
      </c>
    </row>
    <row r="390" s="174" customFormat="1" ht="36" customHeight="1" spans="1:7">
      <c r="A390" s="458" t="s">
        <v>817</v>
      </c>
      <c r="B390" s="326" t="s">
        <v>818</v>
      </c>
      <c r="C390" s="327"/>
      <c r="D390" s="459"/>
      <c r="E390" s="324"/>
      <c r="F390" s="297" t="str">
        <f t="shared" si="48"/>
        <v>否</v>
      </c>
      <c r="G390" s="174" t="str">
        <f t="shared" si="49"/>
        <v>项</v>
      </c>
    </row>
    <row r="391" s="174" customFormat="1" ht="36" customHeight="1" spans="1:7">
      <c r="A391" s="458" t="s">
        <v>819</v>
      </c>
      <c r="B391" s="326" t="s">
        <v>820</v>
      </c>
      <c r="C391" s="327">
        <v>0</v>
      </c>
      <c r="D391" s="459">
        <v>0</v>
      </c>
      <c r="E391" s="324" t="str">
        <f>IF(C391&gt;0,D391/C391-1,IF(C391&lt;0,-(D391/C391-1),""))</f>
        <v/>
      </c>
      <c r="F391" s="297" t="str">
        <f t="shared" si="48"/>
        <v>否</v>
      </c>
      <c r="G391" s="174" t="str">
        <f t="shared" si="49"/>
        <v>项</v>
      </c>
    </row>
    <row r="392" s="174" customFormat="1" ht="36" customHeight="1" spans="1:7">
      <c r="A392" s="458" t="s">
        <v>821</v>
      </c>
      <c r="B392" s="326" t="s">
        <v>822</v>
      </c>
      <c r="C392" s="327">
        <v>0</v>
      </c>
      <c r="D392" s="459">
        <v>0</v>
      </c>
      <c r="E392" s="324" t="str">
        <f>IF(C392&gt;0,D392/C392-1,IF(C392&lt;0,-(D392/C392-1),""))</f>
        <v/>
      </c>
      <c r="F392" s="297" t="str">
        <f t="shared" si="48"/>
        <v>否</v>
      </c>
      <c r="G392" s="174" t="str">
        <f t="shared" si="49"/>
        <v>项</v>
      </c>
    </row>
    <row r="393" s="174" customFormat="1" ht="36" customHeight="1" spans="1:7">
      <c r="A393" s="458" t="s">
        <v>823</v>
      </c>
      <c r="B393" s="326" t="s">
        <v>824</v>
      </c>
      <c r="C393" s="327">
        <v>0</v>
      </c>
      <c r="D393" s="459">
        <v>0</v>
      </c>
      <c r="E393" s="324" t="str">
        <f>IF(C393&gt;0,D393/C393-1,IF(C393&lt;0,-(D393/C393-1),""))</f>
        <v/>
      </c>
      <c r="F393" s="297" t="str">
        <f t="shared" si="48"/>
        <v>否</v>
      </c>
      <c r="G393" s="174" t="str">
        <f t="shared" si="49"/>
        <v>项</v>
      </c>
    </row>
    <row r="394" s="174" customFormat="1" ht="36" customHeight="1" spans="1:7">
      <c r="A394" s="456" t="s">
        <v>825</v>
      </c>
      <c r="B394" s="322" t="s">
        <v>826</v>
      </c>
      <c r="C394" s="323">
        <f>C395+C396+C397</f>
        <v>0</v>
      </c>
      <c r="D394" s="457">
        <f>D395+D396+D397</f>
        <v>0</v>
      </c>
      <c r="E394" s="332"/>
      <c r="F394" s="297" t="str">
        <f t="shared" si="48"/>
        <v>否</v>
      </c>
      <c r="G394" s="174" t="str">
        <f t="shared" si="49"/>
        <v>款</v>
      </c>
    </row>
    <row r="395" s="174" customFormat="1" ht="36" customHeight="1" spans="1:7">
      <c r="A395" s="458" t="s">
        <v>827</v>
      </c>
      <c r="B395" s="326" t="s">
        <v>828</v>
      </c>
      <c r="C395" s="327"/>
      <c r="D395" s="459"/>
      <c r="E395" s="324"/>
      <c r="F395" s="297" t="str">
        <f t="shared" si="48"/>
        <v>否</v>
      </c>
      <c r="G395" s="174" t="str">
        <f t="shared" si="49"/>
        <v>项</v>
      </c>
    </row>
    <row r="396" s="174" customFormat="1" ht="36" customHeight="1" spans="1:7">
      <c r="A396" s="458" t="s">
        <v>829</v>
      </c>
      <c r="B396" s="326" t="s">
        <v>830</v>
      </c>
      <c r="C396" s="327">
        <v>0</v>
      </c>
      <c r="D396" s="459">
        <v>0</v>
      </c>
      <c r="E396" s="324" t="str">
        <f t="shared" ref="E396:E401" si="50">IF(C396&gt;0,D396/C396-1,IF(C396&lt;0,-(D396/C396-1),""))</f>
        <v/>
      </c>
      <c r="F396" s="297" t="str">
        <f t="shared" si="48"/>
        <v>否</v>
      </c>
      <c r="G396" s="174" t="str">
        <f t="shared" si="49"/>
        <v>项</v>
      </c>
    </row>
    <row r="397" s="174" customFormat="1" ht="36" customHeight="1" spans="1:7">
      <c r="A397" s="458" t="s">
        <v>831</v>
      </c>
      <c r="B397" s="326" t="s">
        <v>832</v>
      </c>
      <c r="C397" s="327">
        <v>0</v>
      </c>
      <c r="D397" s="459">
        <v>0</v>
      </c>
      <c r="E397" s="324" t="str">
        <f t="shared" si="50"/>
        <v/>
      </c>
      <c r="F397" s="297" t="str">
        <f t="shared" si="48"/>
        <v>否</v>
      </c>
      <c r="G397" s="174" t="str">
        <f t="shared" si="49"/>
        <v>项</v>
      </c>
    </row>
    <row r="398" s="174" customFormat="1" ht="36" customHeight="1" spans="1:7">
      <c r="A398" s="456" t="s">
        <v>833</v>
      </c>
      <c r="B398" s="322" t="s">
        <v>834</v>
      </c>
      <c r="C398" s="323">
        <f>SUM(C399:C401)</f>
        <v>0</v>
      </c>
      <c r="D398" s="457">
        <f>SUM(D399:D401)</f>
        <v>0</v>
      </c>
      <c r="E398" s="332" t="str">
        <f t="shared" si="50"/>
        <v/>
      </c>
      <c r="F398" s="297" t="str">
        <f t="shared" si="48"/>
        <v>否</v>
      </c>
      <c r="G398" s="174" t="str">
        <f t="shared" si="49"/>
        <v>款</v>
      </c>
    </row>
    <row r="399" s="174" customFormat="1" ht="36" customHeight="1" spans="1:7">
      <c r="A399" s="458" t="s">
        <v>835</v>
      </c>
      <c r="B399" s="326" t="s">
        <v>836</v>
      </c>
      <c r="C399" s="327">
        <v>0</v>
      </c>
      <c r="D399" s="459">
        <v>0</v>
      </c>
      <c r="E399" s="324" t="str">
        <f t="shared" si="50"/>
        <v/>
      </c>
      <c r="F399" s="297" t="str">
        <f t="shared" si="48"/>
        <v>否</v>
      </c>
      <c r="G399" s="174" t="str">
        <f t="shared" si="49"/>
        <v>项</v>
      </c>
    </row>
    <row r="400" s="174" customFormat="1" ht="36" customHeight="1" spans="1:7">
      <c r="A400" s="458" t="s">
        <v>837</v>
      </c>
      <c r="B400" s="326" t="s">
        <v>838</v>
      </c>
      <c r="C400" s="327">
        <v>0</v>
      </c>
      <c r="D400" s="459">
        <v>0</v>
      </c>
      <c r="E400" s="324" t="str">
        <f t="shared" si="50"/>
        <v/>
      </c>
      <c r="F400" s="297" t="str">
        <f t="shared" si="48"/>
        <v>否</v>
      </c>
      <c r="G400" s="174" t="str">
        <f t="shared" si="49"/>
        <v>项</v>
      </c>
    </row>
    <row r="401" s="174" customFormat="1" ht="36" customHeight="1" spans="1:7">
      <c r="A401" s="458" t="s">
        <v>839</v>
      </c>
      <c r="B401" s="326" t="s">
        <v>840</v>
      </c>
      <c r="C401" s="327">
        <v>0</v>
      </c>
      <c r="D401" s="459">
        <v>0</v>
      </c>
      <c r="E401" s="324" t="str">
        <f t="shared" si="50"/>
        <v/>
      </c>
      <c r="F401" s="297" t="str">
        <f t="shared" si="48"/>
        <v>否</v>
      </c>
      <c r="G401" s="174" t="str">
        <f t="shared" si="49"/>
        <v>项</v>
      </c>
    </row>
    <row r="402" s="174" customFormat="1" ht="36" customHeight="1" spans="1:7">
      <c r="A402" s="456" t="s">
        <v>841</v>
      </c>
      <c r="B402" s="322" t="s">
        <v>842</v>
      </c>
      <c r="C402" s="323">
        <f>SUM(C403:C405)</f>
        <v>0</v>
      </c>
      <c r="D402" s="457">
        <f>SUM(D403:D405)</f>
        <v>109</v>
      </c>
      <c r="E402" s="332"/>
      <c r="F402" s="297" t="str">
        <f t="shared" si="48"/>
        <v>是</v>
      </c>
      <c r="G402" s="174" t="str">
        <f t="shared" si="49"/>
        <v>款</v>
      </c>
    </row>
    <row r="403" s="174" customFormat="1" ht="36" customHeight="1" spans="1:7">
      <c r="A403" s="458" t="s">
        <v>843</v>
      </c>
      <c r="B403" s="326" t="s">
        <v>844</v>
      </c>
      <c r="C403" s="327"/>
      <c r="D403" s="459">
        <v>109</v>
      </c>
      <c r="E403" s="324"/>
      <c r="F403" s="297" t="str">
        <f t="shared" si="48"/>
        <v>是</v>
      </c>
      <c r="G403" s="174" t="str">
        <f t="shared" si="49"/>
        <v>项</v>
      </c>
    </row>
    <row r="404" s="174" customFormat="1" ht="36" customHeight="1" spans="1:7">
      <c r="A404" s="458" t="s">
        <v>845</v>
      </c>
      <c r="B404" s="326" t="s">
        <v>846</v>
      </c>
      <c r="C404" s="327">
        <v>0</v>
      </c>
      <c r="D404" s="459">
        <v>0</v>
      </c>
      <c r="E404" s="324" t="str">
        <f t="shared" ref="E404:E408" si="51">IF(C404&gt;0,D404/C404-1,IF(C404&lt;0,-(D404/C404-1),""))</f>
        <v/>
      </c>
      <c r="F404" s="297" t="str">
        <f t="shared" si="48"/>
        <v>否</v>
      </c>
      <c r="G404" s="174" t="str">
        <f t="shared" si="49"/>
        <v>项</v>
      </c>
    </row>
    <row r="405" s="174" customFormat="1" ht="36" customHeight="1" spans="1:7">
      <c r="A405" s="458" t="s">
        <v>847</v>
      </c>
      <c r="B405" s="326" t="s">
        <v>848</v>
      </c>
      <c r="C405" s="327">
        <v>0</v>
      </c>
      <c r="D405" s="459">
        <v>0</v>
      </c>
      <c r="E405" s="324" t="str">
        <f t="shared" si="51"/>
        <v/>
      </c>
      <c r="F405" s="297" t="str">
        <f t="shared" si="48"/>
        <v>否</v>
      </c>
      <c r="G405" s="174" t="str">
        <f t="shared" si="49"/>
        <v>项</v>
      </c>
    </row>
    <row r="406" s="174" customFormat="1" ht="36" customHeight="1" spans="1:7">
      <c r="A406" s="456" t="s">
        <v>849</v>
      </c>
      <c r="B406" s="322" t="s">
        <v>850</v>
      </c>
      <c r="C406" s="323">
        <f>SUM(C407:C411)</f>
        <v>463</v>
      </c>
      <c r="D406" s="457">
        <f>SUM(D407:D411)</f>
        <v>433</v>
      </c>
      <c r="E406" s="324">
        <f t="shared" si="51"/>
        <v>-0.065</v>
      </c>
      <c r="F406" s="297" t="str">
        <f t="shared" si="48"/>
        <v>是</v>
      </c>
      <c r="G406" s="174" t="str">
        <f t="shared" si="49"/>
        <v>款</v>
      </c>
    </row>
    <row r="407" s="174" customFormat="1" ht="36" customHeight="1" spans="1:7">
      <c r="A407" s="458" t="s">
        <v>851</v>
      </c>
      <c r="B407" s="326" t="s">
        <v>852</v>
      </c>
      <c r="C407" s="327">
        <v>196</v>
      </c>
      <c r="D407" s="459">
        <v>191</v>
      </c>
      <c r="E407" s="324">
        <f t="shared" si="51"/>
        <v>-0.026</v>
      </c>
      <c r="F407" s="297" t="str">
        <f t="shared" si="48"/>
        <v>是</v>
      </c>
      <c r="G407" s="174" t="str">
        <f t="shared" si="49"/>
        <v>项</v>
      </c>
    </row>
    <row r="408" s="174" customFormat="1" ht="36" customHeight="1" spans="1:7">
      <c r="A408" s="458" t="s">
        <v>853</v>
      </c>
      <c r="B408" s="326" t="s">
        <v>854</v>
      </c>
      <c r="C408" s="327">
        <v>267</v>
      </c>
      <c r="D408" s="459">
        <v>242</v>
      </c>
      <c r="E408" s="324">
        <f t="shared" si="51"/>
        <v>-0.094</v>
      </c>
      <c r="F408" s="297" t="str">
        <f t="shared" si="48"/>
        <v>是</v>
      </c>
      <c r="G408" s="174" t="str">
        <f t="shared" si="49"/>
        <v>项</v>
      </c>
    </row>
    <row r="409" s="174" customFormat="1" ht="36" customHeight="1" spans="1:7">
      <c r="A409" s="458" t="s">
        <v>855</v>
      </c>
      <c r="B409" s="326" t="s">
        <v>856</v>
      </c>
      <c r="C409" s="327"/>
      <c r="D409" s="459"/>
      <c r="E409" s="324"/>
      <c r="F409" s="297" t="str">
        <f t="shared" si="48"/>
        <v>否</v>
      </c>
      <c r="G409" s="174" t="str">
        <f t="shared" si="49"/>
        <v>项</v>
      </c>
    </row>
    <row r="410" s="174" customFormat="1" ht="36" customHeight="1" spans="1:7">
      <c r="A410" s="458" t="s">
        <v>857</v>
      </c>
      <c r="B410" s="326" t="s">
        <v>858</v>
      </c>
      <c r="C410" s="327">
        <v>0</v>
      </c>
      <c r="D410" s="459">
        <v>0</v>
      </c>
      <c r="E410" s="324" t="str">
        <f t="shared" ref="E410:E412" si="52">IF(C410&gt;0,D410/C410-1,IF(C410&lt;0,-(D410/C410-1),""))</f>
        <v/>
      </c>
      <c r="F410" s="297" t="str">
        <f t="shared" si="48"/>
        <v>否</v>
      </c>
      <c r="G410" s="174" t="str">
        <f t="shared" si="49"/>
        <v>项</v>
      </c>
    </row>
    <row r="411" s="174" customFormat="1" ht="36" customHeight="1" spans="1:7">
      <c r="A411" s="458" t="s">
        <v>859</v>
      </c>
      <c r="B411" s="326" t="s">
        <v>860</v>
      </c>
      <c r="C411" s="327">
        <v>0</v>
      </c>
      <c r="D411" s="459">
        <v>0</v>
      </c>
      <c r="E411" s="324" t="str">
        <f t="shared" si="52"/>
        <v/>
      </c>
      <c r="F411" s="297" t="str">
        <f t="shared" si="48"/>
        <v>否</v>
      </c>
      <c r="G411" s="174" t="str">
        <f t="shared" si="49"/>
        <v>项</v>
      </c>
    </row>
    <row r="412" s="174" customFormat="1" ht="36" customHeight="1" spans="1:7">
      <c r="A412" s="456" t="s">
        <v>861</v>
      </c>
      <c r="B412" s="322" t="s">
        <v>862</v>
      </c>
      <c r="C412" s="323">
        <f>SUM(C413:C418)</f>
        <v>262</v>
      </c>
      <c r="D412" s="457">
        <f>SUM(D413:D418)</f>
        <v>452</v>
      </c>
      <c r="E412" s="324">
        <f t="shared" si="52"/>
        <v>0.725</v>
      </c>
      <c r="F412" s="297" t="str">
        <f t="shared" si="48"/>
        <v>是</v>
      </c>
      <c r="G412" s="174" t="str">
        <f t="shared" si="49"/>
        <v>款</v>
      </c>
    </row>
    <row r="413" s="443" customFormat="1" ht="36" customHeight="1" spans="1:7">
      <c r="A413" s="458" t="s">
        <v>863</v>
      </c>
      <c r="B413" s="326" t="s">
        <v>864</v>
      </c>
      <c r="C413" s="327">
        <v>0</v>
      </c>
      <c r="D413" s="459">
        <v>0</v>
      </c>
      <c r="E413" s="324" t="str">
        <f t="shared" ref="E413:E420" si="53">IF(C413&gt;0,D413/C413-1,IF(C413&lt;0,-(D413/C413-1),""))</f>
        <v/>
      </c>
      <c r="F413" s="297" t="str">
        <f t="shared" si="48"/>
        <v>否</v>
      </c>
      <c r="G413" s="174" t="str">
        <f t="shared" si="49"/>
        <v>项</v>
      </c>
    </row>
    <row r="414" s="174" customFormat="1" ht="36" customHeight="1" spans="1:7">
      <c r="A414" s="458" t="s">
        <v>865</v>
      </c>
      <c r="B414" s="326" t="s">
        <v>866</v>
      </c>
      <c r="C414" s="327">
        <v>0</v>
      </c>
      <c r="D414" s="459">
        <v>0</v>
      </c>
      <c r="E414" s="324" t="str">
        <f t="shared" si="53"/>
        <v/>
      </c>
      <c r="F414" s="297" t="str">
        <f t="shared" si="48"/>
        <v>否</v>
      </c>
      <c r="G414" s="174" t="str">
        <f t="shared" si="49"/>
        <v>项</v>
      </c>
    </row>
    <row r="415" s="174" customFormat="1" ht="36" customHeight="1" spans="1:7">
      <c r="A415" s="458" t="s">
        <v>867</v>
      </c>
      <c r="B415" s="326" t="s">
        <v>868</v>
      </c>
      <c r="C415" s="327">
        <v>0</v>
      </c>
      <c r="D415" s="459">
        <v>0</v>
      </c>
      <c r="E415" s="324" t="str">
        <f t="shared" si="53"/>
        <v/>
      </c>
      <c r="F415" s="297" t="str">
        <f t="shared" si="48"/>
        <v>否</v>
      </c>
      <c r="G415" s="174" t="str">
        <f t="shared" si="49"/>
        <v>项</v>
      </c>
    </row>
    <row r="416" s="443" customFormat="1" ht="36" customHeight="1" spans="1:7">
      <c r="A416" s="458" t="s">
        <v>869</v>
      </c>
      <c r="B416" s="326" t="s">
        <v>870</v>
      </c>
      <c r="C416" s="327">
        <v>0</v>
      </c>
      <c r="D416" s="459">
        <v>0</v>
      </c>
      <c r="E416" s="324" t="str">
        <f t="shared" si="53"/>
        <v/>
      </c>
      <c r="F416" s="297" t="str">
        <f t="shared" si="48"/>
        <v>否</v>
      </c>
      <c r="G416" s="174" t="str">
        <f t="shared" si="49"/>
        <v>项</v>
      </c>
    </row>
    <row r="417" s="174" customFormat="1" ht="36" customHeight="1" spans="1:7">
      <c r="A417" s="458" t="s">
        <v>871</v>
      </c>
      <c r="B417" s="326" t="s">
        <v>872</v>
      </c>
      <c r="C417" s="327">
        <v>0</v>
      </c>
      <c r="D417" s="459">
        <v>0</v>
      </c>
      <c r="E417" s="324" t="str">
        <f t="shared" si="53"/>
        <v/>
      </c>
      <c r="F417" s="297" t="str">
        <f t="shared" si="48"/>
        <v>否</v>
      </c>
      <c r="G417" s="174" t="str">
        <f t="shared" si="49"/>
        <v>项</v>
      </c>
    </row>
    <row r="418" s="174" customFormat="1" ht="36" customHeight="1" spans="1:7">
      <c r="A418" s="458" t="s">
        <v>873</v>
      </c>
      <c r="B418" s="326" t="s">
        <v>874</v>
      </c>
      <c r="C418" s="327">
        <v>262</v>
      </c>
      <c r="D418" s="459">
        <v>452</v>
      </c>
      <c r="E418" s="324">
        <f t="shared" si="53"/>
        <v>0.725</v>
      </c>
      <c r="F418" s="297" t="str">
        <f t="shared" si="48"/>
        <v>是</v>
      </c>
      <c r="G418" s="174" t="str">
        <f t="shared" si="49"/>
        <v>项</v>
      </c>
    </row>
    <row r="419" s="174" customFormat="1" ht="36" customHeight="1" spans="1:7">
      <c r="A419" s="456" t="s">
        <v>875</v>
      </c>
      <c r="B419" s="322" t="s">
        <v>876</v>
      </c>
      <c r="C419" s="323">
        <f>C420</f>
        <v>5320</v>
      </c>
      <c r="D419" s="457">
        <f>D420</f>
        <v>2</v>
      </c>
      <c r="E419" s="324">
        <f t="shared" si="53"/>
        <v>-1</v>
      </c>
      <c r="F419" s="297" t="str">
        <f t="shared" si="48"/>
        <v>是</v>
      </c>
      <c r="G419" s="174" t="str">
        <f t="shared" si="49"/>
        <v>款</v>
      </c>
    </row>
    <row r="420" s="174" customFormat="1" ht="36" customHeight="1" spans="1:7">
      <c r="A420" s="329">
        <v>2059999</v>
      </c>
      <c r="B420" s="326" t="s">
        <v>877</v>
      </c>
      <c r="C420" s="327">
        <v>5320</v>
      </c>
      <c r="D420" s="459">
        <v>2</v>
      </c>
      <c r="E420" s="324">
        <f t="shared" si="53"/>
        <v>-1</v>
      </c>
      <c r="F420" s="297" t="str">
        <f t="shared" si="48"/>
        <v>是</v>
      </c>
      <c r="G420" s="174" t="str">
        <f t="shared" si="49"/>
        <v>项</v>
      </c>
    </row>
    <row r="421" s="176" customFormat="1" ht="36" customHeight="1" spans="1:7">
      <c r="A421" s="462" t="s">
        <v>878</v>
      </c>
      <c r="B421" s="463" t="s">
        <v>589</v>
      </c>
      <c r="C421" s="464"/>
      <c r="D421" s="465"/>
      <c r="E421" s="332"/>
      <c r="F421" s="295" t="str">
        <f t="shared" si="48"/>
        <v>否</v>
      </c>
      <c r="G421" s="176" t="str">
        <f t="shared" si="49"/>
        <v>项</v>
      </c>
    </row>
    <row r="422" s="174" customFormat="1" ht="36" customHeight="1" spans="1:7">
      <c r="A422" s="462" t="s">
        <v>879</v>
      </c>
      <c r="B422" s="463" t="s">
        <v>880</v>
      </c>
      <c r="C422" s="464"/>
      <c r="D422" s="465"/>
      <c r="E422" s="332"/>
      <c r="F422" s="297" t="str">
        <f t="shared" si="48"/>
        <v>否</v>
      </c>
      <c r="G422" s="174" t="str">
        <f t="shared" si="49"/>
        <v>项</v>
      </c>
    </row>
    <row r="423" s="174" customFormat="1" ht="36" customHeight="1" spans="1:7">
      <c r="A423" s="456" t="s">
        <v>149</v>
      </c>
      <c r="B423" s="322" t="s">
        <v>150</v>
      </c>
      <c r="C423" s="323">
        <f>C424+C429+C438+C444+C449+C454+C459+C466+C470+C474+C479</f>
        <v>876</v>
      </c>
      <c r="D423" s="457">
        <f>D424+D429+D438+D444+D449+D454+D459+D466+D470+D474+D479</f>
        <v>959</v>
      </c>
      <c r="E423" s="324">
        <f t="shared" ref="E423:E426" si="54">IF(C423&gt;0,D423/C423-1,IF(C423&lt;0,-(D423/C423-1),""))</f>
        <v>0.095</v>
      </c>
      <c r="F423" s="297" t="str">
        <f t="shared" si="48"/>
        <v>是</v>
      </c>
      <c r="G423" s="174" t="str">
        <f t="shared" si="49"/>
        <v>类</v>
      </c>
    </row>
    <row r="424" s="174" customFormat="1" ht="36" customHeight="1" spans="1:7">
      <c r="A424" s="456" t="s">
        <v>881</v>
      </c>
      <c r="B424" s="322" t="s">
        <v>882</v>
      </c>
      <c r="C424" s="323">
        <f>C425+C426+C427+C428</f>
        <v>168</v>
      </c>
      <c r="D424" s="457">
        <f>D425+D426+D427+D428</f>
        <v>205</v>
      </c>
      <c r="E424" s="324">
        <f t="shared" si="54"/>
        <v>0.22</v>
      </c>
      <c r="F424" s="297" t="str">
        <f t="shared" si="48"/>
        <v>是</v>
      </c>
      <c r="G424" s="174" t="str">
        <f t="shared" si="49"/>
        <v>款</v>
      </c>
    </row>
    <row r="425" s="174" customFormat="1" ht="36" customHeight="1" spans="1:7">
      <c r="A425" s="458" t="s">
        <v>883</v>
      </c>
      <c r="B425" s="326" t="s">
        <v>209</v>
      </c>
      <c r="C425" s="327">
        <v>158</v>
      </c>
      <c r="D425" s="459">
        <v>197</v>
      </c>
      <c r="E425" s="324">
        <f t="shared" si="54"/>
        <v>0.247</v>
      </c>
      <c r="F425" s="297" t="str">
        <f t="shared" si="48"/>
        <v>是</v>
      </c>
      <c r="G425" s="174" t="str">
        <f t="shared" si="49"/>
        <v>项</v>
      </c>
    </row>
    <row r="426" s="174" customFormat="1" ht="36" customHeight="1" spans="1:7">
      <c r="A426" s="458" t="s">
        <v>884</v>
      </c>
      <c r="B426" s="326" t="s">
        <v>211</v>
      </c>
      <c r="C426" s="327">
        <v>0</v>
      </c>
      <c r="D426" s="459">
        <v>0</v>
      </c>
      <c r="E426" s="324" t="str">
        <f t="shared" si="54"/>
        <v/>
      </c>
      <c r="F426" s="297" t="str">
        <f t="shared" si="48"/>
        <v>否</v>
      </c>
      <c r="G426" s="174" t="str">
        <f t="shared" si="49"/>
        <v>项</v>
      </c>
    </row>
    <row r="427" s="174" customFormat="1" ht="36" customHeight="1" spans="1:7">
      <c r="A427" s="458" t="s">
        <v>885</v>
      </c>
      <c r="B427" s="326" t="s">
        <v>213</v>
      </c>
      <c r="C427" s="327"/>
      <c r="D427" s="459"/>
      <c r="E427" s="324"/>
      <c r="F427" s="297" t="str">
        <f t="shared" si="48"/>
        <v>否</v>
      </c>
      <c r="G427" s="174" t="str">
        <f t="shared" si="49"/>
        <v>项</v>
      </c>
    </row>
    <row r="428" s="174" customFormat="1" ht="36" customHeight="1" spans="1:7">
      <c r="A428" s="458" t="s">
        <v>886</v>
      </c>
      <c r="B428" s="326" t="s">
        <v>887</v>
      </c>
      <c r="C428" s="327">
        <v>10</v>
      </c>
      <c r="D428" s="459">
        <v>8</v>
      </c>
      <c r="E428" s="324">
        <f>IF(C428&gt;0,D428/C428-1,IF(C428&lt;0,-(D428/C428-1),""))</f>
        <v>-0.2</v>
      </c>
      <c r="F428" s="297" t="str">
        <f t="shared" si="48"/>
        <v>是</v>
      </c>
      <c r="G428" s="174" t="str">
        <f t="shared" si="49"/>
        <v>项</v>
      </c>
    </row>
    <row r="429" s="174" customFormat="1" ht="36" customHeight="1" spans="1:7">
      <c r="A429" s="456" t="s">
        <v>888</v>
      </c>
      <c r="B429" s="322" t="s">
        <v>889</v>
      </c>
      <c r="C429" s="323">
        <f>C430+C431+C432+C433+C434+C435+C436+C437</f>
        <v>0</v>
      </c>
      <c r="D429" s="457">
        <f>D430+D431+D432+D433+D434+D435+D436+D437</f>
        <v>0</v>
      </c>
      <c r="E429" s="332"/>
      <c r="F429" s="297" t="str">
        <f t="shared" si="48"/>
        <v>否</v>
      </c>
      <c r="G429" s="174" t="str">
        <f t="shared" si="49"/>
        <v>款</v>
      </c>
    </row>
    <row r="430" s="174" customFormat="1" ht="36" customHeight="1" spans="1:7">
      <c r="A430" s="458" t="s">
        <v>890</v>
      </c>
      <c r="B430" s="326" t="s">
        <v>891</v>
      </c>
      <c r="C430" s="327"/>
      <c r="D430" s="459"/>
      <c r="E430" s="324"/>
      <c r="F430" s="297" t="str">
        <f t="shared" si="48"/>
        <v>否</v>
      </c>
      <c r="G430" s="174" t="str">
        <f t="shared" si="49"/>
        <v>项</v>
      </c>
    </row>
    <row r="431" s="174" customFormat="1" ht="36" customHeight="1" spans="1:7">
      <c r="A431" s="458" t="s">
        <v>892</v>
      </c>
      <c r="B431" s="326" t="s">
        <v>893</v>
      </c>
      <c r="C431" s="327">
        <v>0</v>
      </c>
      <c r="D431" s="459">
        <v>0</v>
      </c>
      <c r="E431" s="324" t="str">
        <f>IF(C431&gt;0,D431/C431-1,IF(C431&lt;0,-(D431/C431-1),""))</f>
        <v/>
      </c>
      <c r="F431" s="297" t="str">
        <f t="shared" si="48"/>
        <v>否</v>
      </c>
      <c r="G431" s="174" t="str">
        <f t="shared" si="49"/>
        <v>项</v>
      </c>
    </row>
    <row r="432" s="174" customFormat="1" ht="36" customHeight="1" spans="1:7">
      <c r="A432" s="458" t="s">
        <v>894</v>
      </c>
      <c r="B432" s="326" t="s">
        <v>895</v>
      </c>
      <c r="C432" s="327">
        <v>0</v>
      </c>
      <c r="D432" s="459">
        <v>0</v>
      </c>
      <c r="E432" s="324" t="str">
        <f>IF(C432&gt;0,D432/C432-1,IF(C432&lt;0,-(D432/C432-1),""))</f>
        <v/>
      </c>
      <c r="F432" s="297" t="str">
        <f t="shared" si="48"/>
        <v>否</v>
      </c>
      <c r="G432" s="174" t="str">
        <f t="shared" si="49"/>
        <v>项</v>
      </c>
    </row>
    <row r="433" s="174" customFormat="1" ht="36" customHeight="1" spans="1:7">
      <c r="A433" s="458" t="s">
        <v>896</v>
      </c>
      <c r="B433" s="326" t="s">
        <v>897</v>
      </c>
      <c r="C433" s="327">
        <v>0</v>
      </c>
      <c r="D433" s="459">
        <v>0</v>
      </c>
      <c r="E433" s="324" t="str">
        <f>IF(C433&gt;0,D433/C433-1,IF(C433&lt;0,-(D433/C433-1),""))</f>
        <v/>
      </c>
      <c r="F433" s="297" t="str">
        <f t="shared" si="48"/>
        <v>否</v>
      </c>
      <c r="G433" s="174" t="str">
        <f t="shared" si="49"/>
        <v>项</v>
      </c>
    </row>
    <row r="434" s="174" customFormat="1" ht="36" customHeight="1" spans="1:7">
      <c r="A434" s="458" t="s">
        <v>898</v>
      </c>
      <c r="B434" s="326" t="s">
        <v>899</v>
      </c>
      <c r="C434" s="327"/>
      <c r="D434" s="459"/>
      <c r="E434" s="324"/>
      <c r="F434" s="297" t="str">
        <f t="shared" si="48"/>
        <v>否</v>
      </c>
      <c r="G434" s="174" t="str">
        <f t="shared" si="49"/>
        <v>项</v>
      </c>
    </row>
    <row r="435" s="174" customFormat="1" ht="36" customHeight="1" spans="1:7">
      <c r="A435" s="458" t="s">
        <v>900</v>
      </c>
      <c r="B435" s="326" t="s">
        <v>901</v>
      </c>
      <c r="C435" s="327">
        <v>0</v>
      </c>
      <c r="D435" s="459">
        <v>0</v>
      </c>
      <c r="E435" s="324" t="str">
        <f>IF(C435&gt;0,D435/C435-1,IF(C435&lt;0,-(D435/C435-1),""))</f>
        <v/>
      </c>
      <c r="F435" s="297" t="str">
        <f t="shared" si="48"/>
        <v>否</v>
      </c>
      <c r="G435" s="174" t="str">
        <f t="shared" si="49"/>
        <v>项</v>
      </c>
    </row>
    <row r="436" s="174" customFormat="1" ht="36" customHeight="1" spans="1:7">
      <c r="A436" s="461">
        <v>2060208</v>
      </c>
      <c r="B436" s="470" t="s">
        <v>902</v>
      </c>
      <c r="C436" s="327">
        <v>0</v>
      </c>
      <c r="D436" s="459">
        <v>0</v>
      </c>
      <c r="E436" s="324" t="str">
        <f>IF(C436&gt;0,D436/C436-1,IF(C436&lt;0,-(D436/C436-1),""))</f>
        <v/>
      </c>
      <c r="F436" s="297" t="str">
        <f t="shared" si="48"/>
        <v>否</v>
      </c>
      <c r="G436" s="174" t="str">
        <f t="shared" si="49"/>
        <v>项</v>
      </c>
    </row>
    <row r="437" s="174" customFormat="1" ht="36" customHeight="1" spans="1:7">
      <c r="A437" s="458" t="s">
        <v>903</v>
      </c>
      <c r="B437" s="326" t="s">
        <v>904</v>
      </c>
      <c r="C437" s="327"/>
      <c r="D437" s="459"/>
      <c r="E437" s="324"/>
      <c r="F437" s="297" t="str">
        <f t="shared" si="48"/>
        <v>否</v>
      </c>
      <c r="G437" s="174" t="str">
        <f t="shared" si="49"/>
        <v>项</v>
      </c>
    </row>
    <row r="438" s="174" customFormat="1" ht="36" customHeight="1" spans="1:7">
      <c r="A438" s="456" t="s">
        <v>905</v>
      </c>
      <c r="B438" s="322" t="s">
        <v>906</v>
      </c>
      <c r="C438" s="323">
        <f>C439+C440+C441+C442+C443</f>
        <v>0</v>
      </c>
      <c r="D438" s="457">
        <f>D439+D440+D441+D442+D443</f>
        <v>0</v>
      </c>
      <c r="E438" s="332"/>
      <c r="F438" s="297" t="str">
        <f t="shared" si="48"/>
        <v>否</v>
      </c>
      <c r="G438" s="174" t="str">
        <f t="shared" si="49"/>
        <v>款</v>
      </c>
    </row>
    <row r="439" s="174" customFormat="1" ht="36" customHeight="1" spans="1:7">
      <c r="A439" s="458" t="s">
        <v>907</v>
      </c>
      <c r="B439" s="326" t="s">
        <v>891</v>
      </c>
      <c r="C439" s="327"/>
      <c r="D439" s="459"/>
      <c r="E439" s="324"/>
      <c r="F439" s="297" t="str">
        <f t="shared" si="48"/>
        <v>否</v>
      </c>
      <c r="G439" s="174" t="str">
        <f t="shared" si="49"/>
        <v>项</v>
      </c>
    </row>
    <row r="440" s="174" customFormat="1" ht="36" customHeight="1" spans="1:7">
      <c r="A440" s="458" t="s">
        <v>908</v>
      </c>
      <c r="B440" s="326" t="s">
        <v>909</v>
      </c>
      <c r="C440" s="327"/>
      <c r="D440" s="459"/>
      <c r="E440" s="324"/>
      <c r="F440" s="297" t="str">
        <f t="shared" si="48"/>
        <v>否</v>
      </c>
      <c r="G440" s="174" t="str">
        <f t="shared" si="49"/>
        <v>项</v>
      </c>
    </row>
    <row r="441" s="174" customFormat="1" ht="36" customHeight="1" spans="1:7">
      <c r="A441" s="458" t="s">
        <v>910</v>
      </c>
      <c r="B441" s="326" t="s">
        <v>911</v>
      </c>
      <c r="C441" s="327">
        <v>0</v>
      </c>
      <c r="D441" s="459">
        <v>0</v>
      </c>
      <c r="E441" s="324" t="str">
        <f t="shared" ref="E441:E444" si="55">IF(C441&gt;0,D441/C441-1,IF(C441&lt;0,-(D441/C441-1),""))</f>
        <v/>
      </c>
      <c r="F441" s="297" t="str">
        <f t="shared" si="48"/>
        <v>否</v>
      </c>
      <c r="G441" s="174" t="str">
        <f t="shared" si="49"/>
        <v>项</v>
      </c>
    </row>
    <row r="442" s="174" customFormat="1" ht="36" customHeight="1" spans="1:7">
      <c r="A442" s="458" t="s">
        <v>912</v>
      </c>
      <c r="B442" s="326" t="s">
        <v>913</v>
      </c>
      <c r="C442" s="327">
        <v>0</v>
      </c>
      <c r="D442" s="459">
        <v>0</v>
      </c>
      <c r="E442" s="324" t="str">
        <f t="shared" si="55"/>
        <v/>
      </c>
      <c r="F442" s="297" t="str">
        <f t="shared" si="48"/>
        <v>否</v>
      </c>
      <c r="G442" s="174" t="str">
        <f t="shared" si="49"/>
        <v>项</v>
      </c>
    </row>
    <row r="443" s="174" customFormat="1" ht="36" customHeight="1" spans="1:7">
      <c r="A443" s="458" t="s">
        <v>914</v>
      </c>
      <c r="B443" s="326" t="s">
        <v>915</v>
      </c>
      <c r="C443" s="327">
        <v>0</v>
      </c>
      <c r="D443" s="459">
        <v>0</v>
      </c>
      <c r="E443" s="324" t="str">
        <f t="shared" si="55"/>
        <v/>
      </c>
      <c r="F443" s="297" t="str">
        <f t="shared" si="48"/>
        <v>否</v>
      </c>
      <c r="G443" s="174" t="str">
        <f t="shared" si="49"/>
        <v>项</v>
      </c>
    </row>
    <row r="444" s="174" customFormat="1" ht="36" customHeight="1" spans="1:7">
      <c r="A444" s="456" t="s">
        <v>916</v>
      </c>
      <c r="B444" s="322" t="s">
        <v>917</v>
      </c>
      <c r="C444" s="323">
        <f>C445+C446+C447+C448</f>
        <v>485</v>
      </c>
      <c r="D444" s="457">
        <f>D445+D446+D447+D448</f>
        <v>438</v>
      </c>
      <c r="E444" s="324">
        <f t="shared" si="55"/>
        <v>-0.097</v>
      </c>
      <c r="F444" s="297" t="str">
        <f t="shared" si="48"/>
        <v>是</v>
      </c>
      <c r="G444" s="174" t="str">
        <f t="shared" si="49"/>
        <v>款</v>
      </c>
    </row>
    <row r="445" s="174" customFormat="1" ht="36" customHeight="1" spans="1:7">
      <c r="A445" s="458" t="s">
        <v>918</v>
      </c>
      <c r="B445" s="326" t="s">
        <v>891</v>
      </c>
      <c r="C445" s="327"/>
      <c r="D445" s="459"/>
      <c r="E445" s="324"/>
      <c r="F445" s="297" t="str">
        <f t="shared" si="48"/>
        <v>否</v>
      </c>
      <c r="G445" s="174" t="str">
        <f t="shared" si="49"/>
        <v>项</v>
      </c>
    </row>
    <row r="446" s="174" customFormat="1" ht="36" customHeight="1" spans="1:7">
      <c r="A446" s="458" t="s">
        <v>919</v>
      </c>
      <c r="B446" s="326" t="s">
        <v>920</v>
      </c>
      <c r="C446" s="327"/>
      <c r="D446" s="459"/>
      <c r="E446" s="324"/>
      <c r="F446" s="297" t="str">
        <f t="shared" si="48"/>
        <v>否</v>
      </c>
      <c r="G446" s="174" t="str">
        <f t="shared" si="49"/>
        <v>项</v>
      </c>
    </row>
    <row r="447" s="174" customFormat="1" ht="36" customHeight="1" spans="1:7">
      <c r="A447" s="471">
        <v>2060405</v>
      </c>
      <c r="B447" s="326" t="s">
        <v>921</v>
      </c>
      <c r="C447" s="327"/>
      <c r="D447" s="459"/>
      <c r="E447" s="324"/>
      <c r="F447" s="297" t="str">
        <f t="shared" si="48"/>
        <v>否</v>
      </c>
      <c r="G447" s="174" t="str">
        <f t="shared" si="49"/>
        <v>项</v>
      </c>
    </row>
    <row r="448" s="174" customFormat="1" ht="36" customHeight="1" spans="1:7">
      <c r="A448" s="458" t="s">
        <v>922</v>
      </c>
      <c r="B448" s="326" t="s">
        <v>923</v>
      </c>
      <c r="C448" s="327">
        <v>485</v>
      </c>
      <c r="D448" s="459">
        <v>438</v>
      </c>
      <c r="E448" s="324">
        <f>IF(C448&gt;0,D448/C448-1,IF(C448&lt;0,-(D448/C448-1),""))</f>
        <v>-0.097</v>
      </c>
      <c r="F448" s="297" t="str">
        <f t="shared" si="48"/>
        <v>是</v>
      </c>
      <c r="G448" s="174" t="str">
        <f t="shared" si="49"/>
        <v>项</v>
      </c>
    </row>
    <row r="449" s="174" customFormat="1" ht="36" customHeight="1" spans="1:7">
      <c r="A449" s="456" t="s">
        <v>924</v>
      </c>
      <c r="B449" s="322" t="s">
        <v>925</v>
      </c>
      <c r="C449" s="323">
        <f>C450+C451+C452+C453</f>
        <v>0</v>
      </c>
      <c r="D449" s="457">
        <f>D450+D451+D452+D453</f>
        <v>0</v>
      </c>
      <c r="E449" s="332"/>
      <c r="F449" s="297" t="str">
        <f t="shared" si="48"/>
        <v>否</v>
      </c>
      <c r="G449" s="174" t="str">
        <f t="shared" si="49"/>
        <v>款</v>
      </c>
    </row>
    <row r="450" s="174" customFormat="1" ht="36" customHeight="1" spans="1:7">
      <c r="A450" s="458" t="s">
        <v>926</v>
      </c>
      <c r="B450" s="326" t="s">
        <v>891</v>
      </c>
      <c r="C450" s="327"/>
      <c r="D450" s="459"/>
      <c r="E450" s="324"/>
      <c r="F450" s="297" t="str">
        <f t="shared" si="48"/>
        <v>否</v>
      </c>
      <c r="G450" s="174" t="str">
        <f t="shared" si="49"/>
        <v>项</v>
      </c>
    </row>
    <row r="451" s="174" customFormat="1" ht="36" customHeight="1" spans="1:7">
      <c r="A451" s="458" t="s">
        <v>927</v>
      </c>
      <c r="B451" s="326" t="s">
        <v>928</v>
      </c>
      <c r="C451" s="327">
        <v>0</v>
      </c>
      <c r="D451" s="459">
        <v>0</v>
      </c>
      <c r="E451" s="324" t="str">
        <f>IF(C451&gt;0,D451/C451-1,IF(C451&lt;0,-(D451/C451-1),""))</f>
        <v/>
      </c>
      <c r="F451" s="297" t="str">
        <f t="shared" si="48"/>
        <v>否</v>
      </c>
      <c r="G451" s="174" t="str">
        <f t="shared" si="49"/>
        <v>项</v>
      </c>
    </row>
    <row r="452" s="174" customFormat="1" ht="36" customHeight="1" spans="1:7">
      <c r="A452" s="458" t="s">
        <v>929</v>
      </c>
      <c r="B452" s="326" t="s">
        <v>930</v>
      </c>
      <c r="C452" s="327"/>
      <c r="D452" s="459"/>
      <c r="E452" s="324"/>
      <c r="F452" s="297" t="str">
        <f t="shared" ref="F452:F515" si="56">IF(LEN(A452)=3,"是",IF(B452&lt;&gt;"",IF(SUM(C452:D452)&lt;&gt;0,"是","否"),"是"))</f>
        <v>否</v>
      </c>
      <c r="G452" s="174" t="str">
        <f t="shared" ref="G452:G515" si="57">IF(LEN(A452)=3,"类",IF(LEN(A452)=5,"款","项"))</f>
        <v>项</v>
      </c>
    </row>
    <row r="453" s="174" customFormat="1" ht="36" customHeight="1" spans="1:7">
      <c r="A453" s="458" t="s">
        <v>931</v>
      </c>
      <c r="B453" s="326" t="s">
        <v>932</v>
      </c>
      <c r="C453" s="327"/>
      <c r="D453" s="459"/>
      <c r="E453" s="324"/>
      <c r="F453" s="297" t="str">
        <f t="shared" si="56"/>
        <v>否</v>
      </c>
      <c r="G453" s="174" t="str">
        <f t="shared" si="57"/>
        <v>项</v>
      </c>
    </row>
    <row r="454" s="174" customFormat="1" ht="36" customHeight="1" spans="1:7">
      <c r="A454" s="456" t="s">
        <v>933</v>
      </c>
      <c r="B454" s="322" t="s">
        <v>934</v>
      </c>
      <c r="C454" s="323">
        <f>C455+C456+C457+C458</f>
        <v>0</v>
      </c>
      <c r="D454" s="457">
        <f>D455+D456+D457+D458</f>
        <v>0</v>
      </c>
      <c r="E454" s="332"/>
      <c r="F454" s="297" t="str">
        <f t="shared" si="56"/>
        <v>否</v>
      </c>
      <c r="G454" s="174" t="str">
        <f t="shared" si="57"/>
        <v>款</v>
      </c>
    </row>
    <row r="455" s="174" customFormat="1" ht="36" customHeight="1" spans="1:7">
      <c r="A455" s="458" t="s">
        <v>935</v>
      </c>
      <c r="B455" s="326" t="s">
        <v>936</v>
      </c>
      <c r="C455" s="327"/>
      <c r="D455" s="459"/>
      <c r="E455" s="324"/>
      <c r="F455" s="297" t="str">
        <f t="shared" si="56"/>
        <v>否</v>
      </c>
      <c r="G455" s="174" t="str">
        <f t="shared" si="57"/>
        <v>项</v>
      </c>
    </row>
    <row r="456" s="174" customFormat="1" ht="36" customHeight="1" spans="1:7">
      <c r="A456" s="458" t="s">
        <v>937</v>
      </c>
      <c r="B456" s="326" t="s">
        <v>938</v>
      </c>
      <c r="C456" s="327"/>
      <c r="D456" s="459"/>
      <c r="E456" s="324"/>
      <c r="F456" s="297" t="str">
        <f t="shared" si="56"/>
        <v>否</v>
      </c>
      <c r="G456" s="174" t="str">
        <f t="shared" si="57"/>
        <v>项</v>
      </c>
    </row>
    <row r="457" s="174" customFormat="1" ht="36" customHeight="1" spans="1:7">
      <c r="A457" s="458" t="s">
        <v>939</v>
      </c>
      <c r="B457" s="326" t="s">
        <v>940</v>
      </c>
      <c r="C457" s="327">
        <v>0</v>
      </c>
      <c r="D457" s="459">
        <v>0</v>
      </c>
      <c r="E457" s="324" t="str">
        <f t="shared" ref="E457:E461" si="58">IF(C457&gt;0,D457/C457-1,IF(C457&lt;0,-(D457/C457-1),""))</f>
        <v/>
      </c>
      <c r="F457" s="297" t="str">
        <f t="shared" si="56"/>
        <v>否</v>
      </c>
      <c r="G457" s="174" t="str">
        <f t="shared" si="57"/>
        <v>项</v>
      </c>
    </row>
    <row r="458" s="174" customFormat="1" ht="36" customHeight="1" spans="1:7">
      <c r="A458" s="458" t="s">
        <v>941</v>
      </c>
      <c r="B458" s="326" t="s">
        <v>942</v>
      </c>
      <c r="C458" s="327"/>
      <c r="D458" s="459"/>
      <c r="E458" s="324"/>
      <c r="F458" s="297" t="str">
        <f t="shared" si="56"/>
        <v>否</v>
      </c>
      <c r="G458" s="174" t="str">
        <f t="shared" si="57"/>
        <v>项</v>
      </c>
    </row>
    <row r="459" s="174" customFormat="1" ht="36" customHeight="1" spans="1:7">
      <c r="A459" s="456" t="s">
        <v>943</v>
      </c>
      <c r="B459" s="322" t="s">
        <v>944</v>
      </c>
      <c r="C459" s="323">
        <f>C460+C461+C462+C463+C464+C465</f>
        <v>223</v>
      </c>
      <c r="D459" s="457">
        <f>D460+D461+D462+D463+D464+D465</f>
        <v>304</v>
      </c>
      <c r="E459" s="324">
        <f t="shared" si="58"/>
        <v>0.363</v>
      </c>
      <c r="F459" s="297" t="str">
        <f t="shared" si="56"/>
        <v>是</v>
      </c>
      <c r="G459" s="174" t="str">
        <f t="shared" si="57"/>
        <v>款</v>
      </c>
    </row>
    <row r="460" s="174" customFormat="1" ht="36" customHeight="1" spans="1:7">
      <c r="A460" s="458" t="s">
        <v>945</v>
      </c>
      <c r="B460" s="326" t="s">
        <v>891</v>
      </c>
      <c r="C460" s="327">
        <v>185</v>
      </c>
      <c r="D460" s="459">
        <v>143</v>
      </c>
      <c r="E460" s="324">
        <f t="shared" si="58"/>
        <v>-0.227</v>
      </c>
      <c r="F460" s="297" t="str">
        <f t="shared" si="56"/>
        <v>是</v>
      </c>
      <c r="G460" s="174" t="str">
        <f t="shared" si="57"/>
        <v>项</v>
      </c>
    </row>
    <row r="461" s="174" customFormat="1" ht="36" customHeight="1" spans="1:7">
      <c r="A461" s="458" t="s">
        <v>946</v>
      </c>
      <c r="B461" s="326" t="s">
        <v>947</v>
      </c>
      <c r="C461" s="327">
        <v>23</v>
      </c>
      <c r="D461" s="459">
        <v>159</v>
      </c>
      <c r="E461" s="324">
        <f t="shared" si="58"/>
        <v>5.913</v>
      </c>
      <c r="F461" s="297" t="str">
        <f t="shared" si="56"/>
        <v>是</v>
      </c>
      <c r="G461" s="174" t="str">
        <f t="shared" si="57"/>
        <v>项</v>
      </c>
    </row>
    <row r="462" s="174" customFormat="1" ht="36" customHeight="1" spans="1:7">
      <c r="A462" s="458" t="s">
        <v>948</v>
      </c>
      <c r="B462" s="326" t="s">
        <v>949</v>
      </c>
      <c r="C462" s="327"/>
      <c r="D462" s="459"/>
      <c r="E462" s="324"/>
      <c r="F462" s="297" t="str">
        <f t="shared" si="56"/>
        <v>否</v>
      </c>
      <c r="G462" s="174" t="str">
        <f t="shared" si="57"/>
        <v>项</v>
      </c>
    </row>
    <row r="463" s="174" customFormat="1" ht="36" customHeight="1" spans="1:7">
      <c r="A463" s="458" t="s">
        <v>950</v>
      </c>
      <c r="B463" s="326" t="s">
        <v>951</v>
      </c>
      <c r="C463" s="327"/>
      <c r="D463" s="459"/>
      <c r="E463" s="324"/>
      <c r="F463" s="297" t="str">
        <f t="shared" si="56"/>
        <v>否</v>
      </c>
      <c r="G463" s="174" t="str">
        <f t="shared" si="57"/>
        <v>项</v>
      </c>
    </row>
    <row r="464" s="174" customFormat="1" ht="36" customHeight="1" spans="1:7">
      <c r="A464" s="458" t="s">
        <v>952</v>
      </c>
      <c r="B464" s="326" t="s">
        <v>953</v>
      </c>
      <c r="C464" s="327">
        <v>0</v>
      </c>
      <c r="D464" s="459">
        <v>0</v>
      </c>
      <c r="E464" s="324" t="str">
        <f>IF(C464&gt;0,D464/C464-1,IF(C464&lt;0,-(D464/C464-1),""))</f>
        <v/>
      </c>
      <c r="F464" s="297" t="str">
        <f t="shared" si="56"/>
        <v>否</v>
      </c>
      <c r="G464" s="174" t="str">
        <f t="shared" si="57"/>
        <v>项</v>
      </c>
    </row>
    <row r="465" s="174" customFormat="1" ht="36" customHeight="1" spans="1:7">
      <c r="A465" s="458" t="s">
        <v>954</v>
      </c>
      <c r="B465" s="326" t="s">
        <v>955</v>
      </c>
      <c r="C465" s="327">
        <v>15</v>
      </c>
      <c r="D465" s="459">
        <v>2</v>
      </c>
      <c r="E465" s="324">
        <f>IF(C465&gt;0,D465/C465-1,IF(C465&lt;0,-(D465/C465-1),""))</f>
        <v>-0.867</v>
      </c>
      <c r="F465" s="297" t="str">
        <f t="shared" si="56"/>
        <v>是</v>
      </c>
      <c r="G465" s="174" t="str">
        <f t="shared" si="57"/>
        <v>项</v>
      </c>
    </row>
    <row r="466" s="174" customFormat="1" ht="36" customHeight="1" spans="1:7">
      <c r="A466" s="456" t="s">
        <v>956</v>
      </c>
      <c r="B466" s="322" t="s">
        <v>957</v>
      </c>
      <c r="C466" s="323">
        <f>C467+C468+C469</f>
        <v>0</v>
      </c>
      <c r="D466" s="457">
        <f>D467+D468+D469</f>
        <v>0</v>
      </c>
      <c r="E466" s="332"/>
      <c r="F466" s="297" t="str">
        <f t="shared" si="56"/>
        <v>否</v>
      </c>
      <c r="G466" s="174" t="str">
        <f t="shared" si="57"/>
        <v>款</v>
      </c>
    </row>
    <row r="467" s="174" customFormat="1" ht="36" customHeight="1" spans="1:7">
      <c r="A467" s="458" t="s">
        <v>958</v>
      </c>
      <c r="B467" s="326" t="s">
        <v>959</v>
      </c>
      <c r="C467" s="327"/>
      <c r="D467" s="459"/>
      <c r="E467" s="324"/>
      <c r="F467" s="297" t="str">
        <f t="shared" si="56"/>
        <v>否</v>
      </c>
      <c r="G467" s="174" t="str">
        <f t="shared" si="57"/>
        <v>项</v>
      </c>
    </row>
    <row r="468" s="174" customFormat="1" ht="36" customHeight="1" spans="1:7">
      <c r="A468" s="458" t="s">
        <v>960</v>
      </c>
      <c r="B468" s="326" t="s">
        <v>961</v>
      </c>
      <c r="C468" s="327"/>
      <c r="D468" s="459"/>
      <c r="E468" s="324"/>
      <c r="F468" s="297" t="str">
        <f t="shared" si="56"/>
        <v>否</v>
      </c>
      <c r="G468" s="174" t="str">
        <f t="shared" si="57"/>
        <v>项</v>
      </c>
    </row>
    <row r="469" s="174" customFormat="1" ht="36" customHeight="1" spans="1:7">
      <c r="A469" s="458" t="s">
        <v>962</v>
      </c>
      <c r="B469" s="326" t="s">
        <v>963</v>
      </c>
      <c r="C469" s="327">
        <v>0</v>
      </c>
      <c r="D469" s="459">
        <v>0</v>
      </c>
      <c r="E469" s="324" t="str">
        <f>IF(C469&gt;0,D469/C469-1,IF(C469&lt;0,-(D469/C469-1),""))</f>
        <v/>
      </c>
      <c r="F469" s="297" t="str">
        <f t="shared" si="56"/>
        <v>否</v>
      </c>
      <c r="G469" s="174" t="str">
        <f t="shared" si="57"/>
        <v>项</v>
      </c>
    </row>
    <row r="470" s="174" customFormat="1" ht="36" customHeight="1" spans="1:7">
      <c r="A470" s="456" t="s">
        <v>964</v>
      </c>
      <c r="B470" s="322" t="s">
        <v>965</v>
      </c>
      <c r="C470" s="323">
        <f>C471+C472+C473</f>
        <v>0</v>
      </c>
      <c r="D470" s="457">
        <f>D471+D472+D473</f>
        <v>0</v>
      </c>
      <c r="E470" s="332"/>
      <c r="F470" s="297" t="str">
        <f t="shared" si="56"/>
        <v>否</v>
      </c>
      <c r="G470" s="174" t="str">
        <f t="shared" si="57"/>
        <v>款</v>
      </c>
    </row>
    <row r="471" s="174" customFormat="1" ht="36" customHeight="1" spans="1:7">
      <c r="A471" s="458" t="s">
        <v>966</v>
      </c>
      <c r="B471" s="326" t="s">
        <v>967</v>
      </c>
      <c r="C471" s="327"/>
      <c r="D471" s="459"/>
      <c r="E471" s="324"/>
      <c r="F471" s="297" t="str">
        <f t="shared" si="56"/>
        <v>否</v>
      </c>
      <c r="G471" s="174" t="str">
        <f t="shared" si="57"/>
        <v>项</v>
      </c>
    </row>
    <row r="472" s="174" customFormat="1" ht="36" customHeight="1" spans="1:7">
      <c r="A472" s="458" t="s">
        <v>968</v>
      </c>
      <c r="B472" s="326" t="s">
        <v>969</v>
      </c>
      <c r="C472" s="327"/>
      <c r="D472" s="459"/>
      <c r="E472" s="324"/>
      <c r="F472" s="297" t="str">
        <f t="shared" si="56"/>
        <v>否</v>
      </c>
      <c r="G472" s="174" t="str">
        <f t="shared" si="57"/>
        <v>项</v>
      </c>
    </row>
    <row r="473" s="174" customFormat="1" ht="36" customHeight="1" spans="1:7">
      <c r="A473" s="458" t="s">
        <v>970</v>
      </c>
      <c r="B473" s="326" t="s">
        <v>971</v>
      </c>
      <c r="C473" s="327"/>
      <c r="D473" s="459">
        <v>0</v>
      </c>
      <c r="E473" s="324" t="str">
        <f>IF(C473&gt;0,D473/C473-1,IF(C473&lt;0,-(D473/C473-1),""))</f>
        <v/>
      </c>
      <c r="F473" s="297" t="str">
        <f t="shared" si="56"/>
        <v>否</v>
      </c>
      <c r="G473" s="174" t="str">
        <f t="shared" si="57"/>
        <v>项</v>
      </c>
    </row>
    <row r="474" s="174" customFormat="1" ht="36" customHeight="1" spans="1:7">
      <c r="A474" s="456" t="s">
        <v>972</v>
      </c>
      <c r="B474" s="322" t="s">
        <v>973</v>
      </c>
      <c r="C474" s="323">
        <f>C475+C476+C477+C478</f>
        <v>0</v>
      </c>
      <c r="D474" s="457">
        <f>D475+D476+D477+D478</f>
        <v>12</v>
      </c>
      <c r="E474" s="332"/>
      <c r="F474" s="297" t="str">
        <f t="shared" si="56"/>
        <v>是</v>
      </c>
      <c r="G474" s="174" t="str">
        <f t="shared" si="57"/>
        <v>款</v>
      </c>
    </row>
    <row r="475" s="174" customFormat="1" ht="36" customHeight="1" spans="1:7">
      <c r="A475" s="458" t="s">
        <v>974</v>
      </c>
      <c r="B475" s="326" t="s">
        <v>975</v>
      </c>
      <c r="C475" s="327"/>
      <c r="D475" s="459"/>
      <c r="E475" s="324"/>
      <c r="F475" s="297" t="str">
        <f t="shared" si="56"/>
        <v>否</v>
      </c>
      <c r="G475" s="174" t="str">
        <f t="shared" si="57"/>
        <v>项</v>
      </c>
    </row>
    <row r="476" s="174" customFormat="1" ht="36" customHeight="1" spans="1:7">
      <c r="A476" s="458" t="s">
        <v>976</v>
      </c>
      <c r="B476" s="326" t="s">
        <v>977</v>
      </c>
      <c r="C476" s="327">
        <v>0</v>
      </c>
      <c r="D476" s="459">
        <v>0</v>
      </c>
      <c r="E476" s="324" t="str">
        <f t="shared" ref="E476:E483" si="59">IF(C476&gt;0,D476/C476-1,IF(C476&lt;0,-(D476/C476-1),""))</f>
        <v/>
      </c>
      <c r="F476" s="297" t="str">
        <f t="shared" si="56"/>
        <v>否</v>
      </c>
      <c r="G476" s="174" t="str">
        <f t="shared" si="57"/>
        <v>项</v>
      </c>
    </row>
    <row r="477" s="174" customFormat="1" ht="36" customHeight="1" spans="1:7">
      <c r="A477" s="458" t="s">
        <v>978</v>
      </c>
      <c r="B477" s="326" t="s">
        <v>979</v>
      </c>
      <c r="C477" s="327"/>
      <c r="D477" s="459"/>
      <c r="E477" s="324"/>
      <c r="F477" s="297" t="str">
        <f t="shared" si="56"/>
        <v>否</v>
      </c>
      <c r="G477" s="174" t="str">
        <f t="shared" si="57"/>
        <v>项</v>
      </c>
    </row>
    <row r="478" s="174" customFormat="1" ht="36" customHeight="1" spans="1:7">
      <c r="A478" s="458" t="s">
        <v>980</v>
      </c>
      <c r="B478" s="326" t="s">
        <v>981</v>
      </c>
      <c r="C478" s="327"/>
      <c r="D478" s="459">
        <v>12</v>
      </c>
      <c r="E478" s="324"/>
      <c r="F478" s="297" t="str">
        <f t="shared" si="56"/>
        <v>是</v>
      </c>
      <c r="G478" s="174" t="str">
        <f t="shared" si="57"/>
        <v>项</v>
      </c>
    </row>
    <row r="479" s="176" customFormat="1" ht="36" customHeight="1" spans="1:7">
      <c r="A479" s="472" t="s">
        <v>982</v>
      </c>
      <c r="B479" s="463" t="s">
        <v>589</v>
      </c>
      <c r="C479" s="464"/>
      <c r="D479" s="465"/>
      <c r="E479" s="332"/>
      <c r="F479" s="295" t="str">
        <f t="shared" si="56"/>
        <v>否</v>
      </c>
      <c r="G479" s="176" t="str">
        <f t="shared" si="57"/>
        <v>项</v>
      </c>
    </row>
    <row r="480" s="174" customFormat="1" ht="36" customHeight="1" spans="1:7">
      <c r="A480" s="456" t="s">
        <v>151</v>
      </c>
      <c r="B480" s="322" t="s">
        <v>152</v>
      </c>
      <c r="C480" s="323">
        <f>C481+C497+C505++C516+C525+C535+C539</f>
        <v>1878</v>
      </c>
      <c r="D480" s="457">
        <f>D481+D497+D505++D516+D525+D535+D539</f>
        <v>2554</v>
      </c>
      <c r="E480" s="324">
        <f t="shared" si="59"/>
        <v>0.36</v>
      </c>
      <c r="F480" s="297" t="str">
        <f t="shared" si="56"/>
        <v>是</v>
      </c>
      <c r="G480" s="174" t="str">
        <f t="shared" si="57"/>
        <v>类</v>
      </c>
    </row>
    <row r="481" s="174" customFormat="1" ht="36" customHeight="1" spans="1:7">
      <c r="A481" s="456" t="s">
        <v>983</v>
      </c>
      <c r="B481" s="322" t="s">
        <v>984</v>
      </c>
      <c r="C481" s="323">
        <f>SUM(C482:C496)</f>
        <v>1140</v>
      </c>
      <c r="D481" s="457">
        <f>SUM(D482:D496)</f>
        <v>1178</v>
      </c>
      <c r="E481" s="324">
        <f t="shared" si="59"/>
        <v>0.033</v>
      </c>
      <c r="F481" s="297" t="str">
        <f t="shared" si="56"/>
        <v>是</v>
      </c>
      <c r="G481" s="174" t="str">
        <f t="shared" si="57"/>
        <v>款</v>
      </c>
    </row>
    <row r="482" s="174" customFormat="1" ht="36" customHeight="1" spans="1:7">
      <c r="A482" s="458" t="s">
        <v>985</v>
      </c>
      <c r="B482" s="326" t="s">
        <v>209</v>
      </c>
      <c r="C482" s="327">
        <v>935</v>
      </c>
      <c r="D482" s="459">
        <v>732</v>
      </c>
      <c r="E482" s="324">
        <f t="shared" si="59"/>
        <v>-0.217</v>
      </c>
      <c r="F482" s="297" t="str">
        <f t="shared" si="56"/>
        <v>是</v>
      </c>
      <c r="G482" s="174" t="str">
        <f t="shared" si="57"/>
        <v>项</v>
      </c>
    </row>
    <row r="483" s="174" customFormat="1" ht="36" customHeight="1" spans="1:7">
      <c r="A483" s="458" t="s">
        <v>986</v>
      </c>
      <c r="B483" s="326" t="s">
        <v>211</v>
      </c>
      <c r="C483" s="327">
        <v>0</v>
      </c>
      <c r="D483" s="459">
        <v>0</v>
      </c>
      <c r="E483" s="324" t="str">
        <f t="shared" si="59"/>
        <v/>
      </c>
      <c r="F483" s="297" t="str">
        <f t="shared" si="56"/>
        <v>否</v>
      </c>
      <c r="G483" s="174" t="str">
        <f t="shared" si="57"/>
        <v>项</v>
      </c>
    </row>
    <row r="484" s="174" customFormat="1" ht="36" customHeight="1" spans="1:7">
      <c r="A484" s="458" t="s">
        <v>987</v>
      </c>
      <c r="B484" s="326" t="s">
        <v>213</v>
      </c>
      <c r="C484" s="327"/>
      <c r="D484" s="459"/>
      <c r="E484" s="324"/>
      <c r="F484" s="297" t="str">
        <f t="shared" si="56"/>
        <v>否</v>
      </c>
      <c r="G484" s="174" t="str">
        <f t="shared" si="57"/>
        <v>项</v>
      </c>
    </row>
    <row r="485" s="174" customFormat="1" ht="36" customHeight="1" spans="1:7">
      <c r="A485" s="458" t="s">
        <v>988</v>
      </c>
      <c r="B485" s="326" t="s">
        <v>989</v>
      </c>
      <c r="C485" s="327">
        <v>2</v>
      </c>
      <c r="D485" s="459"/>
      <c r="E485" s="324"/>
      <c r="F485" s="297" t="str">
        <f t="shared" si="56"/>
        <v>是</v>
      </c>
      <c r="G485" s="174" t="str">
        <f t="shared" si="57"/>
        <v>项</v>
      </c>
    </row>
    <row r="486" s="174" customFormat="1" ht="36" customHeight="1" spans="1:7">
      <c r="A486" s="458" t="s">
        <v>990</v>
      </c>
      <c r="B486" s="326" t="s">
        <v>991</v>
      </c>
      <c r="C486" s="327"/>
      <c r="D486" s="459"/>
      <c r="E486" s="324"/>
      <c r="F486" s="297" t="str">
        <f t="shared" si="56"/>
        <v>否</v>
      </c>
      <c r="G486" s="174" t="str">
        <f t="shared" si="57"/>
        <v>项</v>
      </c>
    </row>
    <row r="487" s="174" customFormat="1" ht="36" customHeight="1" spans="1:7">
      <c r="A487" s="458" t="s">
        <v>992</v>
      </c>
      <c r="B487" s="326" t="s">
        <v>993</v>
      </c>
      <c r="C487" s="327">
        <v>0</v>
      </c>
      <c r="D487" s="459">
        <v>0</v>
      </c>
      <c r="E487" s="324" t="str">
        <f>IF(C487&gt;0,D487/C487-1,IF(C487&lt;0,-(D487/C487-1),""))</f>
        <v/>
      </c>
      <c r="F487" s="297" t="str">
        <f t="shared" si="56"/>
        <v>否</v>
      </c>
      <c r="G487" s="174" t="str">
        <f t="shared" si="57"/>
        <v>项</v>
      </c>
    </row>
    <row r="488" s="174" customFormat="1" ht="36" customHeight="1" spans="1:7">
      <c r="A488" s="458" t="s">
        <v>994</v>
      </c>
      <c r="B488" s="326" t="s">
        <v>995</v>
      </c>
      <c r="C488" s="327"/>
      <c r="D488" s="459"/>
      <c r="E488" s="324"/>
      <c r="F488" s="297" t="str">
        <f t="shared" si="56"/>
        <v>否</v>
      </c>
      <c r="G488" s="174" t="str">
        <f t="shared" si="57"/>
        <v>项</v>
      </c>
    </row>
    <row r="489" s="174" customFormat="1" ht="36" customHeight="1" spans="1:7">
      <c r="A489" s="458" t="s">
        <v>996</v>
      </c>
      <c r="B489" s="326" t="s">
        <v>997</v>
      </c>
      <c r="C489" s="327"/>
      <c r="D489" s="459"/>
      <c r="E489" s="324"/>
      <c r="F489" s="297" t="str">
        <f t="shared" si="56"/>
        <v>否</v>
      </c>
      <c r="G489" s="174" t="str">
        <f t="shared" si="57"/>
        <v>项</v>
      </c>
    </row>
    <row r="490" s="174" customFormat="1" ht="36" customHeight="1" spans="1:7">
      <c r="A490" s="458" t="s">
        <v>998</v>
      </c>
      <c r="B490" s="326" t="s">
        <v>999</v>
      </c>
      <c r="C490" s="327">
        <v>2</v>
      </c>
      <c r="D490" s="459"/>
      <c r="E490" s="324"/>
      <c r="F490" s="297" t="str">
        <f t="shared" si="56"/>
        <v>是</v>
      </c>
      <c r="G490" s="174" t="str">
        <f t="shared" si="57"/>
        <v>项</v>
      </c>
    </row>
    <row r="491" s="174" customFormat="1" ht="36" customHeight="1" spans="1:7">
      <c r="A491" s="458" t="s">
        <v>1000</v>
      </c>
      <c r="B491" s="326" t="s">
        <v>1001</v>
      </c>
      <c r="C491" s="327"/>
      <c r="D491" s="459"/>
      <c r="E491" s="324"/>
      <c r="F491" s="297" t="str">
        <f t="shared" si="56"/>
        <v>否</v>
      </c>
      <c r="G491" s="174" t="str">
        <f t="shared" si="57"/>
        <v>项</v>
      </c>
    </row>
    <row r="492" s="174" customFormat="1" ht="36" customHeight="1" spans="1:7">
      <c r="A492" s="458" t="s">
        <v>1002</v>
      </c>
      <c r="B492" s="326" t="s">
        <v>1003</v>
      </c>
      <c r="C492" s="327">
        <v>99</v>
      </c>
      <c r="D492" s="459">
        <v>28</v>
      </c>
      <c r="E492" s="324">
        <f t="shared" ref="E492:E497" si="60">IF(C492&gt;0,D492/C492-1,IF(C492&lt;0,-(D492/C492-1),""))</f>
        <v>-0.717</v>
      </c>
      <c r="F492" s="297" t="str">
        <f t="shared" si="56"/>
        <v>是</v>
      </c>
      <c r="G492" s="174" t="str">
        <f t="shared" si="57"/>
        <v>项</v>
      </c>
    </row>
    <row r="493" s="174" customFormat="1" ht="36" customHeight="1" spans="1:7">
      <c r="A493" s="458" t="s">
        <v>1004</v>
      </c>
      <c r="B493" s="326" t="s">
        <v>1005</v>
      </c>
      <c r="C493" s="327">
        <v>1</v>
      </c>
      <c r="D493" s="459"/>
      <c r="E493" s="324"/>
      <c r="F493" s="297" t="str">
        <f t="shared" si="56"/>
        <v>是</v>
      </c>
      <c r="G493" s="174" t="str">
        <f t="shared" si="57"/>
        <v>项</v>
      </c>
    </row>
    <row r="494" s="174" customFormat="1" ht="36" customHeight="1" spans="1:7">
      <c r="A494" s="458" t="s">
        <v>1006</v>
      </c>
      <c r="B494" s="326" t="s">
        <v>1007</v>
      </c>
      <c r="C494" s="327">
        <v>2</v>
      </c>
      <c r="D494" s="459">
        <v>2</v>
      </c>
      <c r="E494" s="324"/>
      <c r="F494" s="297" t="str">
        <f t="shared" si="56"/>
        <v>是</v>
      </c>
      <c r="G494" s="174" t="str">
        <f t="shared" si="57"/>
        <v>项</v>
      </c>
    </row>
    <row r="495" s="174" customFormat="1" ht="36" customHeight="1" spans="1:7">
      <c r="A495" s="458" t="s">
        <v>1008</v>
      </c>
      <c r="B495" s="326" t="s">
        <v>1009</v>
      </c>
      <c r="C495" s="327"/>
      <c r="D495" s="459"/>
      <c r="E495" s="324"/>
      <c r="F495" s="297" t="str">
        <f t="shared" si="56"/>
        <v>否</v>
      </c>
      <c r="G495" s="174" t="str">
        <f t="shared" si="57"/>
        <v>项</v>
      </c>
    </row>
    <row r="496" s="174" customFormat="1" ht="36" customHeight="1" spans="1:7">
      <c r="A496" s="458" t="s">
        <v>1010</v>
      </c>
      <c r="B496" s="326" t="s">
        <v>1011</v>
      </c>
      <c r="C496" s="327">
        <v>99</v>
      </c>
      <c r="D496" s="459">
        <v>416</v>
      </c>
      <c r="E496" s="324">
        <f t="shared" si="60"/>
        <v>3.202</v>
      </c>
      <c r="F496" s="297" t="str">
        <f t="shared" si="56"/>
        <v>是</v>
      </c>
      <c r="G496" s="174" t="str">
        <f t="shared" si="57"/>
        <v>项</v>
      </c>
    </row>
    <row r="497" s="174" customFormat="1" ht="36" customHeight="1" spans="1:7">
      <c r="A497" s="456" t="s">
        <v>1012</v>
      </c>
      <c r="B497" s="322" t="s">
        <v>1013</v>
      </c>
      <c r="C497" s="323">
        <f>SUM(C498:C504)</f>
        <v>7</v>
      </c>
      <c r="D497" s="457">
        <f>SUM(D498:D504)</f>
        <v>4</v>
      </c>
      <c r="E497" s="324">
        <f t="shared" si="60"/>
        <v>-0.429</v>
      </c>
      <c r="F497" s="297" t="str">
        <f t="shared" si="56"/>
        <v>是</v>
      </c>
      <c r="G497" s="174" t="str">
        <f t="shared" si="57"/>
        <v>款</v>
      </c>
    </row>
    <row r="498" s="174" customFormat="1" ht="36" customHeight="1" spans="1:7">
      <c r="A498" s="458" t="s">
        <v>1014</v>
      </c>
      <c r="B498" s="326" t="s">
        <v>209</v>
      </c>
      <c r="C498" s="327">
        <v>0</v>
      </c>
      <c r="D498" s="459">
        <v>0</v>
      </c>
      <c r="E498" s="324" t="str">
        <f t="shared" ref="E498:E501" si="61">IF(C498&gt;0,D498/C498-1,IF(C498&lt;0,-(D498/C498-1),""))</f>
        <v/>
      </c>
      <c r="F498" s="297" t="str">
        <f t="shared" si="56"/>
        <v>否</v>
      </c>
      <c r="G498" s="174" t="str">
        <f t="shared" si="57"/>
        <v>项</v>
      </c>
    </row>
    <row r="499" s="174" customFormat="1" ht="36" customHeight="1" spans="1:7">
      <c r="A499" s="458" t="s">
        <v>1015</v>
      </c>
      <c r="B499" s="326" t="s">
        <v>211</v>
      </c>
      <c r="C499" s="327">
        <v>0</v>
      </c>
      <c r="D499" s="459">
        <v>0</v>
      </c>
      <c r="E499" s="324" t="str">
        <f t="shared" si="61"/>
        <v/>
      </c>
      <c r="F499" s="297" t="str">
        <f t="shared" si="56"/>
        <v>否</v>
      </c>
      <c r="G499" s="174" t="str">
        <f t="shared" si="57"/>
        <v>项</v>
      </c>
    </row>
    <row r="500" s="174" customFormat="1" ht="36" customHeight="1" spans="1:7">
      <c r="A500" s="458" t="s">
        <v>1016</v>
      </c>
      <c r="B500" s="326" t="s">
        <v>213</v>
      </c>
      <c r="C500" s="327">
        <v>0</v>
      </c>
      <c r="D500" s="459">
        <v>0</v>
      </c>
      <c r="E500" s="324" t="str">
        <f t="shared" si="61"/>
        <v/>
      </c>
      <c r="F500" s="297" t="str">
        <f t="shared" si="56"/>
        <v>否</v>
      </c>
      <c r="G500" s="174" t="str">
        <f t="shared" si="57"/>
        <v>项</v>
      </c>
    </row>
    <row r="501" s="174" customFormat="1" ht="36" customHeight="1" spans="1:7">
      <c r="A501" s="458" t="s">
        <v>1017</v>
      </c>
      <c r="B501" s="326" t="s">
        <v>1018</v>
      </c>
      <c r="C501" s="327">
        <v>7</v>
      </c>
      <c r="D501" s="459">
        <v>4</v>
      </c>
      <c r="E501" s="324">
        <f t="shared" si="61"/>
        <v>-0.429</v>
      </c>
      <c r="F501" s="297" t="str">
        <f t="shared" si="56"/>
        <v>是</v>
      </c>
      <c r="G501" s="174" t="str">
        <f t="shared" si="57"/>
        <v>项</v>
      </c>
    </row>
    <row r="502" s="174" customFormat="1" ht="36" customHeight="1" spans="1:7">
      <c r="A502" s="458" t="s">
        <v>1019</v>
      </c>
      <c r="B502" s="326" t="s">
        <v>1020</v>
      </c>
      <c r="C502" s="327"/>
      <c r="D502" s="459"/>
      <c r="E502" s="324"/>
      <c r="F502" s="297" t="str">
        <f t="shared" si="56"/>
        <v>否</v>
      </c>
      <c r="G502" s="174" t="str">
        <f t="shared" si="57"/>
        <v>项</v>
      </c>
    </row>
    <row r="503" s="174" customFormat="1" ht="36" customHeight="1" spans="1:7">
      <c r="A503" s="458" t="s">
        <v>1021</v>
      </c>
      <c r="B503" s="326" t="s">
        <v>1022</v>
      </c>
      <c r="C503" s="327">
        <v>0</v>
      </c>
      <c r="D503" s="459">
        <v>0</v>
      </c>
      <c r="E503" s="324" t="str">
        <f>IF(C503&gt;0,D503/C503-1,IF(C503&lt;0,-(D503/C503-1),""))</f>
        <v/>
      </c>
      <c r="F503" s="297" t="str">
        <f t="shared" si="56"/>
        <v>否</v>
      </c>
      <c r="G503" s="174" t="str">
        <f t="shared" si="57"/>
        <v>项</v>
      </c>
    </row>
    <row r="504" s="174" customFormat="1" ht="36" customHeight="1" spans="1:7">
      <c r="A504" s="458" t="s">
        <v>1023</v>
      </c>
      <c r="B504" s="326" t="s">
        <v>1024</v>
      </c>
      <c r="C504" s="327"/>
      <c r="D504" s="459"/>
      <c r="E504" s="324"/>
      <c r="F504" s="297" t="str">
        <f t="shared" si="56"/>
        <v>否</v>
      </c>
      <c r="G504" s="174" t="str">
        <f t="shared" si="57"/>
        <v>项</v>
      </c>
    </row>
    <row r="505" s="174" customFormat="1" ht="36" customHeight="1" spans="1:7">
      <c r="A505" s="456" t="s">
        <v>1025</v>
      </c>
      <c r="B505" s="322" t="s">
        <v>1026</v>
      </c>
      <c r="C505" s="323">
        <f>SUM(C506:C515)</f>
        <v>0</v>
      </c>
      <c r="D505" s="457">
        <f>SUM(D506:D515)</f>
        <v>73</v>
      </c>
      <c r="E505" s="332"/>
      <c r="F505" s="297" t="str">
        <f t="shared" si="56"/>
        <v>是</v>
      </c>
      <c r="G505" s="174" t="str">
        <f t="shared" si="57"/>
        <v>款</v>
      </c>
    </row>
    <row r="506" s="174" customFormat="1" ht="36" customHeight="1" spans="1:7">
      <c r="A506" s="458" t="s">
        <v>1027</v>
      </c>
      <c r="B506" s="326" t="s">
        <v>209</v>
      </c>
      <c r="C506" s="327"/>
      <c r="D506" s="459"/>
      <c r="E506" s="324"/>
      <c r="F506" s="297" t="str">
        <f t="shared" si="56"/>
        <v>否</v>
      </c>
      <c r="G506" s="174" t="str">
        <f t="shared" si="57"/>
        <v>项</v>
      </c>
    </row>
    <row r="507" s="174" customFormat="1" ht="36" customHeight="1" spans="1:7">
      <c r="A507" s="458" t="s">
        <v>1028</v>
      </c>
      <c r="B507" s="326" t="s">
        <v>211</v>
      </c>
      <c r="C507" s="327">
        <v>0</v>
      </c>
      <c r="D507" s="459">
        <v>0</v>
      </c>
      <c r="E507" s="324" t="str">
        <f>IF(C507&gt;0,D507/C507-1,IF(C507&lt;0,-(D507/C507-1),""))</f>
        <v/>
      </c>
      <c r="F507" s="297" t="str">
        <f t="shared" si="56"/>
        <v>否</v>
      </c>
      <c r="G507" s="174" t="str">
        <f t="shared" si="57"/>
        <v>项</v>
      </c>
    </row>
    <row r="508" s="174" customFormat="1" ht="36" customHeight="1" spans="1:7">
      <c r="A508" s="458" t="s">
        <v>1029</v>
      </c>
      <c r="B508" s="326" t="s">
        <v>213</v>
      </c>
      <c r="C508" s="327"/>
      <c r="D508" s="459"/>
      <c r="E508" s="324"/>
      <c r="F508" s="297" t="str">
        <f t="shared" si="56"/>
        <v>否</v>
      </c>
      <c r="G508" s="174" t="str">
        <f t="shared" si="57"/>
        <v>项</v>
      </c>
    </row>
    <row r="509" s="174" customFormat="1" ht="36" customHeight="1" spans="1:7">
      <c r="A509" s="458" t="s">
        <v>1030</v>
      </c>
      <c r="B509" s="326" t="s">
        <v>1031</v>
      </c>
      <c r="C509" s="327"/>
      <c r="D509" s="459"/>
      <c r="E509" s="324"/>
      <c r="F509" s="297" t="str">
        <f t="shared" si="56"/>
        <v>否</v>
      </c>
      <c r="G509" s="174" t="str">
        <f t="shared" si="57"/>
        <v>项</v>
      </c>
    </row>
    <row r="510" s="174" customFormat="1" ht="36" customHeight="1" spans="1:7">
      <c r="A510" s="458" t="s">
        <v>1032</v>
      </c>
      <c r="B510" s="326" t="s">
        <v>1033</v>
      </c>
      <c r="C510" s="327">
        <v>0</v>
      </c>
      <c r="D510" s="459">
        <v>3</v>
      </c>
      <c r="E510" s="324" t="str">
        <f>IF(C510&gt;0,D510/C510-1,IF(C510&lt;0,-(D510/C510-1),""))</f>
        <v/>
      </c>
      <c r="F510" s="297" t="str">
        <f t="shared" si="56"/>
        <v>是</v>
      </c>
      <c r="G510" s="174" t="str">
        <f t="shared" si="57"/>
        <v>项</v>
      </c>
    </row>
    <row r="511" s="174" customFormat="1" ht="36" customHeight="1" spans="1:7">
      <c r="A511" s="458" t="s">
        <v>1034</v>
      </c>
      <c r="B511" s="326" t="s">
        <v>1035</v>
      </c>
      <c r="C511" s="327"/>
      <c r="D511" s="459"/>
      <c r="E511" s="324"/>
      <c r="F511" s="297" t="str">
        <f t="shared" si="56"/>
        <v>否</v>
      </c>
      <c r="G511" s="174" t="str">
        <f t="shared" si="57"/>
        <v>项</v>
      </c>
    </row>
    <row r="512" s="174" customFormat="1" ht="36" customHeight="1" spans="1:7">
      <c r="A512" s="458" t="s">
        <v>1036</v>
      </c>
      <c r="B512" s="326" t="s">
        <v>1037</v>
      </c>
      <c r="C512" s="327"/>
      <c r="D512" s="459">
        <v>70</v>
      </c>
      <c r="E512" s="324"/>
      <c r="F512" s="297" t="str">
        <f t="shared" si="56"/>
        <v>是</v>
      </c>
      <c r="G512" s="174" t="str">
        <f t="shared" si="57"/>
        <v>项</v>
      </c>
    </row>
    <row r="513" s="174" customFormat="1" ht="36" customHeight="1" spans="1:7">
      <c r="A513" s="458" t="s">
        <v>1038</v>
      </c>
      <c r="B513" s="326" t="s">
        <v>1039</v>
      </c>
      <c r="C513" s="327"/>
      <c r="D513" s="459"/>
      <c r="E513" s="324"/>
      <c r="F513" s="297" t="str">
        <f t="shared" si="56"/>
        <v>否</v>
      </c>
      <c r="G513" s="174" t="str">
        <f t="shared" si="57"/>
        <v>项</v>
      </c>
    </row>
    <row r="514" s="174" customFormat="1" ht="36" customHeight="1" spans="1:7">
      <c r="A514" s="458" t="s">
        <v>1040</v>
      </c>
      <c r="B514" s="326" t="s">
        <v>1041</v>
      </c>
      <c r="C514" s="327"/>
      <c r="D514" s="459"/>
      <c r="E514" s="324"/>
      <c r="F514" s="297" t="str">
        <f t="shared" si="56"/>
        <v>否</v>
      </c>
      <c r="G514" s="174" t="str">
        <f t="shared" si="57"/>
        <v>项</v>
      </c>
    </row>
    <row r="515" s="174" customFormat="1" ht="36" customHeight="1" spans="1:7">
      <c r="A515" s="458" t="s">
        <v>1042</v>
      </c>
      <c r="B515" s="326" t="s">
        <v>1043</v>
      </c>
      <c r="C515" s="327"/>
      <c r="D515" s="459"/>
      <c r="E515" s="324"/>
      <c r="F515" s="297" t="str">
        <f t="shared" si="56"/>
        <v>否</v>
      </c>
      <c r="G515" s="174" t="str">
        <f t="shared" si="57"/>
        <v>项</v>
      </c>
    </row>
    <row r="516" s="174" customFormat="1" ht="36" customHeight="1" spans="1:7">
      <c r="A516" s="456" t="s">
        <v>1044</v>
      </c>
      <c r="B516" s="322" t="s">
        <v>1045</v>
      </c>
      <c r="C516" s="323">
        <f>SUM(C517:C524)</f>
        <v>0</v>
      </c>
      <c r="D516" s="457">
        <f>SUM(D517:D524)</f>
        <v>0</v>
      </c>
      <c r="E516" s="332"/>
      <c r="F516" s="297" t="str">
        <f t="shared" ref="F516:F579" si="62">IF(LEN(A516)=3,"是",IF(B516&lt;&gt;"",IF(SUM(C516:D516)&lt;&gt;0,"是","否"),"是"))</f>
        <v>否</v>
      </c>
      <c r="G516" s="174" t="str">
        <f t="shared" ref="G516:G579" si="63">IF(LEN(A516)=3,"类",IF(LEN(A516)=5,"款","项"))</f>
        <v>款</v>
      </c>
    </row>
    <row r="517" s="174" customFormat="1" ht="36" customHeight="1" spans="1:7">
      <c r="A517" s="458" t="s">
        <v>1046</v>
      </c>
      <c r="B517" s="326" t="s">
        <v>209</v>
      </c>
      <c r="C517" s="327">
        <v>0</v>
      </c>
      <c r="D517" s="459">
        <v>0</v>
      </c>
      <c r="E517" s="324" t="str">
        <f>IF(C517&gt;0,D517/C517-1,IF(C517&lt;0,-(D517/C517-1),""))</f>
        <v/>
      </c>
      <c r="F517" s="297" t="str">
        <f t="shared" si="62"/>
        <v>否</v>
      </c>
      <c r="G517" s="174" t="str">
        <f t="shared" si="63"/>
        <v>项</v>
      </c>
    </row>
    <row r="518" s="174" customFormat="1" ht="36" customHeight="1" spans="1:7">
      <c r="A518" s="458" t="s">
        <v>1047</v>
      </c>
      <c r="B518" s="326" t="s">
        <v>211</v>
      </c>
      <c r="C518" s="327">
        <v>0</v>
      </c>
      <c r="D518" s="459">
        <v>0</v>
      </c>
      <c r="E518" s="324" t="str">
        <f>IF(C518&gt;0,D518/C518-1,IF(C518&lt;0,-(D518/C518-1),""))</f>
        <v/>
      </c>
      <c r="F518" s="297" t="str">
        <f t="shared" si="62"/>
        <v>否</v>
      </c>
      <c r="G518" s="174" t="str">
        <f t="shared" si="63"/>
        <v>项</v>
      </c>
    </row>
    <row r="519" s="174" customFormat="1" ht="36" customHeight="1" spans="1:7">
      <c r="A519" s="458" t="s">
        <v>1048</v>
      </c>
      <c r="B519" s="326" t="s">
        <v>213</v>
      </c>
      <c r="C519" s="327">
        <v>0</v>
      </c>
      <c r="D519" s="459">
        <v>0</v>
      </c>
      <c r="E519" s="324" t="str">
        <f>IF(C519&gt;0,D519/C519-1,IF(C519&lt;0,-(D519/C519-1),""))</f>
        <v/>
      </c>
      <c r="F519" s="297" t="str">
        <f t="shared" si="62"/>
        <v>否</v>
      </c>
      <c r="G519" s="174" t="str">
        <f t="shared" si="63"/>
        <v>项</v>
      </c>
    </row>
    <row r="520" s="174" customFormat="1" ht="36" customHeight="1" spans="1:7">
      <c r="A520" s="458" t="s">
        <v>1049</v>
      </c>
      <c r="B520" s="326" t="s">
        <v>1050</v>
      </c>
      <c r="C520" s="327">
        <v>0</v>
      </c>
      <c r="D520" s="459">
        <v>0</v>
      </c>
      <c r="E520" s="324" t="str">
        <f t="shared" ref="E520:E527" si="64">IF(C520&gt;0,D520/C520-1,IF(C520&lt;0,-(D520/C520-1),""))</f>
        <v/>
      </c>
      <c r="F520" s="297" t="str">
        <f t="shared" si="62"/>
        <v>否</v>
      </c>
      <c r="G520" s="174" t="str">
        <f t="shared" si="63"/>
        <v>项</v>
      </c>
    </row>
    <row r="521" s="174" customFormat="1" ht="36" customHeight="1" spans="1:7">
      <c r="A521" s="458" t="s">
        <v>1051</v>
      </c>
      <c r="B521" s="326" t="s">
        <v>1052</v>
      </c>
      <c r="C521" s="327"/>
      <c r="D521" s="459"/>
      <c r="E521" s="324"/>
      <c r="F521" s="297" t="str">
        <f t="shared" si="62"/>
        <v>否</v>
      </c>
      <c r="G521" s="174" t="str">
        <f t="shared" si="63"/>
        <v>项</v>
      </c>
    </row>
    <row r="522" s="174" customFormat="1" ht="36" customHeight="1" spans="1:7">
      <c r="A522" s="458" t="s">
        <v>1053</v>
      </c>
      <c r="B522" s="326" t="s">
        <v>1054</v>
      </c>
      <c r="C522" s="327">
        <v>0</v>
      </c>
      <c r="D522" s="459">
        <v>0</v>
      </c>
      <c r="E522" s="324" t="str">
        <f t="shared" si="64"/>
        <v/>
      </c>
      <c r="F522" s="297" t="str">
        <f t="shared" si="62"/>
        <v>否</v>
      </c>
      <c r="G522" s="174" t="str">
        <f t="shared" si="63"/>
        <v>项</v>
      </c>
    </row>
    <row r="523" s="174" customFormat="1" ht="36" customHeight="1" spans="1:7">
      <c r="A523" s="458" t="s">
        <v>1055</v>
      </c>
      <c r="B523" s="326" t="s">
        <v>1056</v>
      </c>
      <c r="C523" s="327"/>
      <c r="D523" s="459"/>
      <c r="E523" s="324"/>
      <c r="F523" s="297" t="str">
        <f t="shared" si="62"/>
        <v>否</v>
      </c>
      <c r="G523" s="174" t="str">
        <f t="shared" si="63"/>
        <v>项</v>
      </c>
    </row>
    <row r="524" s="174" customFormat="1" ht="36" customHeight="1" spans="1:7">
      <c r="A524" s="458" t="s">
        <v>1057</v>
      </c>
      <c r="B524" s="326" t="s">
        <v>1058</v>
      </c>
      <c r="C524" s="327">
        <v>0</v>
      </c>
      <c r="D524" s="459">
        <v>0</v>
      </c>
      <c r="E524" s="324" t="str">
        <f t="shared" si="64"/>
        <v/>
      </c>
      <c r="F524" s="297" t="str">
        <f t="shared" si="62"/>
        <v>否</v>
      </c>
      <c r="G524" s="174" t="str">
        <f t="shared" si="63"/>
        <v>项</v>
      </c>
    </row>
    <row r="525" s="174" customFormat="1" ht="36" customHeight="1" spans="1:7">
      <c r="A525" s="456" t="s">
        <v>1059</v>
      </c>
      <c r="B525" s="322" t="s">
        <v>1060</v>
      </c>
      <c r="C525" s="323">
        <f>SUM(C526:C534)</f>
        <v>433</v>
      </c>
      <c r="D525" s="457">
        <f>SUM(D526:D534)</f>
        <v>1064</v>
      </c>
      <c r="E525" s="324">
        <f t="shared" si="64"/>
        <v>1.457</v>
      </c>
      <c r="F525" s="297" t="str">
        <f t="shared" si="62"/>
        <v>是</v>
      </c>
      <c r="G525" s="174" t="str">
        <f t="shared" si="63"/>
        <v>款</v>
      </c>
    </row>
    <row r="526" s="174" customFormat="1" ht="36" customHeight="1" spans="1:7">
      <c r="A526" s="458" t="s">
        <v>1061</v>
      </c>
      <c r="B526" s="326" t="s">
        <v>209</v>
      </c>
      <c r="C526" s="327">
        <v>423</v>
      </c>
      <c r="D526" s="459">
        <v>467</v>
      </c>
      <c r="E526" s="324">
        <f t="shared" si="64"/>
        <v>0.104</v>
      </c>
      <c r="F526" s="297" t="str">
        <f t="shared" si="62"/>
        <v>是</v>
      </c>
      <c r="G526" s="174" t="str">
        <f t="shared" si="63"/>
        <v>项</v>
      </c>
    </row>
    <row r="527" s="174" customFormat="1" ht="36" customHeight="1" spans="1:7">
      <c r="A527" s="458" t="s">
        <v>1062</v>
      </c>
      <c r="B527" s="326" t="s">
        <v>211</v>
      </c>
      <c r="C527" s="327"/>
      <c r="D527" s="459">
        <v>0</v>
      </c>
      <c r="E527" s="324" t="str">
        <f t="shared" si="64"/>
        <v/>
      </c>
      <c r="F527" s="297" t="str">
        <f t="shared" si="62"/>
        <v>否</v>
      </c>
      <c r="G527" s="174" t="str">
        <f t="shared" si="63"/>
        <v>项</v>
      </c>
    </row>
    <row r="528" s="174" customFormat="1" ht="36" customHeight="1" spans="1:7">
      <c r="A528" s="458" t="s">
        <v>1063</v>
      </c>
      <c r="B528" s="326" t="s">
        <v>213</v>
      </c>
      <c r="C528" s="327"/>
      <c r="D528" s="459"/>
      <c r="E528" s="324"/>
      <c r="F528" s="297" t="str">
        <f t="shared" si="62"/>
        <v>否</v>
      </c>
      <c r="G528" s="174" t="str">
        <f t="shared" si="63"/>
        <v>项</v>
      </c>
    </row>
    <row r="529" s="174" customFormat="1" ht="36" customHeight="1" spans="1:7">
      <c r="A529" s="458" t="s">
        <v>1064</v>
      </c>
      <c r="B529" s="326" t="s">
        <v>1065</v>
      </c>
      <c r="C529" s="327"/>
      <c r="D529" s="459"/>
      <c r="E529" s="324"/>
      <c r="F529" s="297" t="str">
        <f t="shared" si="62"/>
        <v>否</v>
      </c>
      <c r="G529" s="174" t="str">
        <f t="shared" si="63"/>
        <v>项</v>
      </c>
    </row>
    <row r="530" s="174" customFormat="1" ht="36" customHeight="1" spans="1:7">
      <c r="A530" s="458" t="s">
        <v>1066</v>
      </c>
      <c r="B530" s="326" t="s">
        <v>1067</v>
      </c>
      <c r="C530" s="327"/>
      <c r="D530" s="459"/>
      <c r="E530" s="324"/>
      <c r="F530" s="297" t="str">
        <f t="shared" si="62"/>
        <v>否</v>
      </c>
      <c r="G530" s="174" t="str">
        <f t="shared" si="63"/>
        <v>项</v>
      </c>
    </row>
    <row r="531" s="174" customFormat="1" ht="36" customHeight="1" spans="1:7">
      <c r="A531" s="458" t="s">
        <v>1068</v>
      </c>
      <c r="B531" s="326" t="s">
        <v>1069</v>
      </c>
      <c r="C531" s="327"/>
      <c r="D531" s="459"/>
      <c r="E531" s="324"/>
      <c r="F531" s="297" t="str">
        <f t="shared" si="62"/>
        <v>否</v>
      </c>
      <c r="G531" s="174" t="str">
        <f t="shared" si="63"/>
        <v>项</v>
      </c>
    </row>
    <row r="532" s="174" customFormat="1" ht="36" customHeight="1" spans="1:7">
      <c r="A532" s="471" t="s">
        <v>1070</v>
      </c>
      <c r="B532" s="326" t="s">
        <v>1071</v>
      </c>
      <c r="C532" s="327"/>
      <c r="D532" s="459"/>
      <c r="E532" s="324"/>
      <c r="F532" s="297" t="str">
        <f t="shared" si="62"/>
        <v>否</v>
      </c>
      <c r="G532" s="174" t="str">
        <f t="shared" si="63"/>
        <v>项</v>
      </c>
    </row>
    <row r="533" s="174" customFormat="1" ht="36" customHeight="1" spans="1:7">
      <c r="A533" s="471" t="s">
        <v>1072</v>
      </c>
      <c r="B533" s="326" t="s">
        <v>1073</v>
      </c>
      <c r="C533" s="327"/>
      <c r="D533" s="459"/>
      <c r="E533" s="324"/>
      <c r="F533" s="297" t="str">
        <f t="shared" si="62"/>
        <v>否</v>
      </c>
      <c r="G533" s="174" t="str">
        <f t="shared" si="63"/>
        <v>项</v>
      </c>
    </row>
    <row r="534" s="174" customFormat="1" ht="36" customHeight="1" spans="1:7">
      <c r="A534" s="458" t="s">
        <v>1074</v>
      </c>
      <c r="B534" s="326" t="s">
        <v>1075</v>
      </c>
      <c r="C534" s="327">
        <v>10</v>
      </c>
      <c r="D534" s="459">
        <v>597</v>
      </c>
      <c r="E534" s="324">
        <f t="shared" ref="E534:E538" si="65">IF(C534&gt;0,D534/C534-1,IF(C534&lt;0,-(D534/C534-1),""))</f>
        <v>58.7</v>
      </c>
      <c r="F534" s="297" t="str">
        <f t="shared" si="62"/>
        <v>是</v>
      </c>
      <c r="G534" s="174" t="str">
        <f t="shared" si="63"/>
        <v>项</v>
      </c>
    </row>
    <row r="535" s="174" customFormat="1" ht="36" customHeight="1" spans="1:7">
      <c r="A535" s="456" t="s">
        <v>1076</v>
      </c>
      <c r="B535" s="322" t="s">
        <v>1077</v>
      </c>
      <c r="C535" s="323">
        <f>C536+C537+C538</f>
        <v>298</v>
      </c>
      <c r="D535" s="457">
        <f>D536+D537+D538</f>
        <v>235</v>
      </c>
      <c r="E535" s="324">
        <f t="shared" si="65"/>
        <v>-0.211</v>
      </c>
      <c r="F535" s="297" t="str">
        <f t="shared" si="62"/>
        <v>是</v>
      </c>
      <c r="G535" s="174" t="str">
        <f t="shared" si="63"/>
        <v>款</v>
      </c>
    </row>
    <row r="536" s="174" customFormat="1" ht="36" customHeight="1" spans="1:7">
      <c r="A536" s="458" t="s">
        <v>1078</v>
      </c>
      <c r="B536" s="326" t="s">
        <v>1079</v>
      </c>
      <c r="C536" s="327">
        <v>16</v>
      </c>
      <c r="D536" s="459"/>
      <c r="E536" s="324"/>
      <c r="F536" s="297" t="str">
        <f t="shared" si="62"/>
        <v>是</v>
      </c>
      <c r="G536" s="174" t="str">
        <f t="shared" si="63"/>
        <v>项</v>
      </c>
    </row>
    <row r="537" s="174" customFormat="1" ht="36" customHeight="1" spans="1:7">
      <c r="A537" s="458" t="s">
        <v>1080</v>
      </c>
      <c r="B537" s="326" t="s">
        <v>1081</v>
      </c>
      <c r="C537" s="327"/>
      <c r="D537" s="459"/>
      <c r="E537" s="324"/>
      <c r="F537" s="297" t="str">
        <f t="shared" si="62"/>
        <v>否</v>
      </c>
      <c r="G537" s="174" t="str">
        <f t="shared" si="63"/>
        <v>项</v>
      </c>
    </row>
    <row r="538" s="174" customFormat="1" ht="36" customHeight="1" spans="1:7">
      <c r="A538" s="458" t="s">
        <v>1082</v>
      </c>
      <c r="B538" s="326" t="s">
        <v>1083</v>
      </c>
      <c r="C538" s="327">
        <v>282</v>
      </c>
      <c r="D538" s="459">
        <v>235</v>
      </c>
      <c r="E538" s="324">
        <f t="shared" si="65"/>
        <v>-0.167</v>
      </c>
      <c r="F538" s="297" t="str">
        <f t="shared" si="62"/>
        <v>是</v>
      </c>
      <c r="G538" s="174" t="str">
        <f t="shared" si="63"/>
        <v>项</v>
      </c>
    </row>
    <row r="539" s="176" customFormat="1" ht="36" customHeight="1" spans="1:7">
      <c r="A539" s="462" t="s">
        <v>1084</v>
      </c>
      <c r="B539" s="463" t="s">
        <v>589</v>
      </c>
      <c r="C539" s="464"/>
      <c r="D539" s="465"/>
      <c r="E539" s="332"/>
      <c r="F539" s="295" t="str">
        <f t="shared" si="62"/>
        <v>否</v>
      </c>
      <c r="G539" s="176" t="str">
        <f t="shared" si="63"/>
        <v>项</v>
      </c>
    </row>
    <row r="540" s="174" customFormat="1" ht="36" customHeight="1" spans="1:7">
      <c r="A540" s="456" t="s">
        <v>153</v>
      </c>
      <c r="B540" s="322" t="s">
        <v>154</v>
      </c>
      <c r="C540" s="323">
        <f>C541+C560+C568+C570+C579+C583+C593+C602+C609+C617+C626+C631+C634+C637+C640+C643+C646+C650+C655+C663+C666+C668+C669</f>
        <v>49452</v>
      </c>
      <c r="D540" s="457">
        <f>D541+D560+D568+D570+D579+D583+D593+D602+D609+D617+D626+D631+D634+D637+D640+D643+D646+D650+D655+D663+D666+D668+D669</f>
        <v>52290</v>
      </c>
      <c r="E540" s="324">
        <f t="shared" ref="E540:E542" si="66">IF(C540&gt;0,D540/C540-1,IF(C540&lt;0,-(D540/C540-1),""))</f>
        <v>0.057</v>
      </c>
      <c r="F540" s="297" t="str">
        <f t="shared" si="62"/>
        <v>是</v>
      </c>
      <c r="G540" s="174" t="str">
        <f t="shared" si="63"/>
        <v>类</v>
      </c>
    </row>
    <row r="541" s="174" customFormat="1" ht="36" customHeight="1" spans="1:7">
      <c r="A541" s="456" t="s">
        <v>1085</v>
      </c>
      <c r="B541" s="322" t="s">
        <v>1086</v>
      </c>
      <c r="C541" s="323">
        <f>SUM(C542:C559)</f>
        <v>2099</v>
      </c>
      <c r="D541" s="457">
        <f>SUM(D542:D559)</f>
        <v>1932</v>
      </c>
      <c r="E541" s="324">
        <f t="shared" si="66"/>
        <v>-0.08</v>
      </c>
      <c r="F541" s="297" t="str">
        <f t="shared" si="62"/>
        <v>是</v>
      </c>
      <c r="G541" s="174" t="str">
        <f t="shared" si="63"/>
        <v>款</v>
      </c>
    </row>
    <row r="542" s="174" customFormat="1" ht="36" customHeight="1" spans="1:7">
      <c r="A542" s="458" t="s">
        <v>1087</v>
      </c>
      <c r="B542" s="326" t="s">
        <v>209</v>
      </c>
      <c r="C542" s="327">
        <v>1762</v>
      </c>
      <c r="D542" s="459">
        <v>1791</v>
      </c>
      <c r="E542" s="324">
        <f t="shared" si="66"/>
        <v>0.016</v>
      </c>
      <c r="F542" s="297" t="str">
        <f t="shared" si="62"/>
        <v>是</v>
      </c>
      <c r="G542" s="174" t="str">
        <f t="shared" si="63"/>
        <v>项</v>
      </c>
    </row>
    <row r="543" s="174" customFormat="1" ht="36" customHeight="1" spans="1:7">
      <c r="A543" s="458" t="s">
        <v>1088</v>
      </c>
      <c r="B543" s="326" t="s">
        <v>211</v>
      </c>
      <c r="C543" s="327"/>
      <c r="D543" s="459"/>
      <c r="E543" s="324"/>
      <c r="F543" s="297" t="str">
        <f t="shared" si="62"/>
        <v>否</v>
      </c>
      <c r="G543" s="174" t="str">
        <f t="shared" si="63"/>
        <v>项</v>
      </c>
    </row>
    <row r="544" s="174" customFormat="1" ht="36" customHeight="1" spans="1:7">
      <c r="A544" s="458" t="s">
        <v>1089</v>
      </c>
      <c r="B544" s="326" t="s">
        <v>213</v>
      </c>
      <c r="C544" s="327"/>
      <c r="D544" s="459"/>
      <c r="E544" s="324"/>
      <c r="F544" s="297" t="str">
        <f t="shared" si="62"/>
        <v>否</v>
      </c>
      <c r="G544" s="174" t="str">
        <f t="shared" si="63"/>
        <v>项</v>
      </c>
    </row>
    <row r="545" s="174" customFormat="1" ht="36" customHeight="1" spans="1:7">
      <c r="A545" s="458" t="s">
        <v>1090</v>
      </c>
      <c r="B545" s="326" t="s">
        <v>1091</v>
      </c>
      <c r="C545" s="327">
        <v>0</v>
      </c>
      <c r="D545" s="459">
        <v>0</v>
      </c>
      <c r="E545" s="324" t="str">
        <f>IF(C545&gt;0,D545/C545-1,IF(C545&lt;0,-(D545/C545-1),""))</f>
        <v/>
      </c>
      <c r="F545" s="297" t="str">
        <f t="shared" si="62"/>
        <v>否</v>
      </c>
      <c r="G545" s="174" t="str">
        <f t="shared" si="63"/>
        <v>项</v>
      </c>
    </row>
    <row r="546" s="174" customFormat="1" ht="36" customHeight="1" spans="1:7">
      <c r="A546" s="458" t="s">
        <v>1092</v>
      </c>
      <c r="B546" s="326" t="s">
        <v>1093</v>
      </c>
      <c r="C546" s="327">
        <v>0</v>
      </c>
      <c r="D546" s="459">
        <v>0</v>
      </c>
      <c r="E546" s="324" t="str">
        <f>IF(C546&gt;0,D546/C546-1,IF(C546&lt;0,-(D546/C546-1),""))</f>
        <v/>
      </c>
      <c r="F546" s="297" t="str">
        <f t="shared" si="62"/>
        <v>否</v>
      </c>
      <c r="G546" s="174" t="str">
        <f t="shared" si="63"/>
        <v>项</v>
      </c>
    </row>
    <row r="547" s="174" customFormat="1" ht="36" customHeight="1" spans="1:7">
      <c r="A547" s="458" t="s">
        <v>1094</v>
      </c>
      <c r="B547" s="326" t="s">
        <v>1095</v>
      </c>
      <c r="C547" s="327">
        <v>0</v>
      </c>
      <c r="D547" s="459">
        <v>0</v>
      </c>
      <c r="E547" s="324" t="str">
        <f>IF(C547&gt;0,D547/C547-1,IF(C547&lt;0,-(D547/C547-1),""))</f>
        <v/>
      </c>
      <c r="F547" s="297" t="str">
        <f t="shared" si="62"/>
        <v>否</v>
      </c>
      <c r="G547" s="174" t="str">
        <f t="shared" si="63"/>
        <v>项</v>
      </c>
    </row>
    <row r="548" s="174" customFormat="1" ht="36" customHeight="1" spans="1:7">
      <c r="A548" s="458" t="s">
        <v>1096</v>
      </c>
      <c r="B548" s="326" t="s">
        <v>1097</v>
      </c>
      <c r="C548" s="327"/>
      <c r="D548" s="459"/>
      <c r="E548" s="324"/>
      <c r="F548" s="297" t="str">
        <f t="shared" si="62"/>
        <v>否</v>
      </c>
      <c r="G548" s="174" t="str">
        <f t="shared" si="63"/>
        <v>项</v>
      </c>
    </row>
    <row r="549" s="174" customFormat="1" ht="36" customHeight="1" spans="1:7">
      <c r="A549" s="458" t="s">
        <v>1098</v>
      </c>
      <c r="B549" s="326" t="s">
        <v>310</v>
      </c>
      <c r="C549" s="327"/>
      <c r="D549" s="459"/>
      <c r="E549" s="324"/>
      <c r="F549" s="297" t="str">
        <f t="shared" si="62"/>
        <v>否</v>
      </c>
      <c r="G549" s="174" t="str">
        <f t="shared" si="63"/>
        <v>项</v>
      </c>
    </row>
    <row r="550" s="174" customFormat="1" ht="36" customHeight="1" spans="1:7">
      <c r="A550" s="458" t="s">
        <v>1099</v>
      </c>
      <c r="B550" s="326" t="s">
        <v>1100</v>
      </c>
      <c r="C550" s="327"/>
      <c r="D550" s="459"/>
      <c r="E550" s="324"/>
      <c r="F550" s="297" t="str">
        <f t="shared" si="62"/>
        <v>否</v>
      </c>
      <c r="G550" s="174" t="str">
        <f t="shared" si="63"/>
        <v>项</v>
      </c>
    </row>
    <row r="551" s="174" customFormat="1" ht="36" customHeight="1" spans="1:7">
      <c r="A551" s="458" t="s">
        <v>1101</v>
      </c>
      <c r="B551" s="326" t="s">
        <v>1102</v>
      </c>
      <c r="C551" s="327"/>
      <c r="D551" s="459"/>
      <c r="E551" s="324"/>
      <c r="F551" s="297" t="str">
        <f t="shared" si="62"/>
        <v>否</v>
      </c>
      <c r="G551" s="174" t="str">
        <f t="shared" si="63"/>
        <v>项</v>
      </c>
    </row>
    <row r="552" s="174" customFormat="1" ht="36" customHeight="1" spans="1:7">
      <c r="A552" s="458" t="s">
        <v>1103</v>
      </c>
      <c r="B552" s="326" t="s">
        <v>1104</v>
      </c>
      <c r="C552" s="327"/>
      <c r="D552" s="459"/>
      <c r="E552" s="324"/>
      <c r="F552" s="297" t="str">
        <f t="shared" si="62"/>
        <v>否</v>
      </c>
      <c r="G552" s="174" t="str">
        <f t="shared" si="63"/>
        <v>项</v>
      </c>
    </row>
    <row r="553" s="174" customFormat="1" ht="36" customHeight="1" spans="1:7">
      <c r="A553" s="458" t="s">
        <v>1105</v>
      </c>
      <c r="B553" s="326" t="s">
        <v>1106</v>
      </c>
      <c r="C553" s="327">
        <v>0</v>
      </c>
      <c r="D553" s="459">
        <v>0</v>
      </c>
      <c r="E553" s="324" t="str">
        <f>IF(C553&gt;0,D553/C553-1,IF(C553&lt;0,-(D553/C553-1),""))</f>
        <v/>
      </c>
      <c r="F553" s="297" t="str">
        <f t="shared" si="62"/>
        <v>否</v>
      </c>
      <c r="G553" s="174" t="str">
        <f t="shared" si="63"/>
        <v>项</v>
      </c>
    </row>
    <row r="554" s="174" customFormat="1" ht="36" customHeight="1" spans="1:7">
      <c r="A554" s="461">
        <v>2080113</v>
      </c>
      <c r="B554" s="470" t="s">
        <v>376</v>
      </c>
      <c r="C554" s="327">
        <v>0</v>
      </c>
      <c r="D554" s="459">
        <v>0</v>
      </c>
      <c r="E554" s="324" t="str">
        <f t="shared" ref="E554:E562" si="67">IF(C554&gt;0,D554/C554-1,IF(C554&lt;0,-(D554/C554-1),""))</f>
        <v/>
      </c>
      <c r="F554" s="297" t="str">
        <f t="shared" si="62"/>
        <v>否</v>
      </c>
      <c r="G554" s="174" t="str">
        <f t="shared" si="63"/>
        <v>项</v>
      </c>
    </row>
    <row r="555" s="174" customFormat="1" ht="36" customHeight="1" spans="1:7">
      <c r="A555" s="461">
        <v>2080114</v>
      </c>
      <c r="B555" s="470" t="s">
        <v>378</v>
      </c>
      <c r="C555" s="327">
        <v>0</v>
      </c>
      <c r="D555" s="459">
        <v>0</v>
      </c>
      <c r="E555" s="324" t="str">
        <f t="shared" si="67"/>
        <v/>
      </c>
      <c r="F555" s="297" t="str">
        <f t="shared" si="62"/>
        <v>否</v>
      </c>
      <c r="G555" s="174" t="str">
        <f t="shared" si="63"/>
        <v>项</v>
      </c>
    </row>
    <row r="556" s="174" customFormat="1" ht="36" customHeight="1" spans="1:7">
      <c r="A556" s="461">
        <v>2080115</v>
      </c>
      <c r="B556" s="470" t="s">
        <v>380</v>
      </c>
      <c r="C556" s="327">
        <v>0</v>
      </c>
      <c r="D556" s="459">
        <v>0</v>
      </c>
      <c r="E556" s="324" t="str">
        <f t="shared" si="67"/>
        <v/>
      </c>
      <c r="F556" s="297" t="str">
        <f t="shared" si="62"/>
        <v>否</v>
      </c>
      <c r="G556" s="174" t="str">
        <f t="shared" si="63"/>
        <v>项</v>
      </c>
    </row>
    <row r="557" s="174" customFormat="1" ht="36" customHeight="1" spans="1:7">
      <c r="A557" s="461">
        <v>2080116</v>
      </c>
      <c r="B557" s="470" t="s">
        <v>382</v>
      </c>
      <c r="C557" s="327"/>
      <c r="D557" s="459"/>
      <c r="E557" s="324"/>
      <c r="F557" s="297" t="str">
        <f t="shared" si="62"/>
        <v>否</v>
      </c>
      <c r="G557" s="174" t="str">
        <f t="shared" si="63"/>
        <v>项</v>
      </c>
    </row>
    <row r="558" s="174" customFormat="1" ht="36" customHeight="1" spans="1:7">
      <c r="A558" s="461">
        <v>2080150</v>
      </c>
      <c r="B558" s="470" t="s">
        <v>227</v>
      </c>
      <c r="C558" s="327">
        <v>0</v>
      </c>
      <c r="D558" s="459">
        <v>0</v>
      </c>
      <c r="E558" s="324" t="str">
        <f t="shared" si="67"/>
        <v/>
      </c>
      <c r="F558" s="297" t="str">
        <f t="shared" si="62"/>
        <v>否</v>
      </c>
      <c r="G558" s="174" t="str">
        <f t="shared" si="63"/>
        <v>项</v>
      </c>
    </row>
    <row r="559" s="174" customFormat="1" ht="36" customHeight="1" spans="1:7">
      <c r="A559" s="458" t="s">
        <v>1107</v>
      </c>
      <c r="B559" s="326" t="s">
        <v>1108</v>
      </c>
      <c r="C559" s="327">
        <v>337</v>
      </c>
      <c r="D559" s="459">
        <v>141</v>
      </c>
      <c r="E559" s="324">
        <f t="shared" si="67"/>
        <v>-0.582</v>
      </c>
      <c r="F559" s="297" t="str">
        <f t="shared" si="62"/>
        <v>是</v>
      </c>
      <c r="G559" s="174" t="str">
        <f t="shared" si="63"/>
        <v>项</v>
      </c>
    </row>
    <row r="560" s="174" customFormat="1" ht="36" customHeight="1" spans="1:7">
      <c r="A560" s="456" t="s">
        <v>1109</v>
      </c>
      <c r="B560" s="322" t="s">
        <v>1110</v>
      </c>
      <c r="C560" s="323">
        <f>SUM(C561:C567)</f>
        <v>812</v>
      </c>
      <c r="D560" s="457">
        <f>SUM(D561:D567)</f>
        <v>1115</v>
      </c>
      <c r="E560" s="324">
        <f t="shared" si="67"/>
        <v>0.373</v>
      </c>
      <c r="F560" s="297" t="str">
        <f t="shared" si="62"/>
        <v>是</v>
      </c>
      <c r="G560" s="174" t="str">
        <f t="shared" si="63"/>
        <v>款</v>
      </c>
    </row>
    <row r="561" s="174" customFormat="1" ht="36" customHeight="1" spans="1:7">
      <c r="A561" s="458" t="s">
        <v>1111</v>
      </c>
      <c r="B561" s="326" t="s">
        <v>209</v>
      </c>
      <c r="C561" s="327">
        <v>403</v>
      </c>
      <c r="D561" s="459">
        <v>589</v>
      </c>
      <c r="E561" s="324">
        <f t="shared" si="67"/>
        <v>0.462</v>
      </c>
      <c r="F561" s="297" t="str">
        <f t="shared" si="62"/>
        <v>是</v>
      </c>
      <c r="G561" s="174" t="str">
        <f t="shared" si="63"/>
        <v>项</v>
      </c>
    </row>
    <row r="562" s="174" customFormat="1" ht="36" customHeight="1" spans="1:7">
      <c r="A562" s="458" t="s">
        <v>1112</v>
      </c>
      <c r="B562" s="326" t="s">
        <v>211</v>
      </c>
      <c r="C562" s="327">
        <v>0</v>
      </c>
      <c r="D562" s="459">
        <v>0</v>
      </c>
      <c r="E562" s="324" t="str">
        <f t="shared" si="67"/>
        <v/>
      </c>
      <c r="F562" s="297" t="str">
        <f t="shared" si="62"/>
        <v>否</v>
      </c>
      <c r="G562" s="174" t="str">
        <f t="shared" si="63"/>
        <v>项</v>
      </c>
    </row>
    <row r="563" s="174" customFormat="1" ht="36" customHeight="1" spans="1:7">
      <c r="A563" s="458" t="s">
        <v>1113</v>
      </c>
      <c r="B563" s="326" t="s">
        <v>213</v>
      </c>
      <c r="C563" s="327"/>
      <c r="D563" s="459"/>
      <c r="E563" s="324"/>
      <c r="F563" s="297" t="str">
        <f t="shared" si="62"/>
        <v>否</v>
      </c>
      <c r="G563" s="174" t="str">
        <f t="shared" si="63"/>
        <v>项</v>
      </c>
    </row>
    <row r="564" s="174" customFormat="1" ht="36" customHeight="1" spans="1:7">
      <c r="A564" s="458" t="s">
        <v>1114</v>
      </c>
      <c r="B564" s="326" t="s">
        <v>1115</v>
      </c>
      <c r="C564" s="327"/>
      <c r="D564" s="459"/>
      <c r="E564" s="324"/>
      <c r="F564" s="297" t="str">
        <f t="shared" si="62"/>
        <v>否</v>
      </c>
      <c r="G564" s="174" t="str">
        <f t="shared" si="63"/>
        <v>项</v>
      </c>
    </row>
    <row r="565" s="174" customFormat="1" ht="36" customHeight="1" spans="1:7">
      <c r="A565" s="458" t="s">
        <v>1116</v>
      </c>
      <c r="B565" s="326" t="s">
        <v>1117</v>
      </c>
      <c r="C565" s="327"/>
      <c r="D565" s="459"/>
      <c r="E565" s="324"/>
      <c r="F565" s="297" t="str">
        <f t="shared" si="62"/>
        <v>否</v>
      </c>
      <c r="G565" s="174" t="str">
        <f t="shared" si="63"/>
        <v>项</v>
      </c>
    </row>
    <row r="566" s="174" customFormat="1" ht="36" customHeight="1" spans="1:7">
      <c r="A566" s="458" t="s">
        <v>1118</v>
      </c>
      <c r="B566" s="326" t="s">
        <v>1119</v>
      </c>
      <c r="C566" s="327"/>
      <c r="D566" s="459"/>
      <c r="E566" s="324"/>
      <c r="F566" s="297" t="str">
        <f t="shared" si="62"/>
        <v>否</v>
      </c>
      <c r="G566" s="174" t="str">
        <f t="shared" si="63"/>
        <v>项</v>
      </c>
    </row>
    <row r="567" s="174" customFormat="1" ht="36" customHeight="1" spans="1:7">
      <c r="A567" s="458" t="s">
        <v>1120</v>
      </c>
      <c r="B567" s="326" t="s">
        <v>1121</v>
      </c>
      <c r="C567" s="327">
        <v>409</v>
      </c>
      <c r="D567" s="459">
        <v>526</v>
      </c>
      <c r="E567" s="324">
        <f t="shared" ref="E567:E572" si="68">IF(C567&gt;0,D567/C567-1,IF(C567&lt;0,-(D567/C567-1),""))</f>
        <v>0.286</v>
      </c>
      <c r="F567" s="297" t="str">
        <f t="shared" si="62"/>
        <v>是</v>
      </c>
      <c r="G567" s="174" t="str">
        <f t="shared" si="63"/>
        <v>项</v>
      </c>
    </row>
    <row r="568" s="174" customFormat="1" ht="36" customHeight="1" spans="1:7">
      <c r="A568" s="456" t="s">
        <v>1122</v>
      </c>
      <c r="B568" s="322" t="s">
        <v>1123</v>
      </c>
      <c r="C568" s="323">
        <f>SUM(C569:C569)</f>
        <v>0</v>
      </c>
      <c r="D568" s="457">
        <f>SUM(D569:D569)</f>
        <v>0</v>
      </c>
      <c r="E568" s="332" t="str">
        <f t="shared" si="68"/>
        <v/>
      </c>
      <c r="F568" s="297" t="str">
        <f t="shared" si="62"/>
        <v>否</v>
      </c>
      <c r="G568" s="174" t="str">
        <f t="shared" si="63"/>
        <v>款</v>
      </c>
    </row>
    <row r="569" s="174" customFormat="1" ht="36" customHeight="1" spans="1:7">
      <c r="A569" s="458" t="s">
        <v>1124</v>
      </c>
      <c r="B569" s="326" t="s">
        <v>1125</v>
      </c>
      <c r="C569" s="327">
        <v>0</v>
      </c>
      <c r="D569" s="459">
        <v>0</v>
      </c>
      <c r="E569" s="324" t="str">
        <f t="shared" si="68"/>
        <v/>
      </c>
      <c r="F569" s="297" t="str">
        <f t="shared" si="62"/>
        <v>否</v>
      </c>
      <c r="G569" s="174" t="str">
        <f t="shared" si="63"/>
        <v>项</v>
      </c>
    </row>
    <row r="570" s="174" customFormat="1" ht="36" customHeight="1" spans="1:7">
      <c r="A570" s="456" t="s">
        <v>1126</v>
      </c>
      <c r="B570" s="322" t="s">
        <v>1127</v>
      </c>
      <c r="C570" s="323">
        <f>SUM(C571:C578)</f>
        <v>19123</v>
      </c>
      <c r="D570" s="457">
        <f>SUM(D571:D578)</f>
        <v>22171</v>
      </c>
      <c r="E570" s="324">
        <f t="shared" si="68"/>
        <v>0.159</v>
      </c>
      <c r="F570" s="297" t="str">
        <f t="shared" si="62"/>
        <v>是</v>
      </c>
      <c r="G570" s="174" t="str">
        <f t="shared" si="63"/>
        <v>款</v>
      </c>
    </row>
    <row r="571" s="174" customFormat="1" ht="36" customHeight="1" spans="1:7">
      <c r="A571" s="458" t="s">
        <v>1128</v>
      </c>
      <c r="B571" s="326" t="s">
        <v>1129</v>
      </c>
      <c r="C571" s="327">
        <v>2661</v>
      </c>
      <c r="D571" s="459">
        <v>2886</v>
      </c>
      <c r="E571" s="324">
        <f t="shared" si="68"/>
        <v>0.085</v>
      </c>
      <c r="F571" s="297" t="str">
        <f t="shared" si="62"/>
        <v>是</v>
      </c>
      <c r="G571" s="174" t="str">
        <f t="shared" si="63"/>
        <v>项</v>
      </c>
    </row>
    <row r="572" s="174" customFormat="1" ht="36" customHeight="1" spans="1:7">
      <c r="A572" s="458" t="s">
        <v>1130</v>
      </c>
      <c r="B572" s="326" t="s">
        <v>1131</v>
      </c>
      <c r="C572" s="327">
        <v>3848</v>
      </c>
      <c r="D572" s="459">
        <v>4220</v>
      </c>
      <c r="E572" s="324">
        <f t="shared" si="68"/>
        <v>0.097</v>
      </c>
      <c r="F572" s="297" t="str">
        <f t="shared" si="62"/>
        <v>是</v>
      </c>
      <c r="G572" s="174" t="str">
        <f t="shared" si="63"/>
        <v>项</v>
      </c>
    </row>
    <row r="573" s="174" customFormat="1" ht="36" customHeight="1" spans="1:7">
      <c r="A573" s="458" t="s">
        <v>1132</v>
      </c>
      <c r="B573" s="326" t="s">
        <v>1133</v>
      </c>
      <c r="C573" s="327"/>
      <c r="D573" s="459"/>
      <c r="E573" s="324"/>
      <c r="F573" s="297" t="str">
        <f t="shared" si="62"/>
        <v>否</v>
      </c>
      <c r="G573" s="174" t="str">
        <f t="shared" si="63"/>
        <v>项</v>
      </c>
    </row>
    <row r="574" s="174" customFormat="1" ht="36" customHeight="1" spans="1:7">
      <c r="A574" s="458" t="s">
        <v>1134</v>
      </c>
      <c r="B574" s="326" t="s">
        <v>1135</v>
      </c>
      <c r="C574" s="327">
        <v>9939</v>
      </c>
      <c r="D574" s="459">
        <v>10209</v>
      </c>
      <c r="E574" s="324">
        <f t="shared" ref="E574:E577" si="69">IF(C574&gt;0,D574/C574-1,IF(C574&lt;0,-(D574/C574-1),""))</f>
        <v>0.027</v>
      </c>
      <c r="F574" s="297" t="str">
        <f t="shared" si="62"/>
        <v>是</v>
      </c>
      <c r="G574" s="174" t="str">
        <f t="shared" si="63"/>
        <v>项</v>
      </c>
    </row>
    <row r="575" s="174" customFormat="1" ht="36" customHeight="1" spans="1:7">
      <c r="A575" s="458" t="s">
        <v>1136</v>
      </c>
      <c r="B575" s="326" t="s">
        <v>1137</v>
      </c>
      <c r="C575" s="327">
        <v>1423</v>
      </c>
      <c r="D575" s="459">
        <v>3256</v>
      </c>
      <c r="E575" s="324">
        <f t="shared" si="69"/>
        <v>1.288</v>
      </c>
      <c r="F575" s="297" t="str">
        <f t="shared" si="62"/>
        <v>是</v>
      </c>
      <c r="G575" s="174" t="str">
        <f t="shared" si="63"/>
        <v>项</v>
      </c>
    </row>
    <row r="576" s="174" customFormat="1" ht="36" customHeight="1" spans="1:7">
      <c r="A576" s="458" t="s">
        <v>1138</v>
      </c>
      <c r="B576" s="326" t="s">
        <v>1139</v>
      </c>
      <c r="C576" s="327">
        <v>1200</v>
      </c>
      <c r="D576" s="459">
        <v>1600</v>
      </c>
      <c r="E576" s="324">
        <f t="shared" si="69"/>
        <v>0.333</v>
      </c>
      <c r="F576" s="297" t="str">
        <f t="shared" si="62"/>
        <v>是</v>
      </c>
      <c r="G576" s="174" t="str">
        <f t="shared" si="63"/>
        <v>项</v>
      </c>
    </row>
    <row r="577" s="174" customFormat="1" ht="36" customHeight="1" spans="1:7">
      <c r="A577" s="461">
        <v>2080508</v>
      </c>
      <c r="B577" s="470" t="s">
        <v>1140</v>
      </c>
      <c r="C577" s="327">
        <v>52</v>
      </c>
      <c r="D577" s="459">
        <v>0</v>
      </c>
      <c r="E577" s="324">
        <f t="shared" si="69"/>
        <v>-1</v>
      </c>
      <c r="F577" s="297" t="str">
        <f t="shared" si="62"/>
        <v>是</v>
      </c>
      <c r="G577" s="174" t="str">
        <f t="shared" si="63"/>
        <v>项</v>
      </c>
    </row>
    <row r="578" s="174" customFormat="1" ht="36" customHeight="1" spans="1:7">
      <c r="A578" s="458" t="s">
        <v>1141</v>
      </c>
      <c r="B578" s="326" t="s">
        <v>1142</v>
      </c>
      <c r="C578" s="327"/>
      <c r="D578" s="459"/>
      <c r="E578" s="324"/>
      <c r="F578" s="297" t="str">
        <f t="shared" si="62"/>
        <v>否</v>
      </c>
      <c r="G578" s="174" t="str">
        <f t="shared" si="63"/>
        <v>项</v>
      </c>
    </row>
    <row r="579" s="174" customFormat="1" ht="36" customHeight="1" spans="1:7">
      <c r="A579" s="456" t="s">
        <v>1143</v>
      </c>
      <c r="B579" s="322" t="s">
        <v>1144</v>
      </c>
      <c r="C579" s="323">
        <f>SUM(C580:C582)</f>
        <v>0</v>
      </c>
      <c r="D579" s="457">
        <f>SUM(D580:D582)</f>
        <v>0</v>
      </c>
      <c r="E579" s="332" t="str">
        <f t="shared" ref="E579:E583" si="70">IF(C579&gt;0,D579/C579-1,IF(C579&lt;0,-(D579/C579-1),""))</f>
        <v/>
      </c>
      <c r="F579" s="297" t="str">
        <f t="shared" si="62"/>
        <v>否</v>
      </c>
      <c r="G579" s="174" t="str">
        <f t="shared" si="63"/>
        <v>款</v>
      </c>
    </row>
    <row r="580" s="174" customFormat="1" ht="36" customHeight="1" spans="1:7">
      <c r="A580" s="458" t="s">
        <v>1145</v>
      </c>
      <c r="B580" s="326" t="s">
        <v>1146</v>
      </c>
      <c r="C580" s="327">
        <v>0</v>
      </c>
      <c r="D580" s="459">
        <v>0</v>
      </c>
      <c r="E580" s="324" t="str">
        <f t="shared" si="70"/>
        <v/>
      </c>
      <c r="F580" s="297" t="str">
        <f t="shared" ref="F580:F599" si="71">IF(LEN(A580)=3,"是",IF(B580&lt;&gt;"",IF(SUM(C580:D580)&lt;&gt;0,"是","否"),"是"))</f>
        <v>否</v>
      </c>
      <c r="G580" s="174" t="str">
        <f t="shared" ref="G580:G599" si="72">IF(LEN(A580)=3,"类",IF(LEN(A580)=5,"款","项"))</f>
        <v>项</v>
      </c>
    </row>
    <row r="581" s="174" customFormat="1" ht="36" customHeight="1" spans="1:7">
      <c r="A581" s="458" t="s">
        <v>1147</v>
      </c>
      <c r="B581" s="326" t="s">
        <v>1148</v>
      </c>
      <c r="C581" s="327">
        <v>0</v>
      </c>
      <c r="D581" s="459">
        <v>0</v>
      </c>
      <c r="E581" s="324" t="str">
        <f t="shared" si="70"/>
        <v/>
      </c>
      <c r="F581" s="297" t="str">
        <f t="shared" si="71"/>
        <v>否</v>
      </c>
      <c r="G581" s="174" t="str">
        <f t="shared" si="72"/>
        <v>项</v>
      </c>
    </row>
    <row r="582" s="174" customFormat="1" ht="36" customHeight="1" spans="1:7">
      <c r="A582" s="458" t="s">
        <v>1149</v>
      </c>
      <c r="B582" s="326" t="s">
        <v>1150</v>
      </c>
      <c r="C582" s="327">
        <v>0</v>
      </c>
      <c r="D582" s="459">
        <v>0</v>
      </c>
      <c r="E582" s="324" t="str">
        <f t="shared" si="70"/>
        <v/>
      </c>
      <c r="F582" s="297" t="str">
        <f t="shared" si="71"/>
        <v>否</v>
      </c>
      <c r="G582" s="174" t="str">
        <f t="shared" si="72"/>
        <v>项</v>
      </c>
    </row>
    <row r="583" s="174" customFormat="1" ht="36" customHeight="1" spans="1:7">
      <c r="A583" s="456" t="s">
        <v>1151</v>
      </c>
      <c r="B583" s="322" t="s">
        <v>1152</v>
      </c>
      <c r="C583" s="323">
        <f>SUM(C584:C592)</f>
        <v>1520</v>
      </c>
      <c r="D583" s="457">
        <f>SUM(D584:D592)</f>
        <v>2646</v>
      </c>
      <c r="E583" s="324">
        <f t="shared" si="70"/>
        <v>0.741</v>
      </c>
      <c r="F583" s="297" t="str">
        <f t="shared" si="71"/>
        <v>是</v>
      </c>
      <c r="G583" s="174" t="str">
        <f t="shared" si="72"/>
        <v>款</v>
      </c>
    </row>
    <row r="584" s="174" customFormat="1" ht="36" customHeight="1" spans="1:7">
      <c r="A584" s="458" t="s">
        <v>1153</v>
      </c>
      <c r="B584" s="326" t="s">
        <v>1154</v>
      </c>
      <c r="C584" s="327">
        <v>10</v>
      </c>
      <c r="D584" s="459"/>
      <c r="E584" s="324"/>
      <c r="F584" s="297" t="str">
        <f t="shared" si="71"/>
        <v>是</v>
      </c>
      <c r="G584" s="174" t="str">
        <f t="shared" si="72"/>
        <v>项</v>
      </c>
    </row>
    <row r="585" s="174" customFormat="1" ht="36" customHeight="1" spans="1:7">
      <c r="A585" s="458" t="s">
        <v>1155</v>
      </c>
      <c r="B585" s="326" t="s">
        <v>1156</v>
      </c>
      <c r="C585" s="327">
        <v>0</v>
      </c>
      <c r="D585" s="459">
        <v>118</v>
      </c>
      <c r="E585" s="324" t="str">
        <f>IF(C585&gt;0,D585/C585-1,IF(C585&lt;0,-(D585/C585-1),""))</f>
        <v/>
      </c>
      <c r="F585" s="297" t="str">
        <f t="shared" si="71"/>
        <v>是</v>
      </c>
      <c r="G585" s="174" t="str">
        <f t="shared" si="72"/>
        <v>项</v>
      </c>
    </row>
    <row r="586" s="174" customFormat="1" ht="36" customHeight="1" spans="1:7">
      <c r="A586" s="458" t="s">
        <v>1157</v>
      </c>
      <c r="B586" s="326" t="s">
        <v>1158</v>
      </c>
      <c r="C586" s="327">
        <v>1</v>
      </c>
      <c r="D586" s="459">
        <v>1103</v>
      </c>
      <c r="E586" s="324">
        <f>IF(C586&gt;0,D586/C586-1,IF(C586&lt;0,-(D586/C586-1),""))</f>
        <v>1102</v>
      </c>
      <c r="F586" s="297" t="str">
        <f t="shared" si="71"/>
        <v>是</v>
      </c>
      <c r="G586" s="174" t="str">
        <f t="shared" si="72"/>
        <v>项</v>
      </c>
    </row>
    <row r="587" s="174" customFormat="1" ht="36" customHeight="1" spans="1:7">
      <c r="A587" s="458" t="s">
        <v>1159</v>
      </c>
      <c r="B587" s="326" t="s">
        <v>1160</v>
      </c>
      <c r="C587" s="327">
        <v>1500</v>
      </c>
      <c r="D587" s="459">
        <v>1255</v>
      </c>
      <c r="E587" s="324">
        <f t="shared" ref="E585:E596" si="73">IF(C587&gt;0,D587/C587-1,IF(C587&lt;0,-(D587/C587-1),""))</f>
        <v>-0.163</v>
      </c>
      <c r="F587" s="297" t="str">
        <f t="shared" si="71"/>
        <v>是</v>
      </c>
      <c r="G587" s="174" t="str">
        <f t="shared" si="72"/>
        <v>项</v>
      </c>
    </row>
    <row r="588" s="174" customFormat="1" ht="36" customHeight="1" spans="1:7">
      <c r="A588" s="458" t="s">
        <v>1161</v>
      </c>
      <c r="B588" s="326" t="s">
        <v>1162</v>
      </c>
      <c r="C588" s="327">
        <v>0</v>
      </c>
      <c r="D588" s="459">
        <v>0</v>
      </c>
      <c r="E588" s="324" t="str">
        <f t="shared" si="73"/>
        <v/>
      </c>
      <c r="F588" s="297" t="str">
        <f t="shared" si="71"/>
        <v>否</v>
      </c>
      <c r="G588" s="174" t="str">
        <f t="shared" si="72"/>
        <v>项</v>
      </c>
    </row>
    <row r="589" s="174" customFormat="1" ht="36" customHeight="1" spans="1:7">
      <c r="A589" s="458" t="s">
        <v>1163</v>
      </c>
      <c r="B589" s="326" t="s">
        <v>1164</v>
      </c>
      <c r="C589" s="327"/>
      <c r="D589" s="459">
        <v>43</v>
      </c>
      <c r="E589" s="324" t="str">
        <f t="shared" si="73"/>
        <v/>
      </c>
      <c r="F589" s="297" t="str">
        <f t="shared" si="71"/>
        <v>是</v>
      </c>
      <c r="G589" s="174" t="str">
        <f t="shared" si="72"/>
        <v>项</v>
      </c>
    </row>
    <row r="590" s="174" customFormat="1" ht="36" customHeight="1" spans="1:7">
      <c r="A590" s="458" t="s">
        <v>1165</v>
      </c>
      <c r="B590" s="326" t="s">
        <v>1166</v>
      </c>
      <c r="C590" s="327"/>
      <c r="D590" s="459">
        <v>0</v>
      </c>
      <c r="E590" s="324" t="str">
        <f t="shared" si="73"/>
        <v/>
      </c>
      <c r="F590" s="297" t="str">
        <f t="shared" si="71"/>
        <v>否</v>
      </c>
      <c r="G590" s="174" t="str">
        <f t="shared" si="72"/>
        <v>项</v>
      </c>
    </row>
    <row r="591" s="174" customFormat="1" ht="36" customHeight="1" spans="1:7">
      <c r="A591" s="458" t="s">
        <v>1167</v>
      </c>
      <c r="B591" s="326" t="s">
        <v>1168</v>
      </c>
      <c r="C591" s="327"/>
      <c r="D591" s="459">
        <v>25</v>
      </c>
      <c r="E591" s="324" t="str">
        <f t="shared" si="73"/>
        <v/>
      </c>
      <c r="F591" s="297" t="str">
        <f t="shared" si="71"/>
        <v>是</v>
      </c>
      <c r="G591" s="174" t="str">
        <f t="shared" si="72"/>
        <v>项</v>
      </c>
    </row>
    <row r="592" s="174" customFormat="1" ht="36" customHeight="1" spans="1:7">
      <c r="A592" s="458" t="s">
        <v>1169</v>
      </c>
      <c r="B592" s="326" t="s">
        <v>1170</v>
      </c>
      <c r="C592" s="327">
        <v>9</v>
      </c>
      <c r="D592" s="459">
        <v>102</v>
      </c>
      <c r="E592" s="324">
        <f t="shared" si="73"/>
        <v>10.333</v>
      </c>
      <c r="F592" s="297" t="str">
        <f t="shared" si="71"/>
        <v>是</v>
      </c>
      <c r="G592" s="174" t="str">
        <f t="shared" si="72"/>
        <v>项</v>
      </c>
    </row>
    <row r="593" s="174" customFormat="1" ht="36" customHeight="1" spans="1:7">
      <c r="A593" s="456" t="s">
        <v>1171</v>
      </c>
      <c r="B593" s="322" t="s">
        <v>1172</v>
      </c>
      <c r="C593" s="323">
        <f>SUM(C594:C601)</f>
        <v>1608</v>
      </c>
      <c r="D593" s="457">
        <f>SUM(D594:D601)</f>
        <v>2655</v>
      </c>
      <c r="E593" s="324">
        <f t="shared" si="73"/>
        <v>0.651</v>
      </c>
      <c r="F593" s="297" t="str">
        <f t="shared" si="71"/>
        <v>是</v>
      </c>
      <c r="G593" s="174" t="str">
        <f t="shared" si="72"/>
        <v>款</v>
      </c>
    </row>
    <row r="594" s="174" customFormat="1" ht="36" customHeight="1" spans="1:7">
      <c r="A594" s="458" t="s">
        <v>1173</v>
      </c>
      <c r="B594" s="326" t="s">
        <v>1174</v>
      </c>
      <c r="C594" s="327">
        <v>196</v>
      </c>
      <c r="D594" s="459">
        <v>296</v>
      </c>
      <c r="E594" s="324">
        <f t="shared" si="73"/>
        <v>0.51</v>
      </c>
      <c r="F594" s="297" t="str">
        <f t="shared" si="71"/>
        <v>是</v>
      </c>
      <c r="G594" s="174" t="str">
        <f t="shared" si="72"/>
        <v>项</v>
      </c>
    </row>
    <row r="595" s="174" customFormat="1" ht="36" customHeight="1" spans="1:7">
      <c r="A595" s="458" t="s">
        <v>1175</v>
      </c>
      <c r="B595" s="326" t="s">
        <v>1176</v>
      </c>
      <c r="C595" s="327">
        <v>34</v>
      </c>
      <c r="D595" s="459">
        <v>294</v>
      </c>
      <c r="E595" s="324">
        <f t="shared" si="73"/>
        <v>7.647</v>
      </c>
      <c r="F595" s="297" t="str">
        <f t="shared" si="71"/>
        <v>是</v>
      </c>
      <c r="G595" s="174" t="str">
        <f t="shared" si="72"/>
        <v>项</v>
      </c>
    </row>
    <row r="596" s="174" customFormat="1" ht="36" customHeight="1" spans="1:7">
      <c r="A596" s="458" t="s">
        <v>1177</v>
      </c>
      <c r="B596" s="326" t="s">
        <v>1178</v>
      </c>
      <c r="C596" s="327">
        <v>281</v>
      </c>
      <c r="D596" s="459">
        <v>209</v>
      </c>
      <c r="E596" s="324">
        <f t="shared" si="73"/>
        <v>-0.256</v>
      </c>
      <c r="F596" s="297" t="str">
        <f t="shared" si="71"/>
        <v>是</v>
      </c>
      <c r="G596" s="174" t="str">
        <f t="shared" si="72"/>
        <v>项</v>
      </c>
    </row>
    <row r="597" s="418" customFormat="1" ht="36" customHeight="1" spans="1:7">
      <c r="A597" s="458" t="s">
        <v>1179</v>
      </c>
      <c r="B597" s="326" t="s">
        <v>1180</v>
      </c>
      <c r="C597" s="327"/>
      <c r="D597" s="459"/>
      <c r="E597" s="324"/>
      <c r="F597" s="297" t="str">
        <f t="shared" si="71"/>
        <v>否</v>
      </c>
      <c r="G597" s="174" t="str">
        <f t="shared" si="72"/>
        <v>项</v>
      </c>
    </row>
    <row r="598" s="174" customFormat="1" ht="36" customHeight="1" spans="1:7">
      <c r="A598" s="458" t="s">
        <v>1181</v>
      </c>
      <c r="B598" s="326" t="s">
        <v>1182</v>
      </c>
      <c r="C598" s="327">
        <v>235</v>
      </c>
      <c r="D598" s="459">
        <v>488</v>
      </c>
      <c r="E598" s="324">
        <f t="shared" ref="E598:E604" si="74">IF(C598&gt;0,D598/C598-1,IF(C598&lt;0,-(D598/C598-1),""))</f>
        <v>1.077</v>
      </c>
      <c r="F598" s="297" t="str">
        <f t="shared" si="71"/>
        <v>是</v>
      </c>
      <c r="G598" s="174" t="str">
        <f t="shared" si="72"/>
        <v>项</v>
      </c>
    </row>
    <row r="599" s="174" customFormat="1" ht="36" customHeight="1" spans="1:7">
      <c r="A599" s="458" t="s">
        <v>1183</v>
      </c>
      <c r="B599" s="326" t="s">
        <v>1184</v>
      </c>
      <c r="C599" s="327">
        <v>0</v>
      </c>
      <c r="D599" s="459">
        <v>0</v>
      </c>
      <c r="E599" s="324" t="str">
        <f t="shared" si="74"/>
        <v/>
      </c>
      <c r="F599" s="297" t="str">
        <f t="shared" si="71"/>
        <v>否</v>
      </c>
      <c r="G599" s="174" t="str">
        <f t="shared" si="72"/>
        <v>项</v>
      </c>
    </row>
    <row r="600" s="444" customFormat="1" ht="36" customHeight="1" spans="1:6">
      <c r="A600" s="473">
        <v>2080808</v>
      </c>
      <c r="B600" s="334" t="s">
        <v>1185</v>
      </c>
      <c r="C600" s="335"/>
      <c r="D600" s="474"/>
      <c r="E600" s="336"/>
      <c r="F600" s="475"/>
    </row>
    <row r="601" s="174" customFormat="1" ht="36" customHeight="1" spans="1:7">
      <c r="A601" s="458" t="s">
        <v>1186</v>
      </c>
      <c r="B601" s="326" t="s">
        <v>1187</v>
      </c>
      <c r="C601" s="327">
        <v>862</v>
      </c>
      <c r="D601" s="459">
        <v>1368</v>
      </c>
      <c r="E601" s="324">
        <f t="shared" si="74"/>
        <v>0.587</v>
      </c>
      <c r="F601" s="297" t="str">
        <f t="shared" ref="F601:F644" si="75">IF(LEN(A601)=3,"是",IF(B601&lt;&gt;"",IF(SUM(C601:D601)&lt;&gt;0,"是","否"),"是"))</f>
        <v>是</v>
      </c>
      <c r="G601" s="174" t="str">
        <f t="shared" ref="G601:G644" si="76">IF(LEN(A601)=3,"类",IF(LEN(A601)=5,"款","项"))</f>
        <v>项</v>
      </c>
    </row>
    <row r="602" s="174" customFormat="1" ht="36" customHeight="1" spans="1:7">
      <c r="A602" s="456" t="s">
        <v>1188</v>
      </c>
      <c r="B602" s="322" t="s">
        <v>1189</v>
      </c>
      <c r="C602" s="323">
        <f>SUM(C603:C608)</f>
        <v>793</v>
      </c>
      <c r="D602" s="457">
        <f>SUM(D603:D608)</f>
        <v>1215</v>
      </c>
      <c r="E602" s="324">
        <f t="shared" si="74"/>
        <v>0.532</v>
      </c>
      <c r="F602" s="297" t="str">
        <f t="shared" si="75"/>
        <v>是</v>
      </c>
      <c r="G602" s="174" t="str">
        <f t="shared" si="76"/>
        <v>款</v>
      </c>
    </row>
    <row r="603" s="418" customFormat="1" ht="36" customHeight="1" spans="1:7">
      <c r="A603" s="458" t="s">
        <v>1190</v>
      </c>
      <c r="B603" s="326" t="s">
        <v>1191</v>
      </c>
      <c r="C603" s="327">
        <v>65</v>
      </c>
      <c r="D603" s="459">
        <v>225</v>
      </c>
      <c r="E603" s="324">
        <f t="shared" si="74"/>
        <v>2.462</v>
      </c>
      <c r="F603" s="297" t="str">
        <f t="shared" si="75"/>
        <v>是</v>
      </c>
      <c r="G603" s="174" t="str">
        <f t="shared" si="76"/>
        <v>项</v>
      </c>
    </row>
    <row r="604" s="174" customFormat="1" ht="36" customHeight="1" spans="1:7">
      <c r="A604" s="458" t="s">
        <v>1192</v>
      </c>
      <c r="B604" s="326" t="s">
        <v>1193</v>
      </c>
      <c r="C604" s="327">
        <v>340</v>
      </c>
      <c r="D604" s="459">
        <v>306</v>
      </c>
      <c r="E604" s="324">
        <f t="shared" si="74"/>
        <v>-0.1</v>
      </c>
      <c r="F604" s="297" t="str">
        <f t="shared" si="75"/>
        <v>是</v>
      </c>
      <c r="G604" s="174" t="str">
        <f t="shared" si="76"/>
        <v>项</v>
      </c>
    </row>
    <row r="605" s="174" customFormat="1" ht="36" customHeight="1" spans="1:7">
      <c r="A605" s="458" t="s">
        <v>1194</v>
      </c>
      <c r="B605" s="326" t="s">
        <v>1195</v>
      </c>
      <c r="C605" s="327"/>
      <c r="D605" s="459"/>
      <c r="E605" s="324"/>
      <c r="F605" s="297" t="str">
        <f t="shared" si="75"/>
        <v>否</v>
      </c>
      <c r="G605" s="174" t="str">
        <f t="shared" si="76"/>
        <v>项</v>
      </c>
    </row>
    <row r="606" s="174" customFormat="1" ht="36" customHeight="1" spans="1:7">
      <c r="A606" s="458" t="s">
        <v>1196</v>
      </c>
      <c r="B606" s="326" t="s">
        <v>1197</v>
      </c>
      <c r="C606" s="327">
        <v>10</v>
      </c>
      <c r="D606" s="459">
        <v>20</v>
      </c>
      <c r="E606" s="324">
        <f t="shared" ref="E601:E646" si="77">IF(C606&gt;0,D606/C606-1,IF(C606&lt;0,-(D606/C606-1),""))</f>
        <v>1</v>
      </c>
      <c r="F606" s="297" t="str">
        <f t="shared" si="75"/>
        <v>是</v>
      </c>
      <c r="G606" s="174" t="str">
        <f t="shared" si="76"/>
        <v>项</v>
      </c>
    </row>
    <row r="607" s="174" customFormat="1" ht="36" customHeight="1" spans="1:7">
      <c r="A607" s="458" t="s">
        <v>1198</v>
      </c>
      <c r="B607" s="326" t="s">
        <v>1199</v>
      </c>
      <c r="C607" s="327">
        <v>378</v>
      </c>
      <c r="D607" s="459">
        <v>648</v>
      </c>
      <c r="E607" s="324">
        <f t="shared" si="77"/>
        <v>0.714</v>
      </c>
      <c r="F607" s="297" t="str">
        <f t="shared" si="75"/>
        <v>是</v>
      </c>
      <c r="G607" s="174" t="str">
        <f t="shared" si="76"/>
        <v>项</v>
      </c>
    </row>
    <row r="608" s="174" customFormat="1" ht="36" customHeight="1" spans="1:7">
      <c r="A608" s="458" t="s">
        <v>1200</v>
      </c>
      <c r="B608" s="326" t="s">
        <v>1201</v>
      </c>
      <c r="C608" s="327"/>
      <c r="D608" s="459">
        <v>16</v>
      </c>
      <c r="E608" s="324"/>
      <c r="F608" s="297" t="str">
        <f t="shared" si="75"/>
        <v>是</v>
      </c>
      <c r="G608" s="174" t="str">
        <f t="shared" si="76"/>
        <v>项</v>
      </c>
    </row>
    <row r="609" s="174" customFormat="1" ht="36" customHeight="1" spans="1:7">
      <c r="A609" s="456" t="s">
        <v>1202</v>
      </c>
      <c r="B609" s="322" t="s">
        <v>1203</v>
      </c>
      <c r="C609" s="323">
        <f>SUM(C610:C616)</f>
        <v>5082</v>
      </c>
      <c r="D609" s="457">
        <f>SUM(D610:D616)</f>
        <v>1926</v>
      </c>
      <c r="E609" s="324">
        <f t="shared" ref="E609:E613" si="78">IF(C609&gt;0,D609/C609-1,IF(C609&lt;0,-(D609/C609-1),""))</f>
        <v>-0.621</v>
      </c>
      <c r="F609" s="297" t="str">
        <f t="shared" si="75"/>
        <v>是</v>
      </c>
      <c r="G609" s="174" t="str">
        <f t="shared" si="76"/>
        <v>款</v>
      </c>
    </row>
    <row r="610" s="174" customFormat="1" ht="36" customHeight="1" spans="1:7">
      <c r="A610" s="458" t="s">
        <v>1204</v>
      </c>
      <c r="B610" s="326" t="s">
        <v>1205</v>
      </c>
      <c r="C610" s="327">
        <v>19</v>
      </c>
      <c r="D610" s="459">
        <v>337</v>
      </c>
      <c r="E610" s="324">
        <f t="shared" si="78"/>
        <v>16.737</v>
      </c>
      <c r="F610" s="297" t="str">
        <f t="shared" si="75"/>
        <v>是</v>
      </c>
      <c r="G610" s="174" t="str">
        <f t="shared" si="76"/>
        <v>项</v>
      </c>
    </row>
    <row r="611" s="174" customFormat="1" ht="36" customHeight="1" spans="1:7">
      <c r="A611" s="458" t="s">
        <v>1206</v>
      </c>
      <c r="B611" s="326" t="s">
        <v>1207</v>
      </c>
      <c r="C611" s="327">
        <v>410</v>
      </c>
      <c r="D611" s="459">
        <v>573</v>
      </c>
      <c r="E611" s="324">
        <f t="shared" si="77"/>
        <v>0.398</v>
      </c>
      <c r="F611" s="297" t="str">
        <f t="shared" si="75"/>
        <v>是</v>
      </c>
      <c r="G611" s="174" t="str">
        <f t="shared" si="76"/>
        <v>项</v>
      </c>
    </row>
    <row r="612" s="174" customFormat="1" ht="36" customHeight="1" spans="1:7">
      <c r="A612" s="458" t="s">
        <v>1208</v>
      </c>
      <c r="B612" s="326" t="s">
        <v>1209</v>
      </c>
      <c r="C612" s="327"/>
      <c r="D612" s="459"/>
      <c r="E612" s="324"/>
      <c r="F612" s="297" t="str">
        <f t="shared" si="75"/>
        <v>否</v>
      </c>
      <c r="G612" s="174" t="str">
        <f t="shared" si="76"/>
        <v>项</v>
      </c>
    </row>
    <row r="613" s="174" customFormat="1" ht="36" customHeight="1" spans="1:7">
      <c r="A613" s="458" t="s">
        <v>1210</v>
      </c>
      <c r="B613" s="326" t="s">
        <v>1211</v>
      </c>
      <c r="C613" s="327">
        <v>1140</v>
      </c>
      <c r="D613" s="459">
        <v>229</v>
      </c>
      <c r="E613" s="324">
        <f t="shared" si="78"/>
        <v>-0.799</v>
      </c>
      <c r="F613" s="297" t="str">
        <f t="shared" si="75"/>
        <v>是</v>
      </c>
      <c r="G613" s="174" t="str">
        <f t="shared" si="76"/>
        <v>项</v>
      </c>
    </row>
    <row r="614" s="174" customFormat="1" ht="36" customHeight="1" spans="1:7">
      <c r="A614" s="458" t="s">
        <v>1212</v>
      </c>
      <c r="B614" s="326" t="s">
        <v>1213</v>
      </c>
      <c r="C614" s="327">
        <v>0</v>
      </c>
      <c r="D614" s="459">
        <v>0</v>
      </c>
      <c r="E614" s="324" t="str">
        <f t="shared" si="77"/>
        <v/>
      </c>
      <c r="F614" s="297" t="str">
        <f t="shared" si="75"/>
        <v>否</v>
      </c>
      <c r="G614" s="174" t="str">
        <f t="shared" si="76"/>
        <v>项</v>
      </c>
    </row>
    <row r="615" s="174" customFormat="1" ht="36" customHeight="1" spans="1:7">
      <c r="A615" s="458" t="s">
        <v>1214</v>
      </c>
      <c r="B615" s="326" t="s">
        <v>1215</v>
      </c>
      <c r="C615" s="327">
        <v>2513</v>
      </c>
      <c r="D615" s="459">
        <v>787</v>
      </c>
      <c r="E615" s="324">
        <f t="shared" si="77"/>
        <v>-0.687</v>
      </c>
      <c r="F615" s="297" t="str">
        <f t="shared" si="75"/>
        <v>是</v>
      </c>
      <c r="G615" s="174" t="str">
        <f t="shared" si="76"/>
        <v>项</v>
      </c>
    </row>
    <row r="616" s="174" customFormat="1" ht="36" customHeight="1" spans="1:7">
      <c r="A616" s="458" t="s">
        <v>1216</v>
      </c>
      <c r="B616" s="326" t="s">
        <v>1217</v>
      </c>
      <c r="C616" s="327">
        <v>1000</v>
      </c>
      <c r="D616" s="459">
        <v>0</v>
      </c>
      <c r="E616" s="324">
        <f t="shared" si="77"/>
        <v>-1</v>
      </c>
      <c r="F616" s="297" t="str">
        <f t="shared" si="75"/>
        <v>是</v>
      </c>
      <c r="G616" s="174" t="str">
        <f t="shared" si="76"/>
        <v>项</v>
      </c>
    </row>
    <row r="617" s="174" customFormat="1" ht="36" customHeight="1" spans="1:7">
      <c r="A617" s="456" t="s">
        <v>1218</v>
      </c>
      <c r="B617" s="322" t="s">
        <v>1219</v>
      </c>
      <c r="C617" s="323">
        <f>SUM(C618:C625)</f>
        <v>976</v>
      </c>
      <c r="D617" s="457">
        <f>SUM(D618:D625)</f>
        <v>1387</v>
      </c>
      <c r="E617" s="324">
        <f t="shared" si="77"/>
        <v>0.421</v>
      </c>
      <c r="F617" s="297" t="str">
        <f t="shared" si="75"/>
        <v>是</v>
      </c>
      <c r="G617" s="174" t="str">
        <f t="shared" si="76"/>
        <v>款</v>
      </c>
    </row>
    <row r="618" s="174" customFormat="1" ht="36" customHeight="1" spans="1:7">
      <c r="A618" s="458" t="s">
        <v>1220</v>
      </c>
      <c r="B618" s="326" t="s">
        <v>209</v>
      </c>
      <c r="C618" s="327">
        <v>180</v>
      </c>
      <c r="D618" s="459">
        <v>148</v>
      </c>
      <c r="E618" s="324">
        <f t="shared" si="77"/>
        <v>-0.178</v>
      </c>
      <c r="F618" s="297" t="str">
        <f t="shared" si="75"/>
        <v>是</v>
      </c>
      <c r="G618" s="174" t="str">
        <f t="shared" si="76"/>
        <v>项</v>
      </c>
    </row>
    <row r="619" s="174" customFormat="1" ht="36" customHeight="1" spans="1:7">
      <c r="A619" s="458" t="s">
        <v>1221</v>
      </c>
      <c r="B619" s="326" t="s">
        <v>211</v>
      </c>
      <c r="C619" s="327">
        <v>0</v>
      </c>
      <c r="D619" s="459">
        <v>0</v>
      </c>
      <c r="E619" s="324" t="str">
        <f t="shared" si="77"/>
        <v/>
      </c>
      <c r="F619" s="297" t="str">
        <f t="shared" si="75"/>
        <v>否</v>
      </c>
      <c r="G619" s="174" t="str">
        <f t="shared" si="76"/>
        <v>项</v>
      </c>
    </row>
    <row r="620" s="174" customFormat="1" ht="36" customHeight="1" spans="1:7">
      <c r="A620" s="458" t="s">
        <v>1222</v>
      </c>
      <c r="B620" s="326" t="s">
        <v>213</v>
      </c>
      <c r="C620" s="327"/>
      <c r="D620" s="459"/>
      <c r="E620" s="324"/>
      <c r="F620" s="297" t="str">
        <f t="shared" si="75"/>
        <v>否</v>
      </c>
      <c r="G620" s="174" t="str">
        <f t="shared" si="76"/>
        <v>项</v>
      </c>
    </row>
    <row r="621" s="174" customFormat="1" ht="36" customHeight="1" spans="1:7">
      <c r="A621" s="458" t="s">
        <v>1223</v>
      </c>
      <c r="B621" s="326" t="s">
        <v>1224</v>
      </c>
      <c r="C621" s="327"/>
      <c r="D621" s="459">
        <v>36</v>
      </c>
      <c r="E621" s="324"/>
      <c r="F621" s="297" t="str">
        <f t="shared" si="75"/>
        <v>是</v>
      </c>
      <c r="G621" s="174" t="str">
        <f t="shared" si="76"/>
        <v>项</v>
      </c>
    </row>
    <row r="622" s="174" customFormat="1" ht="36" customHeight="1" spans="1:7">
      <c r="A622" s="458" t="s">
        <v>1225</v>
      </c>
      <c r="B622" s="326" t="s">
        <v>1226</v>
      </c>
      <c r="C622" s="327">
        <v>18</v>
      </c>
      <c r="D622" s="459">
        <v>20</v>
      </c>
      <c r="E622" s="324">
        <f>IF(C622&gt;0,D622/C622-1,IF(C622&lt;0,-(D622/C622-1),""))</f>
        <v>0.111</v>
      </c>
      <c r="F622" s="297" t="str">
        <f t="shared" si="75"/>
        <v>是</v>
      </c>
      <c r="G622" s="174" t="str">
        <f t="shared" si="76"/>
        <v>项</v>
      </c>
    </row>
    <row r="623" s="174" customFormat="1" ht="36" customHeight="1" spans="1:7">
      <c r="A623" s="458" t="s">
        <v>1227</v>
      </c>
      <c r="B623" s="326" t="s">
        <v>1228</v>
      </c>
      <c r="C623" s="327"/>
      <c r="D623" s="459"/>
      <c r="E623" s="324"/>
      <c r="F623" s="297" t="str">
        <f t="shared" si="75"/>
        <v>否</v>
      </c>
      <c r="G623" s="174" t="str">
        <f t="shared" si="76"/>
        <v>项</v>
      </c>
    </row>
    <row r="624" s="174" customFormat="1" ht="36" customHeight="1" spans="1:7">
      <c r="A624" s="458" t="s">
        <v>1229</v>
      </c>
      <c r="B624" s="326" t="s">
        <v>1230</v>
      </c>
      <c r="C624" s="327">
        <v>753</v>
      </c>
      <c r="D624" s="459">
        <v>1167</v>
      </c>
      <c r="E624" s="324">
        <f t="shared" si="77"/>
        <v>0.55</v>
      </c>
      <c r="F624" s="297" t="str">
        <f t="shared" si="75"/>
        <v>是</v>
      </c>
      <c r="G624" s="174" t="str">
        <f t="shared" si="76"/>
        <v>项</v>
      </c>
    </row>
    <row r="625" s="174" customFormat="1" ht="36" customHeight="1" spans="1:7">
      <c r="A625" s="458" t="s">
        <v>1231</v>
      </c>
      <c r="B625" s="326" t="s">
        <v>1232</v>
      </c>
      <c r="C625" s="327">
        <v>25</v>
      </c>
      <c r="D625" s="459">
        <v>16</v>
      </c>
      <c r="E625" s="324">
        <f t="shared" si="77"/>
        <v>-0.36</v>
      </c>
      <c r="F625" s="297" t="str">
        <f t="shared" si="75"/>
        <v>是</v>
      </c>
      <c r="G625" s="174" t="str">
        <f t="shared" si="76"/>
        <v>项</v>
      </c>
    </row>
    <row r="626" s="174" customFormat="1" ht="36" customHeight="1" spans="1:7">
      <c r="A626" s="456" t="s">
        <v>1233</v>
      </c>
      <c r="B626" s="322" t="s">
        <v>1234</v>
      </c>
      <c r="C626" s="323">
        <f>SUM(C627:C630)</f>
        <v>86</v>
      </c>
      <c r="D626" s="457">
        <f>SUM(D627:D630)</f>
        <v>61</v>
      </c>
      <c r="E626" s="324">
        <f t="shared" si="77"/>
        <v>-0.291</v>
      </c>
      <c r="F626" s="297" t="str">
        <f t="shared" si="75"/>
        <v>是</v>
      </c>
      <c r="G626" s="174" t="str">
        <f t="shared" si="76"/>
        <v>款</v>
      </c>
    </row>
    <row r="627" s="174" customFormat="1" ht="36" customHeight="1" spans="1:7">
      <c r="A627" s="458" t="s">
        <v>1235</v>
      </c>
      <c r="B627" s="326" t="s">
        <v>209</v>
      </c>
      <c r="C627" s="327">
        <v>83</v>
      </c>
      <c r="D627" s="459">
        <v>56</v>
      </c>
      <c r="E627" s="324">
        <f t="shared" si="77"/>
        <v>-0.325</v>
      </c>
      <c r="F627" s="297" t="str">
        <f t="shared" si="75"/>
        <v>是</v>
      </c>
      <c r="G627" s="174" t="str">
        <f t="shared" si="76"/>
        <v>项</v>
      </c>
    </row>
    <row r="628" s="174" customFormat="1" ht="36" customHeight="1" spans="1:7">
      <c r="A628" s="458" t="s">
        <v>1236</v>
      </c>
      <c r="B628" s="326" t="s">
        <v>211</v>
      </c>
      <c r="C628" s="327">
        <v>0</v>
      </c>
      <c r="D628" s="459">
        <v>0</v>
      </c>
      <c r="E628" s="324" t="str">
        <f t="shared" si="77"/>
        <v/>
      </c>
      <c r="F628" s="297" t="str">
        <f t="shared" si="75"/>
        <v>否</v>
      </c>
      <c r="G628" s="174" t="str">
        <f t="shared" si="76"/>
        <v>项</v>
      </c>
    </row>
    <row r="629" s="174" customFormat="1" ht="36" customHeight="1" spans="1:7">
      <c r="A629" s="458" t="s">
        <v>1237</v>
      </c>
      <c r="B629" s="326" t="s">
        <v>213</v>
      </c>
      <c r="C629" s="327"/>
      <c r="D629" s="459">
        <v>0</v>
      </c>
      <c r="E629" s="324" t="str">
        <f t="shared" si="77"/>
        <v/>
      </c>
      <c r="F629" s="297" t="str">
        <f t="shared" si="75"/>
        <v>否</v>
      </c>
      <c r="G629" s="174" t="str">
        <f t="shared" si="76"/>
        <v>项</v>
      </c>
    </row>
    <row r="630" s="174" customFormat="1" ht="36" customHeight="1" spans="1:7">
      <c r="A630" s="458" t="s">
        <v>1238</v>
      </c>
      <c r="B630" s="326" t="s">
        <v>1239</v>
      </c>
      <c r="C630" s="327">
        <v>3</v>
      </c>
      <c r="D630" s="459">
        <v>5</v>
      </c>
      <c r="E630" s="324">
        <f t="shared" si="77"/>
        <v>0.667</v>
      </c>
      <c r="F630" s="297" t="str">
        <f t="shared" si="75"/>
        <v>是</v>
      </c>
      <c r="G630" s="174" t="str">
        <f t="shared" si="76"/>
        <v>项</v>
      </c>
    </row>
    <row r="631" s="174" customFormat="1" ht="36" customHeight="1" spans="1:7">
      <c r="A631" s="456" t="s">
        <v>1240</v>
      </c>
      <c r="B631" s="322" t="s">
        <v>1241</v>
      </c>
      <c r="C631" s="323">
        <f>SUM(C632:C633)</f>
        <v>7246</v>
      </c>
      <c r="D631" s="457">
        <f>SUM(D632:D633)</f>
        <v>7561</v>
      </c>
      <c r="E631" s="332">
        <f t="shared" si="77"/>
        <v>0.043</v>
      </c>
      <c r="F631" s="297" t="str">
        <f t="shared" si="75"/>
        <v>是</v>
      </c>
      <c r="G631" s="174" t="str">
        <f t="shared" si="76"/>
        <v>款</v>
      </c>
    </row>
    <row r="632" s="174" customFormat="1" ht="36" customHeight="1" spans="1:7">
      <c r="A632" s="458" t="s">
        <v>1242</v>
      </c>
      <c r="B632" s="326" t="s">
        <v>1243</v>
      </c>
      <c r="C632" s="327">
        <v>1775</v>
      </c>
      <c r="D632" s="459">
        <v>1413</v>
      </c>
      <c r="E632" s="324">
        <f t="shared" si="77"/>
        <v>-0.204</v>
      </c>
      <c r="F632" s="297" t="str">
        <f t="shared" si="75"/>
        <v>是</v>
      </c>
      <c r="G632" s="174" t="str">
        <f t="shared" si="76"/>
        <v>项</v>
      </c>
    </row>
    <row r="633" s="174" customFormat="1" ht="36" customHeight="1" spans="1:7">
      <c r="A633" s="458" t="s">
        <v>1244</v>
      </c>
      <c r="B633" s="326" t="s">
        <v>1245</v>
      </c>
      <c r="C633" s="327">
        <v>5471</v>
      </c>
      <c r="D633" s="459">
        <v>6148</v>
      </c>
      <c r="E633" s="324">
        <f t="shared" si="77"/>
        <v>0.124</v>
      </c>
      <c r="F633" s="297" t="str">
        <f t="shared" si="75"/>
        <v>是</v>
      </c>
      <c r="G633" s="174" t="str">
        <f t="shared" si="76"/>
        <v>项</v>
      </c>
    </row>
    <row r="634" s="174" customFormat="1" ht="36" customHeight="1" spans="1:7">
      <c r="A634" s="456" t="s">
        <v>1246</v>
      </c>
      <c r="B634" s="322" t="s">
        <v>1247</v>
      </c>
      <c r="C634" s="323">
        <f>C635+C636</f>
        <v>0</v>
      </c>
      <c r="D634" s="457">
        <f>D635+D636</f>
        <v>351</v>
      </c>
      <c r="E634" s="332"/>
      <c r="F634" s="297" t="str">
        <f t="shared" si="75"/>
        <v>是</v>
      </c>
      <c r="G634" s="174" t="str">
        <f t="shared" si="76"/>
        <v>款</v>
      </c>
    </row>
    <row r="635" s="174" customFormat="1" ht="36" customHeight="1" spans="1:7">
      <c r="A635" s="458" t="s">
        <v>1248</v>
      </c>
      <c r="B635" s="326" t="s">
        <v>1249</v>
      </c>
      <c r="C635" s="327"/>
      <c r="D635" s="459">
        <v>310</v>
      </c>
      <c r="E635" s="324" t="str">
        <f t="shared" si="77"/>
        <v/>
      </c>
      <c r="F635" s="297" t="str">
        <f t="shared" si="75"/>
        <v>是</v>
      </c>
      <c r="G635" s="174" t="str">
        <f t="shared" si="76"/>
        <v>项</v>
      </c>
    </row>
    <row r="636" s="174" customFormat="1" ht="36" customHeight="1" spans="1:7">
      <c r="A636" s="458" t="s">
        <v>1250</v>
      </c>
      <c r="B636" s="326" t="s">
        <v>1251</v>
      </c>
      <c r="C636" s="327"/>
      <c r="D636" s="459">
        <v>41</v>
      </c>
      <c r="E636" s="324"/>
      <c r="F636" s="297" t="str">
        <f t="shared" si="75"/>
        <v>是</v>
      </c>
      <c r="G636" s="174" t="str">
        <f t="shared" si="76"/>
        <v>项</v>
      </c>
    </row>
    <row r="637" s="174" customFormat="1" ht="36" customHeight="1" spans="1:7">
      <c r="A637" s="456" t="s">
        <v>1252</v>
      </c>
      <c r="B637" s="322" t="s">
        <v>1253</v>
      </c>
      <c r="C637" s="323">
        <f>SUM(C638:C639)</f>
        <v>1557</v>
      </c>
      <c r="D637" s="457">
        <f>SUM(D638:D639)</f>
        <v>1789</v>
      </c>
      <c r="E637" s="332">
        <f t="shared" si="77"/>
        <v>0.149</v>
      </c>
      <c r="F637" s="297" t="str">
        <f t="shared" si="75"/>
        <v>是</v>
      </c>
      <c r="G637" s="174" t="str">
        <f t="shared" si="76"/>
        <v>款</v>
      </c>
    </row>
    <row r="638" s="174" customFormat="1" ht="36" customHeight="1" spans="1:7">
      <c r="A638" s="458" t="s">
        <v>1254</v>
      </c>
      <c r="B638" s="326" t="s">
        <v>1255</v>
      </c>
      <c r="C638" s="327">
        <v>0</v>
      </c>
      <c r="D638" s="459">
        <v>0</v>
      </c>
      <c r="E638" s="324" t="str">
        <f t="shared" si="77"/>
        <v/>
      </c>
      <c r="F638" s="297" t="str">
        <f t="shared" si="75"/>
        <v>否</v>
      </c>
      <c r="G638" s="174" t="str">
        <f t="shared" si="76"/>
        <v>项</v>
      </c>
    </row>
    <row r="639" s="174" customFormat="1" ht="36" customHeight="1" spans="1:7">
      <c r="A639" s="458" t="s">
        <v>1256</v>
      </c>
      <c r="B639" s="326" t="s">
        <v>1257</v>
      </c>
      <c r="C639" s="327">
        <v>1557</v>
      </c>
      <c r="D639" s="459">
        <v>1789</v>
      </c>
      <c r="E639" s="324">
        <f t="shared" si="77"/>
        <v>0.149</v>
      </c>
      <c r="F639" s="297" t="str">
        <f t="shared" si="75"/>
        <v>是</v>
      </c>
      <c r="G639" s="174" t="str">
        <f t="shared" si="76"/>
        <v>项</v>
      </c>
    </row>
    <row r="640" s="174" customFormat="1" ht="36" customHeight="1" spans="1:7">
      <c r="A640" s="456" t="s">
        <v>1258</v>
      </c>
      <c r="B640" s="322" t="s">
        <v>1259</v>
      </c>
      <c r="C640" s="323">
        <f>SUM(C641:C642)</f>
        <v>0</v>
      </c>
      <c r="D640" s="457">
        <f>SUM(D641:D642)</f>
        <v>0</v>
      </c>
      <c r="E640" s="332" t="str">
        <f t="shared" si="77"/>
        <v/>
      </c>
      <c r="F640" s="297" t="str">
        <f t="shared" si="75"/>
        <v>否</v>
      </c>
      <c r="G640" s="174" t="str">
        <f t="shared" si="76"/>
        <v>款</v>
      </c>
    </row>
    <row r="641" s="174" customFormat="1" ht="36" customHeight="1" spans="1:7">
      <c r="A641" s="458" t="s">
        <v>1260</v>
      </c>
      <c r="B641" s="326" t="s">
        <v>1261</v>
      </c>
      <c r="C641" s="327">
        <v>0</v>
      </c>
      <c r="D641" s="459">
        <v>0</v>
      </c>
      <c r="E641" s="324" t="str">
        <f t="shared" si="77"/>
        <v/>
      </c>
      <c r="F641" s="297" t="str">
        <f t="shared" si="75"/>
        <v>否</v>
      </c>
      <c r="G641" s="174" t="str">
        <f t="shared" si="76"/>
        <v>项</v>
      </c>
    </row>
    <row r="642" s="174" customFormat="1" ht="36" customHeight="1" spans="1:7">
      <c r="A642" s="458" t="s">
        <v>1262</v>
      </c>
      <c r="B642" s="326" t="s">
        <v>1263</v>
      </c>
      <c r="C642" s="327">
        <v>0</v>
      </c>
      <c r="D642" s="459">
        <v>0</v>
      </c>
      <c r="E642" s="324" t="str">
        <f t="shared" si="77"/>
        <v/>
      </c>
      <c r="F642" s="297" t="str">
        <f t="shared" si="75"/>
        <v>否</v>
      </c>
      <c r="G642" s="174" t="str">
        <f t="shared" si="76"/>
        <v>项</v>
      </c>
    </row>
    <row r="643" s="174" customFormat="1" ht="36" customHeight="1" spans="1:7">
      <c r="A643" s="456" t="s">
        <v>1264</v>
      </c>
      <c r="B643" s="322" t="s">
        <v>1265</v>
      </c>
      <c r="C643" s="323">
        <f>SUM(C644:C645)</f>
        <v>932</v>
      </c>
      <c r="D643" s="457">
        <f>SUM(D644:D645)</f>
        <v>389</v>
      </c>
      <c r="E643" s="332">
        <f t="shared" si="77"/>
        <v>-0.583</v>
      </c>
      <c r="F643" s="297" t="str">
        <f t="shared" si="75"/>
        <v>是</v>
      </c>
      <c r="G643" s="174" t="str">
        <f t="shared" si="76"/>
        <v>款</v>
      </c>
    </row>
    <row r="644" s="174" customFormat="1" ht="36" customHeight="1" spans="1:7">
      <c r="A644" s="458" t="s">
        <v>1266</v>
      </c>
      <c r="B644" s="326" t="s">
        <v>1267</v>
      </c>
      <c r="C644" s="327">
        <v>328</v>
      </c>
      <c r="D644" s="459">
        <v>377</v>
      </c>
      <c r="E644" s="324">
        <f t="shared" si="77"/>
        <v>0.149</v>
      </c>
      <c r="F644" s="297" t="str">
        <f t="shared" si="75"/>
        <v>是</v>
      </c>
      <c r="G644" s="174" t="str">
        <f t="shared" si="76"/>
        <v>项</v>
      </c>
    </row>
    <row r="645" s="174" customFormat="1" ht="36" customHeight="1" spans="1:7">
      <c r="A645" s="458" t="s">
        <v>1268</v>
      </c>
      <c r="B645" s="326" t="s">
        <v>1269</v>
      </c>
      <c r="C645" s="327">
        <v>604</v>
      </c>
      <c r="D645" s="459">
        <v>12</v>
      </c>
      <c r="E645" s="324">
        <f t="shared" si="77"/>
        <v>-0.98</v>
      </c>
      <c r="F645" s="297" t="str">
        <f t="shared" ref="F645:F708" si="79">IF(LEN(A645)=3,"是",IF(B645&lt;&gt;"",IF(SUM(C645:D645)&lt;&gt;0,"是","否"),"是"))</f>
        <v>是</v>
      </c>
      <c r="G645" s="174" t="str">
        <f t="shared" ref="G645:G708" si="80">IF(LEN(A645)=3,"类",IF(LEN(A645)=5,"款","项"))</f>
        <v>项</v>
      </c>
    </row>
    <row r="646" s="174" customFormat="1" ht="36" customHeight="1" spans="1:7">
      <c r="A646" s="456" t="s">
        <v>1270</v>
      </c>
      <c r="B646" s="322" t="s">
        <v>1271</v>
      </c>
      <c r="C646" s="323">
        <f>C647+C648+C649</f>
        <v>4946</v>
      </c>
      <c r="D646" s="457">
        <f>D647+D648+D649</f>
        <v>5665</v>
      </c>
      <c r="E646" s="324">
        <f t="shared" si="77"/>
        <v>0.145</v>
      </c>
      <c r="F646" s="297" t="str">
        <f t="shared" si="79"/>
        <v>是</v>
      </c>
      <c r="G646" s="174" t="str">
        <f t="shared" si="80"/>
        <v>款</v>
      </c>
    </row>
    <row r="647" s="174" customFormat="1" ht="36" customHeight="1" spans="1:7">
      <c r="A647" s="458" t="s">
        <v>1272</v>
      </c>
      <c r="B647" s="326" t="s">
        <v>1273</v>
      </c>
      <c r="C647" s="327"/>
      <c r="D647" s="459"/>
      <c r="E647" s="324"/>
      <c r="F647" s="297" t="str">
        <f t="shared" si="79"/>
        <v>否</v>
      </c>
      <c r="G647" s="174" t="str">
        <f t="shared" si="80"/>
        <v>项</v>
      </c>
    </row>
    <row r="648" s="174" customFormat="1" ht="36" customHeight="1" spans="1:7">
      <c r="A648" s="458" t="s">
        <v>1274</v>
      </c>
      <c r="B648" s="326" t="s">
        <v>1275</v>
      </c>
      <c r="C648" s="327">
        <v>4946</v>
      </c>
      <c r="D648" s="459">
        <v>5665</v>
      </c>
      <c r="E648" s="324">
        <f t="shared" ref="E648:E656" si="81">IF(C648&gt;0,D648/C648-1,IF(C648&lt;0,-(D648/C648-1),""))</f>
        <v>0.145</v>
      </c>
      <c r="F648" s="297" t="str">
        <f t="shared" si="79"/>
        <v>是</v>
      </c>
      <c r="G648" s="174" t="str">
        <f t="shared" si="80"/>
        <v>项</v>
      </c>
    </row>
    <row r="649" s="174" customFormat="1" ht="36" customHeight="1" spans="1:7">
      <c r="A649" s="458" t="s">
        <v>1276</v>
      </c>
      <c r="B649" s="326" t="s">
        <v>1277</v>
      </c>
      <c r="C649" s="327">
        <v>0</v>
      </c>
      <c r="D649" s="459">
        <v>0</v>
      </c>
      <c r="E649" s="324" t="str">
        <f t="shared" si="81"/>
        <v/>
      </c>
      <c r="F649" s="297" t="str">
        <f t="shared" si="79"/>
        <v>否</v>
      </c>
      <c r="G649" s="174" t="str">
        <f t="shared" si="80"/>
        <v>项</v>
      </c>
    </row>
    <row r="650" s="174" customFormat="1" ht="36" customHeight="1" spans="1:7">
      <c r="A650" s="456" t="s">
        <v>1278</v>
      </c>
      <c r="B650" s="322" t="s">
        <v>1279</v>
      </c>
      <c r="C650" s="323">
        <f>SUM(C651:C654)</f>
        <v>0</v>
      </c>
      <c r="D650" s="457">
        <f>SUM(D651:D654)</f>
        <v>0</v>
      </c>
      <c r="E650" s="332" t="str">
        <f t="shared" si="81"/>
        <v/>
      </c>
      <c r="F650" s="297" t="str">
        <f t="shared" si="79"/>
        <v>否</v>
      </c>
      <c r="G650" s="174" t="str">
        <f t="shared" si="80"/>
        <v>款</v>
      </c>
    </row>
    <row r="651" s="174" customFormat="1" ht="36" customHeight="1" spans="1:7">
      <c r="A651" s="458" t="s">
        <v>1280</v>
      </c>
      <c r="B651" s="326" t="s">
        <v>1281</v>
      </c>
      <c r="C651" s="327">
        <v>0</v>
      </c>
      <c r="D651" s="459">
        <v>0</v>
      </c>
      <c r="E651" s="324" t="str">
        <f t="shared" si="81"/>
        <v/>
      </c>
      <c r="F651" s="297" t="str">
        <f t="shared" si="79"/>
        <v>否</v>
      </c>
      <c r="G651" s="174" t="str">
        <f t="shared" si="80"/>
        <v>项</v>
      </c>
    </row>
    <row r="652" s="174" customFormat="1" ht="36" customHeight="1" spans="1:7">
      <c r="A652" s="458" t="s">
        <v>1282</v>
      </c>
      <c r="B652" s="326" t="s">
        <v>1283</v>
      </c>
      <c r="C652" s="327">
        <v>0</v>
      </c>
      <c r="D652" s="459">
        <v>0</v>
      </c>
      <c r="E652" s="324" t="str">
        <f t="shared" si="81"/>
        <v/>
      </c>
      <c r="F652" s="297" t="str">
        <f t="shared" si="79"/>
        <v>否</v>
      </c>
      <c r="G652" s="174" t="str">
        <f t="shared" si="80"/>
        <v>项</v>
      </c>
    </row>
    <row r="653" s="174" customFormat="1" ht="36" customHeight="1" spans="1:7">
      <c r="A653" s="458" t="s">
        <v>1284</v>
      </c>
      <c r="B653" s="326" t="s">
        <v>1285</v>
      </c>
      <c r="C653" s="327">
        <v>0</v>
      </c>
      <c r="D653" s="459">
        <v>0</v>
      </c>
      <c r="E653" s="324" t="str">
        <f t="shared" si="81"/>
        <v/>
      </c>
      <c r="F653" s="297" t="str">
        <f t="shared" si="79"/>
        <v>否</v>
      </c>
      <c r="G653" s="174" t="str">
        <f t="shared" si="80"/>
        <v>项</v>
      </c>
    </row>
    <row r="654" s="174" customFormat="1" ht="36" customHeight="1" spans="1:7">
      <c r="A654" s="458" t="s">
        <v>1286</v>
      </c>
      <c r="B654" s="326" t="s">
        <v>1287</v>
      </c>
      <c r="C654" s="327">
        <v>0</v>
      </c>
      <c r="D654" s="459">
        <v>0</v>
      </c>
      <c r="E654" s="324" t="str">
        <f t="shared" si="81"/>
        <v/>
      </c>
      <c r="F654" s="297" t="str">
        <f t="shared" si="79"/>
        <v>否</v>
      </c>
      <c r="G654" s="174" t="str">
        <f t="shared" si="80"/>
        <v>项</v>
      </c>
    </row>
    <row r="655" s="174" customFormat="1" ht="36" customHeight="1" spans="1:7">
      <c r="A655" s="456" t="s">
        <v>1288</v>
      </c>
      <c r="B655" s="322" t="s">
        <v>1289</v>
      </c>
      <c r="C655" s="323">
        <f>SUM(C656:C662)</f>
        <v>432</v>
      </c>
      <c r="D655" s="457">
        <f>SUM(D656:D662)</f>
        <v>406</v>
      </c>
      <c r="E655" s="324">
        <f t="shared" si="81"/>
        <v>-0.06</v>
      </c>
      <c r="F655" s="297" t="str">
        <f t="shared" si="79"/>
        <v>是</v>
      </c>
      <c r="G655" s="174" t="str">
        <f t="shared" si="80"/>
        <v>款</v>
      </c>
    </row>
    <row r="656" s="174" customFormat="1" ht="36" customHeight="1" spans="1:7">
      <c r="A656" s="458" t="s">
        <v>1290</v>
      </c>
      <c r="B656" s="326" t="s">
        <v>209</v>
      </c>
      <c r="C656" s="327">
        <v>363</v>
      </c>
      <c r="D656" s="459">
        <v>364</v>
      </c>
      <c r="E656" s="324">
        <f t="shared" si="81"/>
        <v>0.003</v>
      </c>
      <c r="F656" s="297" t="str">
        <f t="shared" si="79"/>
        <v>是</v>
      </c>
      <c r="G656" s="174" t="str">
        <f t="shared" si="80"/>
        <v>项</v>
      </c>
    </row>
    <row r="657" s="174" customFormat="1" ht="36" customHeight="1" spans="1:7">
      <c r="A657" s="458" t="s">
        <v>1291</v>
      </c>
      <c r="B657" s="326" t="s">
        <v>211</v>
      </c>
      <c r="C657" s="327"/>
      <c r="D657" s="459"/>
      <c r="E657" s="324"/>
      <c r="F657" s="297" t="str">
        <f t="shared" si="79"/>
        <v>否</v>
      </c>
      <c r="G657" s="174" t="str">
        <f t="shared" si="80"/>
        <v>项</v>
      </c>
    </row>
    <row r="658" s="174" customFormat="1" ht="36" customHeight="1" spans="1:7">
      <c r="A658" s="458" t="s">
        <v>1292</v>
      </c>
      <c r="B658" s="326" t="s">
        <v>213</v>
      </c>
      <c r="C658" s="327">
        <v>0</v>
      </c>
      <c r="D658" s="459">
        <v>0</v>
      </c>
      <c r="E658" s="324" t="str">
        <f t="shared" ref="E658:E662" si="82">IF(C658&gt;0,D658/C658-1,IF(C658&lt;0,-(D658/C658-1),""))</f>
        <v/>
      </c>
      <c r="F658" s="297" t="str">
        <f t="shared" si="79"/>
        <v>否</v>
      </c>
      <c r="G658" s="174" t="str">
        <f t="shared" si="80"/>
        <v>项</v>
      </c>
    </row>
    <row r="659" s="174" customFormat="1" ht="36" customHeight="1" spans="1:7">
      <c r="A659" s="458" t="s">
        <v>1293</v>
      </c>
      <c r="B659" s="326" t="s">
        <v>1294</v>
      </c>
      <c r="C659" s="327">
        <v>17</v>
      </c>
      <c r="D659" s="459">
        <v>21</v>
      </c>
      <c r="E659" s="324">
        <f t="shared" si="82"/>
        <v>0.235</v>
      </c>
      <c r="F659" s="297" t="str">
        <f t="shared" si="79"/>
        <v>是</v>
      </c>
      <c r="G659" s="174" t="str">
        <f t="shared" si="80"/>
        <v>项</v>
      </c>
    </row>
    <row r="660" s="174" customFormat="1" ht="36" customHeight="1" spans="1:7">
      <c r="A660" s="458" t="s">
        <v>1295</v>
      </c>
      <c r="B660" s="326" t="s">
        <v>1296</v>
      </c>
      <c r="C660" s="327"/>
      <c r="D660" s="459"/>
      <c r="E660" s="324"/>
      <c r="F660" s="297" t="str">
        <f t="shared" si="79"/>
        <v>否</v>
      </c>
      <c r="G660" s="174" t="str">
        <f t="shared" si="80"/>
        <v>项</v>
      </c>
    </row>
    <row r="661" s="174" customFormat="1" ht="36" customHeight="1" spans="1:7">
      <c r="A661" s="458" t="s">
        <v>1297</v>
      </c>
      <c r="B661" s="326" t="s">
        <v>227</v>
      </c>
      <c r="C661" s="327"/>
      <c r="D661" s="459"/>
      <c r="E661" s="324"/>
      <c r="F661" s="297" t="str">
        <f t="shared" si="79"/>
        <v>否</v>
      </c>
      <c r="G661" s="174" t="str">
        <f t="shared" si="80"/>
        <v>项</v>
      </c>
    </row>
    <row r="662" s="174" customFormat="1" ht="36" customHeight="1" spans="1:7">
      <c r="A662" s="458" t="s">
        <v>1298</v>
      </c>
      <c r="B662" s="326" t="s">
        <v>1299</v>
      </c>
      <c r="C662" s="327">
        <v>52</v>
      </c>
      <c r="D662" s="459">
        <v>21</v>
      </c>
      <c r="E662" s="324">
        <f t="shared" si="82"/>
        <v>-0.596</v>
      </c>
      <c r="F662" s="297" t="str">
        <f t="shared" si="79"/>
        <v>是</v>
      </c>
      <c r="G662" s="174" t="str">
        <f t="shared" si="80"/>
        <v>项</v>
      </c>
    </row>
    <row r="663" s="174" customFormat="1" ht="36" customHeight="1" spans="1:7">
      <c r="A663" s="456" t="s">
        <v>1300</v>
      </c>
      <c r="B663" s="322" t="s">
        <v>1301</v>
      </c>
      <c r="C663" s="323">
        <f>SUM(C664:C665)</f>
        <v>537</v>
      </c>
      <c r="D663" s="457">
        <f>SUM(D664:D665)</f>
        <v>55</v>
      </c>
      <c r="E663" s="332">
        <f t="shared" ref="E663:E667" si="83">IF(C663&gt;0,D663/C663-1,IF(C663&lt;0,-(D663/C663-1),""))</f>
        <v>-0.898</v>
      </c>
      <c r="F663" s="297" t="str">
        <f t="shared" si="79"/>
        <v>是</v>
      </c>
      <c r="G663" s="174" t="str">
        <f t="shared" si="80"/>
        <v>款</v>
      </c>
    </row>
    <row r="664" s="174" customFormat="1" ht="36" customHeight="1" spans="1:7">
      <c r="A664" s="458" t="s">
        <v>1302</v>
      </c>
      <c r="B664" s="326" t="s">
        <v>1303</v>
      </c>
      <c r="C664" s="327">
        <v>72</v>
      </c>
      <c r="D664" s="459">
        <v>55</v>
      </c>
      <c r="E664" s="324">
        <f t="shared" si="83"/>
        <v>-0.236</v>
      </c>
      <c r="F664" s="297" t="str">
        <f t="shared" si="79"/>
        <v>是</v>
      </c>
      <c r="G664" s="174" t="str">
        <f t="shared" si="80"/>
        <v>项</v>
      </c>
    </row>
    <row r="665" s="174" customFormat="1" ht="36" customHeight="1" spans="1:7">
      <c r="A665" s="458" t="s">
        <v>1304</v>
      </c>
      <c r="B665" s="326" t="s">
        <v>1305</v>
      </c>
      <c r="C665" s="327">
        <v>465</v>
      </c>
      <c r="D665" s="459">
        <v>0</v>
      </c>
      <c r="E665" s="324">
        <f t="shared" si="83"/>
        <v>-1</v>
      </c>
      <c r="F665" s="297" t="str">
        <f t="shared" si="79"/>
        <v>是</v>
      </c>
      <c r="G665" s="174" t="str">
        <f t="shared" si="80"/>
        <v>项</v>
      </c>
    </row>
    <row r="666" s="174" customFormat="1" ht="36" customHeight="1" spans="1:7">
      <c r="A666" s="456" t="s">
        <v>1306</v>
      </c>
      <c r="B666" s="322" t="s">
        <v>1307</v>
      </c>
      <c r="C666" s="323">
        <f>C667</f>
        <v>1703</v>
      </c>
      <c r="D666" s="457">
        <f>D667</f>
        <v>966</v>
      </c>
      <c r="E666" s="324">
        <f t="shared" si="83"/>
        <v>-0.433</v>
      </c>
      <c r="F666" s="297" t="str">
        <f t="shared" si="79"/>
        <v>是</v>
      </c>
      <c r="G666" s="174" t="str">
        <f t="shared" si="80"/>
        <v>款</v>
      </c>
    </row>
    <row r="667" s="174" customFormat="1" ht="36" customHeight="1" spans="1:7">
      <c r="A667" s="329">
        <v>2089999</v>
      </c>
      <c r="B667" s="326" t="s">
        <v>1308</v>
      </c>
      <c r="C667" s="327">
        <v>1703</v>
      </c>
      <c r="D667" s="459">
        <v>966</v>
      </c>
      <c r="E667" s="324">
        <f t="shared" si="83"/>
        <v>-0.433</v>
      </c>
      <c r="F667" s="297" t="str">
        <f t="shared" si="79"/>
        <v>是</v>
      </c>
      <c r="G667" s="174" t="str">
        <f t="shared" si="80"/>
        <v>项</v>
      </c>
    </row>
    <row r="668" s="176" customFormat="1" ht="36" customHeight="1" spans="1:7">
      <c r="A668" s="322" t="s">
        <v>1309</v>
      </c>
      <c r="B668" s="463" t="s">
        <v>589</v>
      </c>
      <c r="C668" s="464"/>
      <c r="D668" s="465"/>
      <c r="E668" s="332"/>
      <c r="F668" s="295" t="str">
        <f t="shared" si="79"/>
        <v>否</v>
      </c>
      <c r="G668" s="176" t="str">
        <f t="shared" si="80"/>
        <v>项</v>
      </c>
    </row>
    <row r="669" s="174" customFormat="1" ht="36" customHeight="1" spans="1:7">
      <c r="A669" s="331" t="s">
        <v>1310</v>
      </c>
      <c r="B669" s="463" t="s">
        <v>1311</v>
      </c>
      <c r="C669" s="464"/>
      <c r="D669" s="465"/>
      <c r="E669" s="332"/>
      <c r="F669" s="297" t="str">
        <f t="shared" si="79"/>
        <v>否</v>
      </c>
      <c r="G669" s="174" t="str">
        <f t="shared" si="80"/>
        <v>项</v>
      </c>
    </row>
    <row r="670" s="174" customFormat="1" ht="36" customHeight="1" spans="1:7">
      <c r="A670" s="456" t="s">
        <v>155</v>
      </c>
      <c r="B670" s="322" t="s">
        <v>156</v>
      </c>
      <c r="C670" s="323">
        <f>C671+C676+C690+C694+C706+C709+C713+C718+C722+C726+C729+C738+C740+C742+C743</f>
        <v>27492</v>
      </c>
      <c r="D670" s="457">
        <f>D671+D676+D690+D694+D706+D709+D713+D718+D722+D726+D729+D738+D740+D742+D743</f>
        <v>31081</v>
      </c>
      <c r="E670" s="324">
        <f t="shared" ref="E670:E672" si="84">IF(C670&gt;0,D670/C670-1,IF(C670&lt;0,-(D670/C670-1),""))</f>
        <v>0.131</v>
      </c>
      <c r="F670" s="297" t="str">
        <f t="shared" si="79"/>
        <v>是</v>
      </c>
      <c r="G670" s="174" t="str">
        <f t="shared" si="80"/>
        <v>类</v>
      </c>
    </row>
    <row r="671" s="174" customFormat="1" ht="36" customHeight="1" spans="1:7">
      <c r="A671" s="456" t="s">
        <v>1312</v>
      </c>
      <c r="B671" s="322" t="s">
        <v>1313</v>
      </c>
      <c r="C671" s="323">
        <f>SUM(C672:C675)</f>
        <v>717</v>
      </c>
      <c r="D671" s="457">
        <f>SUM(D672:D675)</f>
        <v>564</v>
      </c>
      <c r="E671" s="324">
        <f t="shared" si="84"/>
        <v>-0.213</v>
      </c>
      <c r="F671" s="297" t="str">
        <f t="shared" si="79"/>
        <v>是</v>
      </c>
      <c r="G671" s="174" t="str">
        <f t="shared" si="80"/>
        <v>款</v>
      </c>
    </row>
    <row r="672" s="174" customFormat="1" ht="36" customHeight="1" spans="1:7">
      <c r="A672" s="458" t="s">
        <v>1314</v>
      </c>
      <c r="B672" s="326" t="s">
        <v>209</v>
      </c>
      <c r="C672" s="327">
        <v>456</v>
      </c>
      <c r="D672" s="459">
        <v>468</v>
      </c>
      <c r="E672" s="324">
        <f t="shared" si="84"/>
        <v>0.026</v>
      </c>
      <c r="F672" s="297" t="str">
        <f t="shared" si="79"/>
        <v>是</v>
      </c>
      <c r="G672" s="174" t="str">
        <f t="shared" si="80"/>
        <v>项</v>
      </c>
    </row>
    <row r="673" s="174" customFormat="1" ht="36" customHeight="1" spans="1:7">
      <c r="A673" s="458" t="s">
        <v>1315</v>
      </c>
      <c r="B673" s="326" t="s">
        <v>211</v>
      </c>
      <c r="C673" s="327"/>
      <c r="D673" s="459"/>
      <c r="E673" s="324"/>
      <c r="F673" s="297" t="str">
        <f t="shared" si="79"/>
        <v>否</v>
      </c>
      <c r="G673" s="174" t="str">
        <f t="shared" si="80"/>
        <v>项</v>
      </c>
    </row>
    <row r="674" s="174" customFormat="1" ht="36" customHeight="1" spans="1:7">
      <c r="A674" s="458" t="s">
        <v>1316</v>
      </c>
      <c r="B674" s="326" t="s">
        <v>213</v>
      </c>
      <c r="C674" s="327"/>
      <c r="D674" s="459"/>
      <c r="E674" s="324"/>
      <c r="F674" s="297" t="str">
        <f t="shared" si="79"/>
        <v>否</v>
      </c>
      <c r="G674" s="174" t="str">
        <f t="shared" si="80"/>
        <v>项</v>
      </c>
    </row>
    <row r="675" s="174" customFormat="1" ht="36" customHeight="1" spans="1:7">
      <c r="A675" s="458" t="s">
        <v>1317</v>
      </c>
      <c r="B675" s="326" t="s">
        <v>1318</v>
      </c>
      <c r="C675" s="327">
        <v>261</v>
      </c>
      <c r="D675" s="459">
        <v>96</v>
      </c>
      <c r="E675" s="324">
        <f t="shared" ref="E675:E678" si="85">IF(C675&gt;0,D675/C675-1,IF(C675&lt;0,-(D675/C675-1),""))</f>
        <v>-0.632</v>
      </c>
      <c r="F675" s="297" t="str">
        <f t="shared" si="79"/>
        <v>是</v>
      </c>
      <c r="G675" s="174" t="str">
        <f t="shared" si="80"/>
        <v>项</v>
      </c>
    </row>
    <row r="676" s="174" customFormat="1" ht="36" customHeight="1" spans="1:7">
      <c r="A676" s="456" t="s">
        <v>1319</v>
      </c>
      <c r="B676" s="322" t="s">
        <v>1320</v>
      </c>
      <c r="C676" s="323">
        <f>SUM(C677:C689)</f>
        <v>2589</v>
      </c>
      <c r="D676" s="457">
        <f>SUM(D677:D689)</f>
        <v>2731</v>
      </c>
      <c r="E676" s="324">
        <f t="shared" si="85"/>
        <v>0.055</v>
      </c>
      <c r="F676" s="297" t="str">
        <f t="shared" si="79"/>
        <v>是</v>
      </c>
      <c r="G676" s="174" t="str">
        <f t="shared" si="80"/>
        <v>款</v>
      </c>
    </row>
    <row r="677" s="174" customFormat="1" ht="36" customHeight="1" spans="1:7">
      <c r="A677" s="458" t="s">
        <v>1321</v>
      </c>
      <c r="B677" s="326" t="s">
        <v>1322</v>
      </c>
      <c r="C677" s="327">
        <v>2149</v>
      </c>
      <c r="D677" s="459">
        <v>2260</v>
      </c>
      <c r="E677" s="324">
        <f t="shared" si="85"/>
        <v>0.052</v>
      </c>
      <c r="F677" s="297" t="str">
        <f t="shared" si="79"/>
        <v>是</v>
      </c>
      <c r="G677" s="174" t="str">
        <f t="shared" si="80"/>
        <v>项</v>
      </c>
    </row>
    <row r="678" s="174" customFormat="1" ht="36" customHeight="1" spans="1:7">
      <c r="A678" s="458" t="s">
        <v>1323</v>
      </c>
      <c r="B678" s="326" t="s">
        <v>1324</v>
      </c>
      <c r="C678" s="327">
        <v>418</v>
      </c>
      <c r="D678" s="459">
        <v>449</v>
      </c>
      <c r="E678" s="324">
        <f t="shared" si="85"/>
        <v>0.074</v>
      </c>
      <c r="F678" s="297" t="str">
        <f t="shared" si="79"/>
        <v>是</v>
      </c>
      <c r="G678" s="174" t="str">
        <f t="shared" si="80"/>
        <v>项</v>
      </c>
    </row>
    <row r="679" s="174" customFormat="1" ht="36" customHeight="1" spans="1:7">
      <c r="A679" s="458" t="s">
        <v>1325</v>
      </c>
      <c r="B679" s="326" t="s">
        <v>1326</v>
      </c>
      <c r="C679" s="327"/>
      <c r="D679" s="459"/>
      <c r="E679" s="324"/>
      <c r="F679" s="297" t="str">
        <f t="shared" si="79"/>
        <v>否</v>
      </c>
      <c r="G679" s="174" t="str">
        <f t="shared" si="80"/>
        <v>项</v>
      </c>
    </row>
    <row r="680" s="174" customFormat="1" ht="36" customHeight="1" spans="1:7">
      <c r="A680" s="458" t="s">
        <v>1327</v>
      </c>
      <c r="B680" s="326" t="s">
        <v>1328</v>
      </c>
      <c r="C680" s="327">
        <v>0</v>
      </c>
      <c r="D680" s="459">
        <v>0</v>
      </c>
      <c r="E680" s="324" t="str">
        <f>IF(C680&gt;0,D680/C680-1,IF(C680&lt;0,-(D680/C680-1),""))</f>
        <v/>
      </c>
      <c r="F680" s="297" t="str">
        <f t="shared" si="79"/>
        <v>否</v>
      </c>
      <c r="G680" s="174" t="str">
        <f t="shared" si="80"/>
        <v>项</v>
      </c>
    </row>
    <row r="681" s="174" customFormat="1" ht="36" customHeight="1" spans="1:7">
      <c r="A681" s="458" t="s">
        <v>1329</v>
      </c>
      <c r="B681" s="326" t="s">
        <v>1330</v>
      </c>
      <c r="C681" s="327">
        <v>0</v>
      </c>
      <c r="D681" s="459">
        <v>0</v>
      </c>
      <c r="E681" s="324" t="str">
        <f>IF(C681&gt;0,D681/C681-1,IF(C681&lt;0,-(D681/C681-1),""))</f>
        <v/>
      </c>
      <c r="F681" s="297" t="str">
        <f t="shared" si="79"/>
        <v>否</v>
      </c>
      <c r="G681" s="174" t="str">
        <f t="shared" si="80"/>
        <v>项</v>
      </c>
    </row>
    <row r="682" s="174" customFormat="1" ht="36" customHeight="1" spans="1:7">
      <c r="A682" s="458" t="s">
        <v>1331</v>
      </c>
      <c r="B682" s="326" t="s">
        <v>1332</v>
      </c>
      <c r="C682" s="327"/>
      <c r="D682" s="459">
        <v>0</v>
      </c>
      <c r="E682" s="324" t="str">
        <f>IF(C682&gt;0,D682/C682-1,IF(C682&lt;0,-(D682/C682-1),""))</f>
        <v/>
      </c>
      <c r="F682" s="297" t="str">
        <f t="shared" si="79"/>
        <v>否</v>
      </c>
      <c r="G682" s="174" t="str">
        <f t="shared" si="80"/>
        <v>项</v>
      </c>
    </row>
    <row r="683" s="174" customFormat="1" ht="36" customHeight="1" spans="1:7">
      <c r="A683" s="458" t="s">
        <v>1333</v>
      </c>
      <c r="B683" s="326" t="s">
        <v>1334</v>
      </c>
      <c r="C683" s="327">
        <v>0</v>
      </c>
      <c r="D683" s="459">
        <v>0</v>
      </c>
      <c r="E683" s="324" t="str">
        <f>IF(C683&gt;0,D683/C683-1,IF(C683&lt;0,-(D683/C683-1),""))</f>
        <v/>
      </c>
      <c r="F683" s="297" t="str">
        <f t="shared" si="79"/>
        <v>否</v>
      </c>
      <c r="G683" s="174" t="str">
        <f t="shared" si="80"/>
        <v>项</v>
      </c>
    </row>
    <row r="684" s="174" customFormat="1" ht="36" customHeight="1" spans="1:7">
      <c r="A684" s="458" t="s">
        <v>1335</v>
      </c>
      <c r="B684" s="326" t="s">
        <v>1336</v>
      </c>
      <c r="C684" s="327"/>
      <c r="D684" s="459"/>
      <c r="E684" s="324"/>
      <c r="F684" s="297" t="str">
        <f t="shared" si="79"/>
        <v>否</v>
      </c>
      <c r="G684" s="174" t="str">
        <f t="shared" si="80"/>
        <v>项</v>
      </c>
    </row>
    <row r="685" s="174" customFormat="1" ht="36" customHeight="1" spans="1:7">
      <c r="A685" s="458" t="s">
        <v>1337</v>
      </c>
      <c r="B685" s="326" t="s">
        <v>1338</v>
      </c>
      <c r="C685" s="327">
        <v>0</v>
      </c>
      <c r="D685" s="459">
        <v>0</v>
      </c>
      <c r="E685" s="324" t="str">
        <f>IF(C685&gt;0,D685/C685-1,IF(C685&lt;0,-(D685/C685-1),""))</f>
        <v/>
      </c>
      <c r="F685" s="297" t="str">
        <f t="shared" si="79"/>
        <v>否</v>
      </c>
      <c r="G685" s="174" t="str">
        <f t="shared" si="80"/>
        <v>项</v>
      </c>
    </row>
    <row r="686" s="174" customFormat="1" ht="36" customHeight="1" spans="1:7">
      <c r="A686" s="458" t="s">
        <v>1339</v>
      </c>
      <c r="B686" s="326" t="s">
        <v>1340</v>
      </c>
      <c r="C686" s="327"/>
      <c r="D686" s="459"/>
      <c r="E686" s="324"/>
      <c r="F686" s="297" t="str">
        <f t="shared" si="79"/>
        <v>否</v>
      </c>
      <c r="G686" s="174" t="str">
        <f t="shared" si="80"/>
        <v>项</v>
      </c>
    </row>
    <row r="687" s="174" customFormat="1" ht="36" customHeight="1" spans="1:7">
      <c r="A687" s="458" t="s">
        <v>1341</v>
      </c>
      <c r="B687" s="326" t="s">
        <v>1342</v>
      </c>
      <c r="C687" s="327">
        <v>0</v>
      </c>
      <c r="D687" s="459">
        <v>0</v>
      </c>
      <c r="E687" s="324" t="str">
        <f>IF(C687&gt;0,D687/C687-1,IF(C687&lt;0,-(D687/C687-1),""))</f>
        <v/>
      </c>
      <c r="F687" s="297" t="str">
        <f t="shared" si="79"/>
        <v>否</v>
      </c>
      <c r="G687" s="174" t="str">
        <f t="shared" si="80"/>
        <v>项</v>
      </c>
    </row>
    <row r="688" s="174" customFormat="1" ht="36" customHeight="1" spans="1:7">
      <c r="A688" s="458" t="s">
        <v>1343</v>
      </c>
      <c r="B688" s="326" t="s">
        <v>1344</v>
      </c>
      <c r="C688" s="327"/>
      <c r="D688" s="459"/>
      <c r="E688" s="324"/>
      <c r="F688" s="297" t="str">
        <f t="shared" si="79"/>
        <v>否</v>
      </c>
      <c r="G688" s="174" t="str">
        <f t="shared" si="80"/>
        <v>项</v>
      </c>
    </row>
    <row r="689" s="174" customFormat="1" ht="36" customHeight="1" spans="1:7">
      <c r="A689" s="458" t="s">
        <v>1345</v>
      </c>
      <c r="B689" s="326" t="s">
        <v>1346</v>
      </c>
      <c r="C689" s="327">
        <v>22</v>
      </c>
      <c r="D689" s="459">
        <v>22</v>
      </c>
      <c r="E689" s="324"/>
      <c r="F689" s="297" t="str">
        <f t="shared" si="79"/>
        <v>是</v>
      </c>
      <c r="G689" s="174" t="str">
        <f t="shared" si="80"/>
        <v>项</v>
      </c>
    </row>
    <row r="690" s="174" customFormat="1" ht="36" customHeight="1" spans="1:7">
      <c r="A690" s="456" t="s">
        <v>1347</v>
      </c>
      <c r="B690" s="322" t="s">
        <v>1348</v>
      </c>
      <c r="C690" s="323">
        <f>SUM(C691:C693)</f>
        <v>3255</v>
      </c>
      <c r="D690" s="457">
        <f>SUM(D691:D693)</f>
        <v>3808</v>
      </c>
      <c r="E690" s="332">
        <f t="shared" ref="E690:E695" si="86">IF(C690&gt;0,D690/C690-1,IF(C690&lt;0,-(D690/C690-1),""))</f>
        <v>0.17</v>
      </c>
      <c r="F690" s="297" t="str">
        <f t="shared" si="79"/>
        <v>是</v>
      </c>
      <c r="G690" s="174" t="str">
        <f t="shared" si="80"/>
        <v>款</v>
      </c>
    </row>
    <row r="691" s="174" customFormat="1" ht="36" customHeight="1" spans="1:7">
      <c r="A691" s="458" t="s">
        <v>1349</v>
      </c>
      <c r="B691" s="326" t="s">
        <v>1350</v>
      </c>
      <c r="C691" s="327">
        <v>0</v>
      </c>
      <c r="D691" s="459">
        <v>0</v>
      </c>
      <c r="E691" s="324" t="str">
        <f t="shared" si="86"/>
        <v/>
      </c>
      <c r="F691" s="297" t="str">
        <f t="shared" si="79"/>
        <v>否</v>
      </c>
      <c r="G691" s="174" t="str">
        <f t="shared" si="80"/>
        <v>项</v>
      </c>
    </row>
    <row r="692" s="174" customFormat="1" ht="36" customHeight="1" spans="1:7">
      <c r="A692" s="458" t="s">
        <v>1351</v>
      </c>
      <c r="B692" s="326" t="s">
        <v>1352</v>
      </c>
      <c r="C692" s="327">
        <v>3118</v>
      </c>
      <c r="D692" s="459">
        <v>3241</v>
      </c>
      <c r="E692" s="324">
        <f t="shared" si="86"/>
        <v>0.039</v>
      </c>
      <c r="F692" s="297" t="str">
        <f t="shared" si="79"/>
        <v>是</v>
      </c>
      <c r="G692" s="174" t="str">
        <f t="shared" si="80"/>
        <v>项</v>
      </c>
    </row>
    <row r="693" s="174" customFormat="1" ht="36" customHeight="1" spans="1:7">
      <c r="A693" s="458" t="s">
        <v>1353</v>
      </c>
      <c r="B693" s="326" t="s">
        <v>1354</v>
      </c>
      <c r="C693" s="327">
        <v>137</v>
      </c>
      <c r="D693" s="459">
        <v>567</v>
      </c>
      <c r="E693" s="324">
        <f t="shared" si="86"/>
        <v>3.139</v>
      </c>
      <c r="F693" s="297" t="str">
        <f t="shared" si="79"/>
        <v>是</v>
      </c>
      <c r="G693" s="174" t="str">
        <f t="shared" si="80"/>
        <v>项</v>
      </c>
    </row>
    <row r="694" s="174" customFormat="1" ht="36" customHeight="1" spans="1:7">
      <c r="A694" s="456" t="s">
        <v>1355</v>
      </c>
      <c r="B694" s="322" t="s">
        <v>1356</v>
      </c>
      <c r="C694" s="323">
        <f>SUM(C695:C705)</f>
        <v>5829</v>
      </c>
      <c r="D694" s="457">
        <f>SUM(D695:D705)</f>
        <v>7999</v>
      </c>
      <c r="E694" s="324">
        <f t="shared" si="86"/>
        <v>0.372</v>
      </c>
      <c r="F694" s="297" t="str">
        <f t="shared" si="79"/>
        <v>是</v>
      </c>
      <c r="G694" s="174" t="str">
        <f t="shared" si="80"/>
        <v>款</v>
      </c>
    </row>
    <row r="695" s="174" customFormat="1" ht="36" customHeight="1" spans="1:7">
      <c r="A695" s="458" t="s">
        <v>1357</v>
      </c>
      <c r="B695" s="326" t="s">
        <v>1358</v>
      </c>
      <c r="C695" s="327">
        <v>716</v>
      </c>
      <c r="D695" s="459">
        <v>697</v>
      </c>
      <c r="E695" s="324">
        <f t="shared" si="86"/>
        <v>-0.027</v>
      </c>
      <c r="F695" s="297" t="str">
        <f t="shared" si="79"/>
        <v>是</v>
      </c>
      <c r="G695" s="174" t="str">
        <f t="shared" si="80"/>
        <v>项</v>
      </c>
    </row>
    <row r="696" s="174" customFormat="1" ht="36" customHeight="1" spans="1:7">
      <c r="A696" s="458" t="s">
        <v>1359</v>
      </c>
      <c r="B696" s="326" t="s">
        <v>1360</v>
      </c>
      <c r="C696" s="327"/>
      <c r="D696" s="459"/>
      <c r="E696" s="324"/>
      <c r="F696" s="297" t="str">
        <f t="shared" si="79"/>
        <v>否</v>
      </c>
      <c r="G696" s="174" t="str">
        <f t="shared" si="80"/>
        <v>项</v>
      </c>
    </row>
    <row r="697" s="174" customFormat="1" ht="36" customHeight="1" spans="1:7">
      <c r="A697" s="458" t="s">
        <v>1361</v>
      </c>
      <c r="B697" s="326" t="s">
        <v>1362</v>
      </c>
      <c r="C697" s="327">
        <v>1114</v>
      </c>
      <c r="D697" s="459">
        <v>1171</v>
      </c>
      <c r="E697" s="324">
        <f>IF(C697&gt;0,D697/C697-1,IF(C697&lt;0,-(D697/C697-1),""))</f>
        <v>0.051</v>
      </c>
      <c r="F697" s="297" t="str">
        <f t="shared" si="79"/>
        <v>是</v>
      </c>
      <c r="G697" s="174" t="str">
        <f t="shared" si="80"/>
        <v>项</v>
      </c>
    </row>
    <row r="698" s="174" customFormat="1" ht="36" customHeight="1" spans="1:7">
      <c r="A698" s="458" t="s">
        <v>1363</v>
      </c>
      <c r="B698" s="326" t="s">
        <v>1364</v>
      </c>
      <c r="C698" s="327">
        <v>0</v>
      </c>
      <c r="D698" s="459">
        <v>0</v>
      </c>
      <c r="E698" s="324" t="str">
        <f t="shared" ref="E698:E704" si="87">IF(C698&gt;0,D698/C698-1,IF(C698&lt;0,-(D698/C698-1),""))</f>
        <v/>
      </c>
      <c r="F698" s="297" t="str">
        <f t="shared" si="79"/>
        <v>否</v>
      </c>
      <c r="G698" s="174" t="str">
        <f t="shared" si="80"/>
        <v>项</v>
      </c>
    </row>
    <row r="699" s="174" customFormat="1" ht="36" customHeight="1" spans="1:7">
      <c r="A699" s="458" t="s">
        <v>1365</v>
      </c>
      <c r="B699" s="326" t="s">
        <v>1366</v>
      </c>
      <c r="C699" s="327"/>
      <c r="D699" s="459"/>
      <c r="E699" s="324"/>
      <c r="F699" s="297" t="str">
        <f t="shared" si="79"/>
        <v>否</v>
      </c>
      <c r="G699" s="174" t="str">
        <f t="shared" si="80"/>
        <v>项</v>
      </c>
    </row>
    <row r="700" s="174" customFormat="1" ht="36" customHeight="1" spans="1:7">
      <c r="A700" s="458" t="s">
        <v>1367</v>
      </c>
      <c r="B700" s="326" t="s">
        <v>1368</v>
      </c>
      <c r="C700" s="327">
        <v>0</v>
      </c>
      <c r="D700" s="459">
        <v>0</v>
      </c>
      <c r="E700" s="324" t="str">
        <f t="shared" si="87"/>
        <v/>
      </c>
      <c r="F700" s="297" t="str">
        <f t="shared" si="79"/>
        <v>否</v>
      </c>
      <c r="G700" s="174" t="str">
        <f t="shared" si="80"/>
        <v>项</v>
      </c>
    </row>
    <row r="701" s="174" customFormat="1" ht="36" customHeight="1" spans="1:7">
      <c r="A701" s="458" t="s">
        <v>1369</v>
      </c>
      <c r="B701" s="326" t="s">
        <v>1370</v>
      </c>
      <c r="C701" s="327">
        <v>0</v>
      </c>
      <c r="D701" s="459">
        <v>0</v>
      </c>
      <c r="E701" s="324" t="str">
        <f t="shared" si="87"/>
        <v/>
      </c>
      <c r="F701" s="297" t="str">
        <f t="shared" si="79"/>
        <v>否</v>
      </c>
      <c r="G701" s="174" t="str">
        <f t="shared" si="80"/>
        <v>项</v>
      </c>
    </row>
    <row r="702" s="174" customFormat="1" ht="36" customHeight="1" spans="1:7">
      <c r="A702" s="458" t="s">
        <v>1371</v>
      </c>
      <c r="B702" s="326" t="s">
        <v>1372</v>
      </c>
      <c r="C702" s="327">
        <v>1680</v>
      </c>
      <c r="D702" s="459">
        <v>4003</v>
      </c>
      <c r="E702" s="324">
        <f t="shared" si="87"/>
        <v>1.383</v>
      </c>
      <c r="F702" s="297" t="str">
        <f t="shared" si="79"/>
        <v>是</v>
      </c>
      <c r="G702" s="174" t="str">
        <f t="shared" si="80"/>
        <v>项</v>
      </c>
    </row>
    <row r="703" s="174" customFormat="1" ht="36" customHeight="1" spans="1:7">
      <c r="A703" s="458" t="s">
        <v>1373</v>
      </c>
      <c r="B703" s="326" t="s">
        <v>1374</v>
      </c>
      <c r="C703" s="327">
        <v>419</v>
      </c>
      <c r="D703" s="459">
        <v>1087</v>
      </c>
      <c r="E703" s="324">
        <f t="shared" si="87"/>
        <v>1.594</v>
      </c>
      <c r="F703" s="297" t="str">
        <f t="shared" si="79"/>
        <v>是</v>
      </c>
      <c r="G703" s="174" t="str">
        <f t="shared" si="80"/>
        <v>项</v>
      </c>
    </row>
    <row r="704" s="174" customFormat="1" ht="36" customHeight="1" spans="1:7">
      <c r="A704" s="458" t="s">
        <v>1375</v>
      </c>
      <c r="B704" s="326" t="s">
        <v>1376</v>
      </c>
      <c r="C704" s="327">
        <v>500</v>
      </c>
      <c r="D704" s="459">
        <v>841</v>
      </c>
      <c r="E704" s="324">
        <f t="shared" si="87"/>
        <v>0.682</v>
      </c>
      <c r="F704" s="297" t="str">
        <f t="shared" si="79"/>
        <v>是</v>
      </c>
      <c r="G704" s="174" t="str">
        <f t="shared" si="80"/>
        <v>项</v>
      </c>
    </row>
    <row r="705" s="174" customFormat="1" ht="36" customHeight="1" spans="1:7">
      <c r="A705" s="458" t="s">
        <v>1377</v>
      </c>
      <c r="B705" s="326" t="s">
        <v>1378</v>
      </c>
      <c r="C705" s="327">
        <v>1400</v>
      </c>
      <c r="D705" s="459">
        <v>200</v>
      </c>
      <c r="E705" s="324">
        <f t="shared" ref="E705:E707" si="88">IF(C705&gt;0,D705/C705-1,IF(C705&lt;0,-(D705/C705-1),""))</f>
        <v>-0.857</v>
      </c>
      <c r="F705" s="297" t="str">
        <f t="shared" si="79"/>
        <v>是</v>
      </c>
      <c r="G705" s="174" t="str">
        <f t="shared" si="80"/>
        <v>项</v>
      </c>
    </row>
    <row r="706" s="174" customFormat="1" ht="36" customHeight="1" spans="1:7">
      <c r="A706" s="456" t="s">
        <v>1379</v>
      </c>
      <c r="B706" s="322" t="s">
        <v>1380</v>
      </c>
      <c r="C706" s="323">
        <f>C707+C708</f>
        <v>360</v>
      </c>
      <c r="D706" s="457">
        <f>D707+D708</f>
        <v>314</v>
      </c>
      <c r="E706" s="324">
        <f t="shared" si="88"/>
        <v>-0.128</v>
      </c>
      <c r="F706" s="297" t="str">
        <f t="shared" si="79"/>
        <v>是</v>
      </c>
      <c r="G706" s="174" t="str">
        <f t="shared" si="80"/>
        <v>款</v>
      </c>
    </row>
    <row r="707" s="174" customFormat="1" ht="36" customHeight="1" spans="1:7">
      <c r="A707" s="458" t="s">
        <v>1381</v>
      </c>
      <c r="B707" s="326" t="s">
        <v>1382</v>
      </c>
      <c r="C707" s="327">
        <v>300</v>
      </c>
      <c r="D707" s="459">
        <v>314</v>
      </c>
      <c r="E707" s="324">
        <f t="shared" si="88"/>
        <v>0.047</v>
      </c>
      <c r="F707" s="297" t="str">
        <f t="shared" si="79"/>
        <v>是</v>
      </c>
      <c r="G707" s="174" t="str">
        <f t="shared" si="80"/>
        <v>项</v>
      </c>
    </row>
    <row r="708" s="174" customFormat="1" ht="36" customHeight="1" spans="1:7">
      <c r="A708" s="458" t="s">
        <v>1383</v>
      </c>
      <c r="B708" s="326" t="s">
        <v>1384</v>
      </c>
      <c r="C708" s="327">
        <v>60</v>
      </c>
      <c r="D708" s="459">
        <v>0</v>
      </c>
      <c r="E708" s="324">
        <f t="shared" ref="E708:E720" si="89">IF(C708&gt;0,D708/C708-1,IF(C708&lt;0,-(D708/C708-1),""))</f>
        <v>-1</v>
      </c>
      <c r="F708" s="297" t="str">
        <f t="shared" si="79"/>
        <v>是</v>
      </c>
      <c r="G708" s="174" t="str">
        <f t="shared" si="80"/>
        <v>项</v>
      </c>
    </row>
    <row r="709" s="174" customFormat="1" ht="36" customHeight="1" spans="1:7">
      <c r="A709" s="456" t="s">
        <v>1385</v>
      </c>
      <c r="B709" s="322" t="s">
        <v>1386</v>
      </c>
      <c r="C709" s="323">
        <f>SUM(C710:C712)</f>
        <v>1282</v>
      </c>
      <c r="D709" s="457">
        <f>SUM(D710:D712)</f>
        <v>1429</v>
      </c>
      <c r="E709" s="324">
        <f t="shared" si="89"/>
        <v>0.115</v>
      </c>
      <c r="F709" s="297" t="str">
        <f t="shared" ref="F709:F772" si="90">IF(LEN(A709)=3,"是",IF(B709&lt;&gt;"",IF(SUM(C709:D709)&lt;&gt;0,"是","否"),"是"))</f>
        <v>是</v>
      </c>
      <c r="G709" s="174" t="str">
        <f t="shared" ref="G709:G772" si="91">IF(LEN(A709)=3,"类",IF(LEN(A709)=5,"款","项"))</f>
        <v>款</v>
      </c>
    </row>
    <row r="710" s="174" customFormat="1" ht="36" customHeight="1" spans="1:7">
      <c r="A710" s="458" t="s">
        <v>1387</v>
      </c>
      <c r="B710" s="326" t="s">
        <v>1388</v>
      </c>
      <c r="C710" s="327"/>
      <c r="D710" s="459"/>
      <c r="E710" s="324"/>
      <c r="F710" s="297" t="str">
        <f t="shared" si="90"/>
        <v>否</v>
      </c>
      <c r="G710" s="174" t="str">
        <f t="shared" si="91"/>
        <v>项</v>
      </c>
    </row>
    <row r="711" s="174" customFormat="1" ht="36" customHeight="1" spans="1:7">
      <c r="A711" s="458" t="s">
        <v>1389</v>
      </c>
      <c r="B711" s="326" t="s">
        <v>1390</v>
      </c>
      <c r="C711" s="327"/>
      <c r="D711" s="459"/>
      <c r="E711" s="324"/>
      <c r="F711" s="297" t="str">
        <f t="shared" si="90"/>
        <v>否</v>
      </c>
      <c r="G711" s="174" t="str">
        <f t="shared" si="91"/>
        <v>项</v>
      </c>
    </row>
    <row r="712" s="174" customFormat="1" ht="36" customHeight="1" spans="1:7">
      <c r="A712" s="458" t="s">
        <v>1391</v>
      </c>
      <c r="B712" s="326" t="s">
        <v>1392</v>
      </c>
      <c r="C712" s="327">
        <v>1282</v>
      </c>
      <c r="D712" s="459">
        <v>1429</v>
      </c>
      <c r="E712" s="324">
        <f t="shared" si="89"/>
        <v>0.115</v>
      </c>
      <c r="F712" s="297" t="str">
        <f t="shared" si="90"/>
        <v>是</v>
      </c>
      <c r="G712" s="174" t="str">
        <f t="shared" si="91"/>
        <v>项</v>
      </c>
    </row>
    <row r="713" s="174" customFormat="1" ht="36" customHeight="1" spans="1:7">
      <c r="A713" s="456" t="s">
        <v>1393</v>
      </c>
      <c r="B713" s="322" t="s">
        <v>1394</v>
      </c>
      <c r="C713" s="323">
        <f>SUM(C714:C717)</f>
        <v>9629</v>
      </c>
      <c r="D713" s="457">
        <f>SUM(D714:D717)</f>
        <v>6743</v>
      </c>
      <c r="E713" s="324">
        <f t="shared" si="89"/>
        <v>-0.3</v>
      </c>
      <c r="F713" s="297" t="str">
        <f t="shared" si="90"/>
        <v>是</v>
      </c>
      <c r="G713" s="174" t="str">
        <f t="shared" si="91"/>
        <v>款</v>
      </c>
    </row>
    <row r="714" s="174" customFormat="1" ht="36" customHeight="1" spans="1:7">
      <c r="A714" s="458" t="s">
        <v>1395</v>
      </c>
      <c r="B714" s="326" t="s">
        <v>1396</v>
      </c>
      <c r="C714" s="327">
        <v>2042</v>
      </c>
      <c r="D714" s="459">
        <v>1129</v>
      </c>
      <c r="E714" s="324">
        <f t="shared" si="89"/>
        <v>-0.447</v>
      </c>
      <c r="F714" s="297" t="str">
        <f t="shared" si="90"/>
        <v>是</v>
      </c>
      <c r="G714" s="174" t="str">
        <f t="shared" si="91"/>
        <v>项</v>
      </c>
    </row>
    <row r="715" s="174" customFormat="1" ht="36" customHeight="1" spans="1:7">
      <c r="A715" s="458" t="s">
        <v>1397</v>
      </c>
      <c r="B715" s="326" t="s">
        <v>1398</v>
      </c>
      <c r="C715" s="327">
        <v>4933</v>
      </c>
      <c r="D715" s="459">
        <v>2767</v>
      </c>
      <c r="E715" s="324">
        <f t="shared" si="89"/>
        <v>-0.439</v>
      </c>
      <c r="F715" s="297" t="str">
        <f t="shared" si="90"/>
        <v>是</v>
      </c>
      <c r="G715" s="174" t="str">
        <f t="shared" si="91"/>
        <v>项</v>
      </c>
    </row>
    <row r="716" s="174" customFormat="1" ht="36" customHeight="1" spans="1:7">
      <c r="A716" s="458" t="s">
        <v>1399</v>
      </c>
      <c r="B716" s="326" t="s">
        <v>1400</v>
      </c>
      <c r="C716" s="327">
        <v>2361</v>
      </c>
      <c r="D716" s="459">
        <v>2473</v>
      </c>
      <c r="E716" s="324">
        <f t="shared" si="89"/>
        <v>0.047</v>
      </c>
      <c r="F716" s="297" t="str">
        <f t="shared" si="90"/>
        <v>是</v>
      </c>
      <c r="G716" s="174" t="str">
        <f t="shared" si="91"/>
        <v>项</v>
      </c>
    </row>
    <row r="717" s="174" customFormat="1" ht="36" customHeight="1" spans="1:7">
      <c r="A717" s="458" t="s">
        <v>1401</v>
      </c>
      <c r="B717" s="326" t="s">
        <v>1402</v>
      </c>
      <c r="C717" s="327">
        <v>293</v>
      </c>
      <c r="D717" s="459">
        <v>374</v>
      </c>
      <c r="E717" s="324">
        <f t="shared" si="89"/>
        <v>0.276</v>
      </c>
      <c r="F717" s="297" t="str">
        <f t="shared" si="90"/>
        <v>是</v>
      </c>
      <c r="G717" s="174" t="str">
        <f t="shared" si="91"/>
        <v>项</v>
      </c>
    </row>
    <row r="718" s="174" customFormat="1" ht="36" customHeight="1" spans="1:7">
      <c r="A718" s="456" t="s">
        <v>1403</v>
      </c>
      <c r="B718" s="322" t="s">
        <v>1404</v>
      </c>
      <c r="C718" s="323">
        <f>SUM(C719:C721)</f>
        <v>472</v>
      </c>
      <c r="D718" s="457">
        <f>SUM(D719:D721)</f>
        <v>966</v>
      </c>
      <c r="E718" s="324">
        <f t="shared" si="89"/>
        <v>1.047</v>
      </c>
      <c r="F718" s="297" t="str">
        <f t="shared" si="90"/>
        <v>是</v>
      </c>
      <c r="G718" s="174" t="str">
        <f t="shared" si="91"/>
        <v>款</v>
      </c>
    </row>
    <row r="719" s="174" customFormat="1" ht="36" customHeight="1" spans="1:7">
      <c r="A719" s="458" t="s">
        <v>1405</v>
      </c>
      <c r="B719" s="326" t="s">
        <v>1406</v>
      </c>
      <c r="C719" s="327">
        <v>2</v>
      </c>
      <c r="D719" s="459">
        <v>0</v>
      </c>
      <c r="E719" s="324">
        <f t="shared" si="89"/>
        <v>-1</v>
      </c>
      <c r="F719" s="297" t="str">
        <f t="shared" si="90"/>
        <v>是</v>
      </c>
      <c r="G719" s="174" t="str">
        <f t="shared" si="91"/>
        <v>项</v>
      </c>
    </row>
    <row r="720" s="174" customFormat="1" ht="36" customHeight="1" spans="1:7">
      <c r="A720" s="458" t="s">
        <v>1407</v>
      </c>
      <c r="B720" s="326" t="s">
        <v>1408</v>
      </c>
      <c r="C720" s="327">
        <v>470</v>
      </c>
      <c r="D720" s="459">
        <v>966</v>
      </c>
      <c r="E720" s="324">
        <f t="shared" si="89"/>
        <v>1.055</v>
      </c>
      <c r="F720" s="297" t="str">
        <f t="shared" si="90"/>
        <v>是</v>
      </c>
      <c r="G720" s="174" t="str">
        <f t="shared" si="91"/>
        <v>项</v>
      </c>
    </row>
    <row r="721" s="174" customFormat="1" ht="36" customHeight="1" spans="1:7">
      <c r="A721" s="458" t="s">
        <v>1409</v>
      </c>
      <c r="B721" s="326" t="s">
        <v>1410</v>
      </c>
      <c r="C721" s="327">
        <v>0</v>
      </c>
      <c r="D721" s="459">
        <v>0</v>
      </c>
      <c r="E721" s="324" t="str">
        <f t="shared" ref="E721:E733" si="92">IF(C721&gt;0,D721/C721-1,IF(C721&lt;0,-(D721/C721-1),""))</f>
        <v/>
      </c>
      <c r="F721" s="297" t="str">
        <f t="shared" si="90"/>
        <v>否</v>
      </c>
      <c r="G721" s="174" t="str">
        <f t="shared" si="91"/>
        <v>项</v>
      </c>
    </row>
    <row r="722" s="174" customFormat="1" ht="36" customHeight="1" spans="1:7">
      <c r="A722" s="456" t="s">
        <v>1411</v>
      </c>
      <c r="B722" s="322" t="s">
        <v>1412</v>
      </c>
      <c r="C722" s="323">
        <f>SUM(C723:C725)</f>
        <v>1942</v>
      </c>
      <c r="D722" s="457">
        <f>SUM(D723:D725)</f>
        <v>2948</v>
      </c>
      <c r="E722" s="332">
        <f t="shared" si="92"/>
        <v>0.518</v>
      </c>
      <c r="F722" s="297" t="str">
        <f t="shared" si="90"/>
        <v>是</v>
      </c>
      <c r="G722" s="174" t="str">
        <f t="shared" si="91"/>
        <v>款</v>
      </c>
    </row>
    <row r="723" s="174" customFormat="1" ht="36" customHeight="1" spans="1:7">
      <c r="A723" s="458" t="s">
        <v>1413</v>
      </c>
      <c r="B723" s="326" t="s">
        <v>1414</v>
      </c>
      <c r="C723" s="327"/>
      <c r="D723" s="459">
        <v>2883</v>
      </c>
      <c r="E723" s="324" t="str">
        <f t="shared" si="92"/>
        <v/>
      </c>
      <c r="F723" s="297" t="str">
        <f t="shared" si="90"/>
        <v>是</v>
      </c>
      <c r="G723" s="174" t="str">
        <f t="shared" si="91"/>
        <v>项</v>
      </c>
    </row>
    <row r="724" s="174" customFormat="1" ht="36" customHeight="1" spans="1:7">
      <c r="A724" s="458" t="s">
        <v>1415</v>
      </c>
      <c r="B724" s="326" t="s">
        <v>1416</v>
      </c>
      <c r="C724" s="327"/>
      <c r="D724" s="459">
        <v>4</v>
      </c>
      <c r="E724" s="324" t="str">
        <f t="shared" si="92"/>
        <v/>
      </c>
      <c r="F724" s="297" t="str">
        <f t="shared" si="90"/>
        <v>是</v>
      </c>
      <c r="G724" s="174" t="str">
        <f t="shared" si="91"/>
        <v>项</v>
      </c>
    </row>
    <row r="725" s="174" customFormat="1" ht="36" customHeight="1" spans="1:7">
      <c r="A725" s="458" t="s">
        <v>1417</v>
      </c>
      <c r="B725" s="326" t="s">
        <v>1418</v>
      </c>
      <c r="C725" s="327">
        <v>1942</v>
      </c>
      <c r="D725" s="459">
        <v>61</v>
      </c>
      <c r="E725" s="324">
        <f t="shared" si="92"/>
        <v>-0.969</v>
      </c>
      <c r="F725" s="297" t="str">
        <f t="shared" si="90"/>
        <v>是</v>
      </c>
      <c r="G725" s="174" t="str">
        <f t="shared" si="91"/>
        <v>项</v>
      </c>
    </row>
    <row r="726" s="174" customFormat="1" ht="36" customHeight="1" spans="1:7">
      <c r="A726" s="456" t="s">
        <v>1419</v>
      </c>
      <c r="B726" s="322" t="s">
        <v>1420</v>
      </c>
      <c r="C726" s="323">
        <f>SUM(C727:C728)</f>
        <v>0</v>
      </c>
      <c r="D726" s="457">
        <f>SUM(D727:D728)</f>
        <v>158</v>
      </c>
      <c r="E726" s="332" t="str">
        <f t="shared" si="92"/>
        <v/>
      </c>
      <c r="F726" s="297" t="str">
        <f t="shared" si="90"/>
        <v>是</v>
      </c>
      <c r="G726" s="174" t="str">
        <f t="shared" si="91"/>
        <v>款</v>
      </c>
    </row>
    <row r="727" s="174" customFormat="1" ht="36" customHeight="1" spans="1:7">
      <c r="A727" s="458" t="s">
        <v>1421</v>
      </c>
      <c r="B727" s="326" t="s">
        <v>1422</v>
      </c>
      <c r="C727" s="327"/>
      <c r="D727" s="459">
        <v>158</v>
      </c>
      <c r="E727" s="324" t="str">
        <f t="shared" si="92"/>
        <v/>
      </c>
      <c r="F727" s="297" t="str">
        <f t="shared" si="90"/>
        <v>是</v>
      </c>
      <c r="G727" s="174" t="str">
        <f t="shared" si="91"/>
        <v>项</v>
      </c>
    </row>
    <row r="728" s="174" customFormat="1" ht="36" customHeight="1" spans="1:7">
      <c r="A728" s="458" t="s">
        <v>1423</v>
      </c>
      <c r="B728" s="326" t="s">
        <v>1424</v>
      </c>
      <c r="C728" s="327">
        <v>0</v>
      </c>
      <c r="D728" s="459">
        <v>0</v>
      </c>
      <c r="E728" s="324" t="str">
        <f t="shared" si="92"/>
        <v/>
      </c>
      <c r="F728" s="297" t="str">
        <f t="shared" si="90"/>
        <v>否</v>
      </c>
      <c r="G728" s="174" t="str">
        <f t="shared" si="91"/>
        <v>项</v>
      </c>
    </row>
    <row r="729" s="174" customFormat="1" ht="36" customHeight="1" spans="1:7">
      <c r="A729" s="456" t="s">
        <v>1425</v>
      </c>
      <c r="B729" s="322" t="s">
        <v>1426</v>
      </c>
      <c r="C729" s="323">
        <f>SUM(C730:C737)</f>
        <v>360</v>
      </c>
      <c r="D729" s="457">
        <f>SUM(D730:D737)</f>
        <v>365</v>
      </c>
      <c r="E729" s="324">
        <f t="shared" si="92"/>
        <v>0.014</v>
      </c>
      <c r="F729" s="297" t="str">
        <f t="shared" si="90"/>
        <v>是</v>
      </c>
      <c r="G729" s="174" t="str">
        <f t="shared" si="91"/>
        <v>款</v>
      </c>
    </row>
    <row r="730" s="174" customFormat="1" ht="36" customHeight="1" spans="1:7">
      <c r="A730" s="458" t="s">
        <v>1427</v>
      </c>
      <c r="B730" s="326" t="s">
        <v>209</v>
      </c>
      <c r="C730" s="327">
        <v>350</v>
      </c>
      <c r="D730" s="459">
        <v>302</v>
      </c>
      <c r="E730" s="324">
        <f t="shared" si="92"/>
        <v>-0.137</v>
      </c>
      <c r="F730" s="297" t="str">
        <f t="shared" si="90"/>
        <v>是</v>
      </c>
      <c r="G730" s="174" t="str">
        <f t="shared" si="91"/>
        <v>项</v>
      </c>
    </row>
    <row r="731" s="174" customFormat="1" ht="36" customHeight="1" spans="1:7">
      <c r="A731" s="458" t="s">
        <v>1428</v>
      </c>
      <c r="B731" s="326" t="s">
        <v>211</v>
      </c>
      <c r="C731" s="327">
        <v>0</v>
      </c>
      <c r="D731" s="459">
        <v>0</v>
      </c>
      <c r="E731" s="324" t="str">
        <f t="shared" si="92"/>
        <v/>
      </c>
      <c r="F731" s="297" t="str">
        <f t="shared" si="90"/>
        <v>否</v>
      </c>
      <c r="G731" s="174" t="str">
        <f t="shared" si="91"/>
        <v>项</v>
      </c>
    </row>
    <row r="732" s="174" customFormat="1" ht="36" customHeight="1" spans="1:7">
      <c r="A732" s="458" t="s">
        <v>1429</v>
      </c>
      <c r="B732" s="326" t="s">
        <v>213</v>
      </c>
      <c r="C732" s="327">
        <v>0</v>
      </c>
      <c r="D732" s="459">
        <v>0</v>
      </c>
      <c r="E732" s="324" t="str">
        <f t="shared" si="92"/>
        <v/>
      </c>
      <c r="F732" s="297" t="str">
        <f t="shared" si="90"/>
        <v>否</v>
      </c>
      <c r="G732" s="174" t="str">
        <f t="shared" si="91"/>
        <v>项</v>
      </c>
    </row>
    <row r="733" s="174" customFormat="1" ht="36" customHeight="1" spans="1:7">
      <c r="A733" s="458" t="s">
        <v>1430</v>
      </c>
      <c r="B733" s="326" t="s">
        <v>310</v>
      </c>
      <c r="C733" s="327"/>
      <c r="D733" s="459">
        <v>5</v>
      </c>
      <c r="E733" s="324" t="str">
        <f t="shared" si="92"/>
        <v/>
      </c>
      <c r="F733" s="297" t="str">
        <f t="shared" si="90"/>
        <v>是</v>
      </c>
      <c r="G733" s="174" t="str">
        <f t="shared" si="91"/>
        <v>项</v>
      </c>
    </row>
    <row r="734" s="174" customFormat="1" ht="36" customHeight="1" spans="1:7">
      <c r="A734" s="458" t="s">
        <v>1431</v>
      </c>
      <c r="B734" s="326" t="s">
        <v>1432</v>
      </c>
      <c r="C734" s="327"/>
      <c r="D734" s="459">
        <v>8</v>
      </c>
      <c r="E734" s="324"/>
      <c r="F734" s="297" t="str">
        <f t="shared" si="90"/>
        <v>是</v>
      </c>
      <c r="G734" s="174" t="str">
        <f t="shared" si="91"/>
        <v>项</v>
      </c>
    </row>
    <row r="735" s="174" customFormat="1" ht="36" customHeight="1" spans="1:7">
      <c r="A735" s="458" t="s">
        <v>1433</v>
      </c>
      <c r="B735" s="326" t="s">
        <v>1434</v>
      </c>
      <c r="C735" s="327"/>
      <c r="D735" s="459"/>
      <c r="E735" s="324"/>
      <c r="F735" s="297" t="str">
        <f t="shared" si="90"/>
        <v>否</v>
      </c>
      <c r="G735" s="174" t="str">
        <f t="shared" si="91"/>
        <v>项</v>
      </c>
    </row>
    <row r="736" s="174" customFormat="1" ht="36" customHeight="1" spans="1:7">
      <c r="A736" s="458" t="s">
        <v>1435</v>
      </c>
      <c r="B736" s="326" t="s">
        <v>227</v>
      </c>
      <c r="C736" s="327"/>
      <c r="D736" s="459"/>
      <c r="E736" s="324"/>
      <c r="F736" s="297" t="str">
        <f t="shared" si="90"/>
        <v>否</v>
      </c>
      <c r="G736" s="174" t="str">
        <f t="shared" si="91"/>
        <v>项</v>
      </c>
    </row>
    <row r="737" s="174" customFormat="1" ht="36" customHeight="1" spans="1:7">
      <c r="A737" s="458" t="s">
        <v>1436</v>
      </c>
      <c r="B737" s="326" t="s">
        <v>1437</v>
      </c>
      <c r="C737" s="327">
        <v>10</v>
      </c>
      <c r="D737" s="459">
        <v>50</v>
      </c>
      <c r="E737" s="324">
        <f t="shared" ref="E737:E741" si="93">IF(C737&gt;0,D737/C737-1,IF(C737&lt;0,-(D737/C737-1),""))</f>
        <v>4</v>
      </c>
      <c r="F737" s="297" t="str">
        <f t="shared" si="90"/>
        <v>是</v>
      </c>
      <c r="G737" s="174" t="str">
        <f t="shared" si="91"/>
        <v>项</v>
      </c>
    </row>
    <row r="738" s="174" customFormat="1" ht="36" customHeight="1" spans="1:7">
      <c r="A738" s="456" t="s">
        <v>1438</v>
      </c>
      <c r="B738" s="322" t="s">
        <v>1439</v>
      </c>
      <c r="C738" s="323">
        <f>SUM(C739)</f>
        <v>0</v>
      </c>
      <c r="D738" s="457">
        <f>SUM(D739)</f>
        <v>0</v>
      </c>
      <c r="E738" s="332" t="str">
        <f t="shared" si="93"/>
        <v/>
      </c>
      <c r="F738" s="297" t="str">
        <f t="shared" si="90"/>
        <v>否</v>
      </c>
      <c r="G738" s="174" t="str">
        <f t="shared" si="91"/>
        <v>款</v>
      </c>
    </row>
    <row r="739" s="174" customFormat="1" ht="36" customHeight="1" spans="1:7">
      <c r="A739" s="458" t="s">
        <v>1440</v>
      </c>
      <c r="B739" s="326" t="s">
        <v>1441</v>
      </c>
      <c r="C739" s="327">
        <v>0</v>
      </c>
      <c r="D739" s="459">
        <v>0</v>
      </c>
      <c r="E739" s="324" t="str">
        <f t="shared" si="93"/>
        <v/>
      </c>
      <c r="F739" s="297" t="str">
        <f t="shared" si="90"/>
        <v>否</v>
      </c>
      <c r="G739" s="174" t="str">
        <f t="shared" si="91"/>
        <v>项</v>
      </c>
    </row>
    <row r="740" s="174" customFormat="1" ht="36" customHeight="1" spans="1:7">
      <c r="A740" s="456" t="s">
        <v>1442</v>
      </c>
      <c r="B740" s="322" t="s">
        <v>1443</v>
      </c>
      <c r="C740" s="323">
        <f>C741</f>
        <v>1057</v>
      </c>
      <c r="D740" s="457">
        <f>D741</f>
        <v>3056</v>
      </c>
      <c r="E740" s="324">
        <f t="shared" si="93"/>
        <v>1.891</v>
      </c>
      <c r="F740" s="297" t="str">
        <f t="shared" si="90"/>
        <v>是</v>
      </c>
      <c r="G740" s="174" t="str">
        <f t="shared" si="91"/>
        <v>款</v>
      </c>
    </row>
    <row r="741" s="174" customFormat="1" ht="36" customHeight="1" spans="1:7">
      <c r="A741" s="458">
        <v>2109999</v>
      </c>
      <c r="B741" s="326" t="s">
        <v>1444</v>
      </c>
      <c r="C741" s="327">
        <v>1057</v>
      </c>
      <c r="D741" s="459">
        <v>3056</v>
      </c>
      <c r="E741" s="324">
        <f t="shared" si="93"/>
        <v>1.891</v>
      </c>
      <c r="F741" s="297" t="str">
        <f t="shared" si="90"/>
        <v>是</v>
      </c>
      <c r="G741" s="174" t="str">
        <f t="shared" si="91"/>
        <v>项</v>
      </c>
    </row>
    <row r="742" s="176" customFormat="1" ht="36" customHeight="1" spans="1:7">
      <c r="A742" s="462" t="s">
        <v>1445</v>
      </c>
      <c r="B742" s="463" t="s">
        <v>589</v>
      </c>
      <c r="C742" s="464"/>
      <c r="D742" s="465"/>
      <c r="E742" s="332"/>
      <c r="F742" s="295" t="str">
        <f t="shared" si="90"/>
        <v>否</v>
      </c>
      <c r="G742" s="176" t="str">
        <f t="shared" si="91"/>
        <v>项</v>
      </c>
    </row>
    <row r="743" s="174" customFormat="1" ht="36" customHeight="1" spans="1:7">
      <c r="A743" s="462" t="s">
        <v>1446</v>
      </c>
      <c r="B743" s="463" t="s">
        <v>775</v>
      </c>
      <c r="C743" s="464"/>
      <c r="D743" s="465"/>
      <c r="E743" s="332"/>
      <c r="F743" s="297" t="str">
        <f t="shared" si="90"/>
        <v>否</v>
      </c>
      <c r="G743" s="174" t="str">
        <f t="shared" si="91"/>
        <v>项</v>
      </c>
    </row>
    <row r="744" s="174" customFormat="1" ht="36" customHeight="1" spans="1:7">
      <c r="A744" s="456" t="s">
        <v>157</v>
      </c>
      <c r="B744" s="322" t="s">
        <v>158</v>
      </c>
      <c r="C744" s="323">
        <f>C745+C755+C759+C768+C774+C781+C787+C790+C793+C795+C797+C803+C805+C807+C822+C824</f>
        <v>20835</v>
      </c>
      <c r="D744" s="457">
        <f>D745+D755+D759+D768+D774+D781+D787+D790+D793+D795+D797+D803+D805+D807+D822+D824</f>
        <v>9047</v>
      </c>
      <c r="E744" s="324">
        <f>IF(C744&gt;0,D744/C744-1,IF(C744&lt;0,-(D744/C744-1),""))</f>
        <v>-0.566</v>
      </c>
      <c r="F744" s="297" t="str">
        <f t="shared" si="90"/>
        <v>是</v>
      </c>
      <c r="G744" s="174" t="str">
        <f t="shared" si="91"/>
        <v>类</v>
      </c>
    </row>
    <row r="745" s="174" customFormat="1" ht="36" customHeight="1" spans="1:7">
      <c r="A745" s="456" t="s">
        <v>1447</v>
      </c>
      <c r="B745" s="322" t="s">
        <v>1448</v>
      </c>
      <c r="C745" s="323">
        <f>SUM(C746:C754)</f>
        <v>5</v>
      </c>
      <c r="D745" s="457">
        <f>SUM(D746:D754)</f>
        <v>17</v>
      </c>
      <c r="E745" s="324">
        <f>IF(C745&gt;0,D745/C745-1,IF(C745&lt;0,-(D745/C745-1),""))</f>
        <v>2.4</v>
      </c>
      <c r="F745" s="297" t="str">
        <f t="shared" si="90"/>
        <v>是</v>
      </c>
      <c r="G745" s="174" t="str">
        <f t="shared" si="91"/>
        <v>款</v>
      </c>
    </row>
    <row r="746" s="174" customFormat="1" ht="36" customHeight="1" spans="1:7">
      <c r="A746" s="458" t="s">
        <v>1449</v>
      </c>
      <c r="B746" s="326" t="s">
        <v>209</v>
      </c>
      <c r="C746" s="327"/>
      <c r="D746" s="459">
        <v>5</v>
      </c>
      <c r="E746" s="324"/>
      <c r="F746" s="297" t="str">
        <f t="shared" si="90"/>
        <v>是</v>
      </c>
      <c r="G746" s="174" t="str">
        <f t="shared" si="91"/>
        <v>项</v>
      </c>
    </row>
    <row r="747" s="174" customFormat="1" ht="36" customHeight="1" spans="1:7">
      <c r="A747" s="458" t="s">
        <v>1450</v>
      </c>
      <c r="B747" s="326" t="s">
        <v>211</v>
      </c>
      <c r="C747" s="327"/>
      <c r="D747" s="459"/>
      <c r="E747" s="324"/>
      <c r="F747" s="297" t="str">
        <f t="shared" si="90"/>
        <v>否</v>
      </c>
      <c r="G747" s="174" t="str">
        <f t="shared" si="91"/>
        <v>项</v>
      </c>
    </row>
    <row r="748" s="174" customFormat="1" ht="36" customHeight="1" spans="1:7">
      <c r="A748" s="458" t="s">
        <v>1451</v>
      </c>
      <c r="B748" s="326" t="s">
        <v>213</v>
      </c>
      <c r="C748" s="327"/>
      <c r="D748" s="459"/>
      <c r="E748" s="324"/>
      <c r="F748" s="297" t="str">
        <f t="shared" si="90"/>
        <v>否</v>
      </c>
      <c r="G748" s="174" t="str">
        <f t="shared" si="91"/>
        <v>项</v>
      </c>
    </row>
    <row r="749" s="174" customFormat="1" ht="36" customHeight="1" spans="1:7">
      <c r="A749" s="458" t="s">
        <v>1452</v>
      </c>
      <c r="B749" s="326" t="s">
        <v>1453</v>
      </c>
      <c r="C749" s="327"/>
      <c r="D749" s="459"/>
      <c r="E749" s="324"/>
      <c r="F749" s="297" t="str">
        <f t="shared" si="90"/>
        <v>否</v>
      </c>
      <c r="G749" s="174" t="str">
        <f t="shared" si="91"/>
        <v>项</v>
      </c>
    </row>
    <row r="750" s="174" customFormat="1" ht="36" customHeight="1" spans="1:7">
      <c r="A750" s="458" t="s">
        <v>1454</v>
      </c>
      <c r="B750" s="326" t="s">
        <v>1455</v>
      </c>
      <c r="C750" s="327"/>
      <c r="D750" s="459"/>
      <c r="E750" s="324"/>
      <c r="F750" s="297" t="str">
        <f t="shared" si="90"/>
        <v>否</v>
      </c>
      <c r="G750" s="174" t="str">
        <f t="shared" si="91"/>
        <v>项</v>
      </c>
    </row>
    <row r="751" s="174" customFormat="1" ht="36" customHeight="1" spans="1:7">
      <c r="A751" s="458" t="s">
        <v>1456</v>
      </c>
      <c r="B751" s="326" t="s">
        <v>1457</v>
      </c>
      <c r="C751" s="327"/>
      <c r="D751" s="459"/>
      <c r="E751" s="324"/>
      <c r="F751" s="297" t="str">
        <f t="shared" si="90"/>
        <v>否</v>
      </c>
      <c r="G751" s="174" t="str">
        <f t="shared" si="91"/>
        <v>项</v>
      </c>
    </row>
    <row r="752" s="174" customFormat="1" ht="36" customHeight="1" spans="1:7">
      <c r="A752" s="458" t="s">
        <v>1458</v>
      </c>
      <c r="B752" s="326" t="s">
        <v>1459</v>
      </c>
      <c r="C752" s="327"/>
      <c r="D752" s="459"/>
      <c r="E752" s="324"/>
      <c r="F752" s="297" t="str">
        <f t="shared" si="90"/>
        <v>否</v>
      </c>
      <c r="G752" s="174" t="str">
        <f t="shared" si="91"/>
        <v>项</v>
      </c>
    </row>
    <row r="753" s="174" customFormat="1" ht="36" customHeight="1" spans="1:7">
      <c r="A753" s="458" t="s">
        <v>1460</v>
      </c>
      <c r="B753" s="326" t="s">
        <v>1461</v>
      </c>
      <c r="C753" s="327"/>
      <c r="D753" s="459"/>
      <c r="E753" s="324"/>
      <c r="F753" s="297" t="str">
        <f t="shared" si="90"/>
        <v>否</v>
      </c>
      <c r="G753" s="174" t="str">
        <f t="shared" si="91"/>
        <v>项</v>
      </c>
    </row>
    <row r="754" s="174" customFormat="1" ht="36" customHeight="1" spans="1:7">
      <c r="A754" s="458" t="s">
        <v>1462</v>
      </c>
      <c r="B754" s="326" t="s">
        <v>1463</v>
      </c>
      <c r="C754" s="327">
        <v>5</v>
      </c>
      <c r="D754" s="459">
        <v>12</v>
      </c>
      <c r="E754" s="324">
        <f>IF(C754&gt;0,D754/C754-1,IF(C754&lt;0,-(D754/C754-1),""))</f>
        <v>1.4</v>
      </c>
      <c r="F754" s="297" t="str">
        <f t="shared" si="90"/>
        <v>是</v>
      </c>
      <c r="G754" s="174" t="str">
        <f t="shared" si="91"/>
        <v>项</v>
      </c>
    </row>
    <row r="755" s="174" customFormat="1" ht="36" customHeight="1" spans="1:7">
      <c r="A755" s="456" t="s">
        <v>1464</v>
      </c>
      <c r="B755" s="322" t="s">
        <v>1465</v>
      </c>
      <c r="C755" s="323">
        <f>SUM(C756:C758)</f>
        <v>0</v>
      </c>
      <c r="D755" s="457">
        <f>SUM(D756:D758)</f>
        <v>0</v>
      </c>
      <c r="E755" s="332"/>
      <c r="F755" s="297" t="str">
        <f t="shared" si="90"/>
        <v>否</v>
      </c>
      <c r="G755" s="174" t="str">
        <f t="shared" si="91"/>
        <v>款</v>
      </c>
    </row>
    <row r="756" s="174" customFormat="1" ht="36" customHeight="1" spans="1:7">
      <c r="A756" s="458" t="s">
        <v>1466</v>
      </c>
      <c r="B756" s="326" t="s">
        <v>1467</v>
      </c>
      <c r="C756" s="327"/>
      <c r="D756" s="459"/>
      <c r="E756" s="324"/>
      <c r="F756" s="297" t="str">
        <f t="shared" si="90"/>
        <v>否</v>
      </c>
      <c r="G756" s="174" t="str">
        <f t="shared" si="91"/>
        <v>项</v>
      </c>
    </row>
    <row r="757" s="174" customFormat="1" ht="36" customHeight="1" spans="1:7">
      <c r="A757" s="458" t="s">
        <v>1468</v>
      </c>
      <c r="B757" s="326" t="s">
        <v>1469</v>
      </c>
      <c r="C757" s="327"/>
      <c r="D757" s="459"/>
      <c r="E757" s="324"/>
      <c r="F757" s="297" t="str">
        <f t="shared" si="90"/>
        <v>否</v>
      </c>
      <c r="G757" s="174" t="str">
        <f t="shared" si="91"/>
        <v>项</v>
      </c>
    </row>
    <row r="758" s="174" customFormat="1" ht="36" customHeight="1" spans="1:7">
      <c r="A758" s="458" t="s">
        <v>1470</v>
      </c>
      <c r="B758" s="326" t="s">
        <v>1471</v>
      </c>
      <c r="C758" s="327"/>
      <c r="D758" s="459"/>
      <c r="E758" s="324"/>
      <c r="F758" s="297" t="str">
        <f t="shared" si="90"/>
        <v>否</v>
      </c>
      <c r="G758" s="174" t="str">
        <f t="shared" si="91"/>
        <v>项</v>
      </c>
    </row>
    <row r="759" s="174" customFormat="1" ht="36" customHeight="1" spans="1:7">
      <c r="A759" s="456" t="s">
        <v>1472</v>
      </c>
      <c r="B759" s="322" t="s">
        <v>1473</v>
      </c>
      <c r="C759" s="323">
        <f>SUM(C760:C767)</f>
        <v>10400</v>
      </c>
      <c r="D759" s="457">
        <f>SUM(D760:D767)</f>
        <v>2765</v>
      </c>
      <c r="E759" s="324">
        <f t="shared" ref="E759:E763" si="94">IF(C759&gt;0,D759/C759-1,IF(C759&lt;0,-(D759/C759-1),""))</f>
        <v>-0.734</v>
      </c>
      <c r="F759" s="297" t="str">
        <f t="shared" si="90"/>
        <v>是</v>
      </c>
      <c r="G759" s="174" t="str">
        <f t="shared" si="91"/>
        <v>款</v>
      </c>
    </row>
    <row r="760" s="174" customFormat="1" ht="36" customHeight="1" spans="1:7">
      <c r="A760" s="458" t="s">
        <v>1474</v>
      </c>
      <c r="B760" s="326" t="s">
        <v>1475</v>
      </c>
      <c r="C760" s="327"/>
      <c r="D760" s="459"/>
      <c r="E760" s="324"/>
      <c r="F760" s="297" t="str">
        <f t="shared" si="90"/>
        <v>否</v>
      </c>
      <c r="G760" s="174" t="str">
        <f t="shared" si="91"/>
        <v>项</v>
      </c>
    </row>
    <row r="761" s="174" customFormat="1" ht="36" customHeight="1" spans="1:7">
      <c r="A761" s="458" t="s">
        <v>1476</v>
      </c>
      <c r="B761" s="326" t="s">
        <v>1477</v>
      </c>
      <c r="C761" s="327">
        <v>4000</v>
      </c>
      <c r="D761" s="459">
        <v>2760</v>
      </c>
      <c r="E761" s="324">
        <f t="shared" si="94"/>
        <v>-0.31</v>
      </c>
      <c r="F761" s="297" t="str">
        <f t="shared" si="90"/>
        <v>是</v>
      </c>
      <c r="G761" s="174" t="str">
        <f t="shared" si="91"/>
        <v>项</v>
      </c>
    </row>
    <row r="762" s="174" customFormat="1" ht="36" customHeight="1" spans="1:7">
      <c r="A762" s="458" t="s">
        <v>1478</v>
      </c>
      <c r="B762" s="326" t="s">
        <v>1479</v>
      </c>
      <c r="C762" s="327">
        <v>0</v>
      </c>
      <c r="D762" s="459">
        <v>0</v>
      </c>
      <c r="E762" s="324" t="str">
        <f t="shared" si="94"/>
        <v/>
      </c>
      <c r="F762" s="297" t="str">
        <f t="shared" si="90"/>
        <v>否</v>
      </c>
      <c r="G762" s="174" t="str">
        <f t="shared" si="91"/>
        <v>项</v>
      </c>
    </row>
    <row r="763" s="174" customFormat="1" ht="36" customHeight="1" spans="1:7">
      <c r="A763" s="458" t="s">
        <v>1480</v>
      </c>
      <c r="B763" s="326" t="s">
        <v>1481</v>
      </c>
      <c r="C763" s="327">
        <v>6400</v>
      </c>
      <c r="D763" s="459"/>
      <c r="E763" s="324">
        <f t="shared" si="94"/>
        <v>-1</v>
      </c>
      <c r="F763" s="297" t="str">
        <f t="shared" si="90"/>
        <v>是</v>
      </c>
      <c r="G763" s="174" t="str">
        <f t="shared" si="91"/>
        <v>项</v>
      </c>
    </row>
    <row r="764" s="174" customFormat="1" ht="36" customHeight="1" spans="1:7">
      <c r="A764" s="458" t="s">
        <v>1482</v>
      </c>
      <c r="B764" s="326" t="s">
        <v>1483</v>
      </c>
      <c r="C764" s="327">
        <v>0</v>
      </c>
      <c r="D764" s="459">
        <v>0</v>
      </c>
      <c r="E764" s="324" t="str">
        <f t="shared" ref="E764:E770" si="95">IF(C764&gt;0,D764/C764-1,IF(C764&lt;0,-(D764/C764-1),""))</f>
        <v/>
      </c>
      <c r="F764" s="297" t="str">
        <f t="shared" si="90"/>
        <v>否</v>
      </c>
      <c r="G764" s="174" t="str">
        <f t="shared" si="91"/>
        <v>项</v>
      </c>
    </row>
    <row r="765" s="174" customFormat="1" ht="36" customHeight="1" spans="1:7">
      <c r="A765" s="458" t="s">
        <v>1484</v>
      </c>
      <c r="B765" s="326" t="s">
        <v>1485</v>
      </c>
      <c r="C765" s="327">
        <v>0</v>
      </c>
      <c r="D765" s="459">
        <v>0</v>
      </c>
      <c r="E765" s="324" t="str">
        <f t="shared" si="95"/>
        <v/>
      </c>
      <c r="F765" s="297" t="str">
        <f t="shared" si="90"/>
        <v>否</v>
      </c>
      <c r="G765" s="174" t="str">
        <f t="shared" si="91"/>
        <v>项</v>
      </c>
    </row>
    <row r="766" s="174" customFormat="1" ht="36" customHeight="1" spans="1:7">
      <c r="A766" s="329" t="s">
        <v>1486</v>
      </c>
      <c r="B766" s="326" t="s">
        <v>1487</v>
      </c>
      <c r="C766" s="327">
        <v>0</v>
      </c>
      <c r="D766" s="459">
        <v>5</v>
      </c>
      <c r="E766" s="324" t="str">
        <f t="shared" si="95"/>
        <v/>
      </c>
      <c r="F766" s="297" t="str">
        <f t="shared" si="90"/>
        <v>是</v>
      </c>
      <c r="G766" s="174" t="str">
        <f t="shared" si="91"/>
        <v>项</v>
      </c>
    </row>
    <row r="767" s="174" customFormat="1" ht="36" customHeight="1" spans="1:7">
      <c r="A767" s="458" t="s">
        <v>1488</v>
      </c>
      <c r="B767" s="326" t="s">
        <v>1489</v>
      </c>
      <c r="C767" s="327"/>
      <c r="D767" s="459"/>
      <c r="E767" s="324"/>
      <c r="F767" s="297" t="str">
        <f t="shared" si="90"/>
        <v>否</v>
      </c>
      <c r="G767" s="174" t="str">
        <f t="shared" si="91"/>
        <v>项</v>
      </c>
    </row>
    <row r="768" s="174" customFormat="1" ht="36" customHeight="1" spans="1:7">
      <c r="A768" s="456" t="s">
        <v>1490</v>
      </c>
      <c r="B768" s="322" t="s">
        <v>1491</v>
      </c>
      <c r="C768" s="323">
        <f>SUM(C769:C773)</f>
        <v>147</v>
      </c>
      <c r="D768" s="457">
        <f>SUM(D769:D773)</f>
        <v>850</v>
      </c>
      <c r="E768" s="324">
        <f t="shared" si="95"/>
        <v>4.782</v>
      </c>
      <c r="F768" s="297" t="str">
        <f t="shared" si="90"/>
        <v>是</v>
      </c>
      <c r="G768" s="174" t="str">
        <f t="shared" si="91"/>
        <v>款</v>
      </c>
    </row>
    <row r="769" s="174" customFormat="1" ht="36" customHeight="1" spans="1:7">
      <c r="A769" s="458" t="s">
        <v>1492</v>
      </c>
      <c r="B769" s="326" t="s">
        <v>1493</v>
      </c>
      <c r="C769" s="327"/>
      <c r="D769" s="459">
        <v>238</v>
      </c>
      <c r="E769" s="324" t="str">
        <f t="shared" si="95"/>
        <v/>
      </c>
      <c r="F769" s="297" t="str">
        <f t="shared" si="90"/>
        <v>是</v>
      </c>
      <c r="G769" s="174" t="str">
        <f t="shared" si="91"/>
        <v>项</v>
      </c>
    </row>
    <row r="770" s="174" customFormat="1" ht="36" customHeight="1" spans="1:7">
      <c r="A770" s="458" t="s">
        <v>1494</v>
      </c>
      <c r="B770" s="326" t="s">
        <v>1495</v>
      </c>
      <c r="C770" s="327">
        <v>2</v>
      </c>
      <c r="D770" s="459">
        <v>12</v>
      </c>
      <c r="E770" s="324">
        <f t="shared" si="95"/>
        <v>5</v>
      </c>
      <c r="F770" s="297" t="str">
        <f t="shared" si="90"/>
        <v>是</v>
      </c>
      <c r="G770" s="174" t="str">
        <f t="shared" si="91"/>
        <v>项</v>
      </c>
    </row>
    <row r="771" s="174" customFormat="1" ht="36" customHeight="1" spans="1:7">
      <c r="A771" s="458" t="s">
        <v>1496</v>
      </c>
      <c r="B771" s="326" t="s">
        <v>1497</v>
      </c>
      <c r="C771" s="327"/>
      <c r="D771" s="459"/>
      <c r="E771" s="324"/>
      <c r="F771" s="297" t="str">
        <f t="shared" si="90"/>
        <v>否</v>
      </c>
      <c r="G771" s="174" t="str">
        <f t="shared" si="91"/>
        <v>项</v>
      </c>
    </row>
    <row r="772" s="444" customFormat="1" ht="36" customHeight="1" spans="1:6">
      <c r="A772" s="473">
        <v>2110405</v>
      </c>
      <c r="B772" s="334" t="s">
        <v>1498</v>
      </c>
      <c r="C772" s="335"/>
      <c r="D772" s="474">
        <v>560</v>
      </c>
      <c r="E772" s="336"/>
      <c r="F772" s="475"/>
    </row>
    <row r="773" s="174" customFormat="1" ht="36" customHeight="1" spans="1:7">
      <c r="A773" s="458" t="s">
        <v>1499</v>
      </c>
      <c r="B773" s="326" t="s">
        <v>1500</v>
      </c>
      <c r="C773" s="327">
        <v>145</v>
      </c>
      <c r="D773" s="459">
        <v>40</v>
      </c>
      <c r="E773" s="324">
        <f>IF(C773&gt;0,D773/C773-1,IF(C773&lt;0,-(D773/C773-1),""))</f>
        <v>-0.724</v>
      </c>
      <c r="F773" s="297" t="str">
        <f>IF(LEN(A773)=3,"是",IF(B773&lt;&gt;"",IF(SUM(C773:D773)&lt;&gt;0,"是","否"),"是"))</f>
        <v>是</v>
      </c>
      <c r="G773" s="174" t="str">
        <f>IF(LEN(A773)=3,"类",IF(LEN(A773)=5,"款","项"))</f>
        <v>项</v>
      </c>
    </row>
    <row r="774" s="174" customFormat="1" ht="36" customHeight="1" spans="1:7">
      <c r="A774" s="456" t="s">
        <v>1501</v>
      </c>
      <c r="B774" s="322" t="s">
        <v>1502</v>
      </c>
      <c r="C774" s="323">
        <f>SUM(C775:C780)</f>
        <v>0</v>
      </c>
      <c r="D774" s="457">
        <f>SUM(D775:D780)</f>
        <v>0</v>
      </c>
      <c r="E774" s="332" t="str">
        <f t="shared" ref="E774:E837" si="96">IF(C774&gt;0,D774/C774-1,IF(C774&lt;0,-(D774/C774-1),""))</f>
        <v/>
      </c>
      <c r="F774" s="297" t="str">
        <f t="shared" ref="F774:F837" si="97">IF(LEN(A774)=3,"是",IF(B774&lt;&gt;"",IF(SUM(C774:D774)&lt;&gt;0,"是","否"),"是"))</f>
        <v>否</v>
      </c>
      <c r="G774" s="174" t="str">
        <f t="shared" ref="G774:G837" si="98">IF(LEN(A774)=3,"类",IF(LEN(A774)=5,"款","项"))</f>
        <v>款</v>
      </c>
    </row>
    <row r="775" s="174" customFormat="1" ht="36" customHeight="1" spans="1:7">
      <c r="A775" s="458" t="s">
        <v>1503</v>
      </c>
      <c r="B775" s="326" t="s">
        <v>1504</v>
      </c>
      <c r="C775" s="327">
        <v>0</v>
      </c>
      <c r="D775" s="459">
        <v>0</v>
      </c>
      <c r="E775" s="324" t="str">
        <f t="shared" si="96"/>
        <v/>
      </c>
      <c r="F775" s="297" t="str">
        <f t="shared" si="97"/>
        <v>否</v>
      </c>
      <c r="G775" s="174" t="str">
        <f t="shared" si="98"/>
        <v>项</v>
      </c>
    </row>
    <row r="776" s="174" customFormat="1" ht="36" customHeight="1" spans="1:7">
      <c r="A776" s="458" t="s">
        <v>1505</v>
      </c>
      <c r="B776" s="326" t="s">
        <v>1506</v>
      </c>
      <c r="C776" s="327">
        <v>0</v>
      </c>
      <c r="D776" s="459">
        <v>0</v>
      </c>
      <c r="E776" s="324" t="str">
        <f t="shared" si="96"/>
        <v/>
      </c>
      <c r="F776" s="297" t="str">
        <f t="shared" si="97"/>
        <v>否</v>
      </c>
      <c r="G776" s="174" t="str">
        <f t="shared" si="98"/>
        <v>项</v>
      </c>
    </row>
    <row r="777" s="174" customFormat="1" ht="36" customHeight="1" spans="1:7">
      <c r="A777" s="458" t="s">
        <v>1507</v>
      </c>
      <c r="B777" s="326" t="s">
        <v>1508</v>
      </c>
      <c r="C777" s="327">
        <v>0</v>
      </c>
      <c r="D777" s="459">
        <v>0</v>
      </c>
      <c r="E777" s="324" t="str">
        <f t="shared" si="96"/>
        <v/>
      </c>
      <c r="F777" s="297" t="str">
        <f t="shared" si="97"/>
        <v>否</v>
      </c>
      <c r="G777" s="174" t="str">
        <f t="shared" si="98"/>
        <v>项</v>
      </c>
    </row>
    <row r="778" s="174" customFormat="1" ht="36" customHeight="1" spans="1:7">
      <c r="A778" s="458" t="s">
        <v>1509</v>
      </c>
      <c r="B778" s="326" t="s">
        <v>1510</v>
      </c>
      <c r="C778" s="327">
        <v>0</v>
      </c>
      <c r="D778" s="459">
        <v>0</v>
      </c>
      <c r="E778" s="324" t="str">
        <f t="shared" si="96"/>
        <v/>
      </c>
      <c r="F778" s="297" t="str">
        <f t="shared" si="97"/>
        <v>否</v>
      </c>
      <c r="G778" s="174" t="str">
        <f t="shared" si="98"/>
        <v>项</v>
      </c>
    </row>
    <row r="779" s="174" customFormat="1" ht="36" customHeight="1" spans="1:7">
      <c r="A779" s="458" t="s">
        <v>1511</v>
      </c>
      <c r="B779" s="326" t="s">
        <v>1512</v>
      </c>
      <c r="C779" s="327"/>
      <c r="D779" s="459">
        <v>0</v>
      </c>
      <c r="E779" s="324" t="str">
        <f t="shared" si="96"/>
        <v/>
      </c>
      <c r="F779" s="297" t="str">
        <f t="shared" si="97"/>
        <v>否</v>
      </c>
      <c r="G779" s="174" t="str">
        <f t="shared" si="98"/>
        <v>项</v>
      </c>
    </row>
    <row r="780" s="174" customFormat="1" ht="36" customHeight="1" spans="1:7">
      <c r="A780" s="458" t="s">
        <v>1513</v>
      </c>
      <c r="B780" s="326" t="s">
        <v>1514</v>
      </c>
      <c r="C780" s="327">
        <v>0</v>
      </c>
      <c r="D780" s="459">
        <v>0</v>
      </c>
      <c r="E780" s="324" t="str">
        <f t="shared" si="96"/>
        <v/>
      </c>
      <c r="F780" s="297" t="str">
        <f t="shared" si="97"/>
        <v>否</v>
      </c>
      <c r="G780" s="174" t="str">
        <f t="shared" si="98"/>
        <v>项</v>
      </c>
    </row>
    <row r="781" s="174" customFormat="1" ht="36" customHeight="1" spans="1:7">
      <c r="A781" s="456" t="s">
        <v>1515</v>
      </c>
      <c r="B781" s="322" t="s">
        <v>1516</v>
      </c>
      <c r="C781" s="323">
        <f>SUM(C782:C786)</f>
        <v>2118</v>
      </c>
      <c r="D781" s="457">
        <f>SUM(D782:D786)</f>
        <v>5095</v>
      </c>
      <c r="E781" s="332">
        <f t="shared" si="96"/>
        <v>1.406</v>
      </c>
      <c r="F781" s="297" t="str">
        <f t="shared" si="97"/>
        <v>是</v>
      </c>
      <c r="G781" s="174" t="str">
        <f t="shared" si="98"/>
        <v>款</v>
      </c>
    </row>
    <row r="782" s="174" customFormat="1" ht="36" customHeight="1" spans="1:7">
      <c r="A782" s="458" t="s">
        <v>1517</v>
      </c>
      <c r="B782" s="326" t="s">
        <v>1518</v>
      </c>
      <c r="C782" s="327">
        <v>2103</v>
      </c>
      <c r="D782" s="459">
        <v>5025</v>
      </c>
      <c r="E782" s="324">
        <f t="shared" si="96"/>
        <v>1.389</v>
      </c>
      <c r="F782" s="297" t="str">
        <f t="shared" si="97"/>
        <v>是</v>
      </c>
      <c r="G782" s="174" t="str">
        <f t="shared" si="98"/>
        <v>项</v>
      </c>
    </row>
    <row r="783" s="174" customFormat="1" ht="36" customHeight="1" spans="1:7">
      <c r="A783" s="458" t="s">
        <v>1519</v>
      </c>
      <c r="B783" s="326" t="s">
        <v>1520</v>
      </c>
      <c r="C783" s="327">
        <v>0</v>
      </c>
      <c r="D783" s="459">
        <v>0</v>
      </c>
      <c r="E783" s="324" t="str">
        <f t="shared" si="96"/>
        <v/>
      </c>
      <c r="F783" s="297" t="str">
        <f t="shared" si="97"/>
        <v>否</v>
      </c>
      <c r="G783" s="174" t="str">
        <f t="shared" si="98"/>
        <v>项</v>
      </c>
    </row>
    <row r="784" s="174" customFormat="1" ht="36" customHeight="1" spans="1:7">
      <c r="A784" s="458" t="s">
        <v>1521</v>
      </c>
      <c r="B784" s="326" t="s">
        <v>1522</v>
      </c>
      <c r="C784" s="327">
        <v>0</v>
      </c>
      <c r="D784" s="459">
        <v>0</v>
      </c>
      <c r="E784" s="324" t="str">
        <f t="shared" si="96"/>
        <v/>
      </c>
      <c r="F784" s="297" t="str">
        <f t="shared" si="97"/>
        <v>否</v>
      </c>
      <c r="G784" s="174" t="str">
        <f t="shared" si="98"/>
        <v>项</v>
      </c>
    </row>
    <row r="785" s="174" customFormat="1" ht="36" customHeight="1" spans="1:7">
      <c r="A785" s="458" t="s">
        <v>1523</v>
      </c>
      <c r="B785" s="326" t="s">
        <v>1524</v>
      </c>
      <c r="C785" s="327">
        <v>0</v>
      </c>
      <c r="D785" s="459">
        <v>0</v>
      </c>
      <c r="E785" s="324" t="str">
        <f t="shared" si="96"/>
        <v/>
      </c>
      <c r="F785" s="297" t="str">
        <f t="shared" si="97"/>
        <v>否</v>
      </c>
      <c r="G785" s="174" t="str">
        <f t="shared" si="98"/>
        <v>项</v>
      </c>
    </row>
    <row r="786" s="174" customFormat="1" ht="36" customHeight="1" spans="1:7">
      <c r="A786" s="458" t="s">
        <v>1525</v>
      </c>
      <c r="B786" s="326" t="s">
        <v>1526</v>
      </c>
      <c r="C786" s="327">
        <v>15</v>
      </c>
      <c r="D786" s="459">
        <v>70</v>
      </c>
      <c r="E786" s="324">
        <f t="shared" si="96"/>
        <v>3.667</v>
      </c>
      <c r="F786" s="297" t="str">
        <f t="shared" si="97"/>
        <v>是</v>
      </c>
      <c r="G786" s="174" t="str">
        <f t="shared" si="98"/>
        <v>项</v>
      </c>
    </row>
    <row r="787" s="174" customFormat="1" ht="36" customHeight="1" spans="1:7">
      <c r="A787" s="456" t="s">
        <v>1527</v>
      </c>
      <c r="B787" s="322" t="s">
        <v>1528</v>
      </c>
      <c r="C787" s="323">
        <f>SUM(C788:C789)</f>
        <v>0</v>
      </c>
      <c r="D787" s="457">
        <f>SUM(D788:D789)</f>
        <v>0</v>
      </c>
      <c r="E787" s="332" t="str">
        <f t="shared" si="96"/>
        <v/>
      </c>
      <c r="F787" s="297" t="str">
        <f t="shared" si="97"/>
        <v>否</v>
      </c>
      <c r="G787" s="174" t="str">
        <f t="shared" si="98"/>
        <v>款</v>
      </c>
    </row>
    <row r="788" s="174" customFormat="1" ht="36" customHeight="1" spans="1:7">
      <c r="A788" s="458" t="s">
        <v>1529</v>
      </c>
      <c r="B788" s="326" t="s">
        <v>1530</v>
      </c>
      <c r="C788" s="327">
        <v>0</v>
      </c>
      <c r="D788" s="459">
        <v>0</v>
      </c>
      <c r="E788" s="324" t="str">
        <f t="shared" si="96"/>
        <v/>
      </c>
      <c r="F788" s="297" t="str">
        <f t="shared" si="97"/>
        <v>否</v>
      </c>
      <c r="G788" s="174" t="str">
        <f t="shared" si="98"/>
        <v>项</v>
      </c>
    </row>
    <row r="789" s="174" customFormat="1" ht="36" customHeight="1" spans="1:7">
      <c r="A789" s="458" t="s">
        <v>1531</v>
      </c>
      <c r="B789" s="326" t="s">
        <v>1532</v>
      </c>
      <c r="C789" s="327">
        <v>0</v>
      </c>
      <c r="D789" s="459">
        <v>0</v>
      </c>
      <c r="E789" s="324" t="str">
        <f t="shared" si="96"/>
        <v/>
      </c>
      <c r="F789" s="297" t="str">
        <f t="shared" si="97"/>
        <v>否</v>
      </c>
      <c r="G789" s="174" t="str">
        <f t="shared" si="98"/>
        <v>项</v>
      </c>
    </row>
    <row r="790" s="174" customFormat="1" ht="36" customHeight="1" spans="1:7">
      <c r="A790" s="456" t="s">
        <v>1533</v>
      </c>
      <c r="B790" s="322" t="s">
        <v>1534</v>
      </c>
      <c r="C790" s="323">
        <f>SUM(C791:C792)</f>
        <v>0</v>
      </c>
      <c r="D790" s="457">
        <f>SUM(D791:D792)</f>
        <v>0</v>
      </c>
      <c r="E790" s="332" t="str">
        <f t="shared" si="96"/>
        <v/>
      </c>
      <c r="F790" s="297" t="str">
        <f t="shared" si="97"/>
        <v>否</v>
      </c>
      <c r="G790" s="174" t="str">
        <f t="shared" si="98"/>
        <v>款</v>
      </c>
    </row>
    <row r="791" s="174" customFormat="1" ht="36" customHeight="1" spans="1:7">
      <c r="A791" s="458" t="s">
        <v>1535</v>
      </c>
      <c r="B791" s="326" t="s">
        <v>1536</v>
      </c>
      <c r="C791" s="327">
        <v>0</v>
      </c>
      <c r="D791" s="459">
        <v>0</v>
      </c>
      <c r="E791" s="324" t="str">
        <f t="shared" si="96"/>
        <v/>
      </c>
      <c r="F791" s="297" t="str">
        <f t="shared" si="97"/>
        <v>否</v>
      </c>
      <c r="G791" s="174" t="str">
        <f t="shared" si="98"/>
        <v>项</v>
      </c>
    </row>
    <row r="792" s="174" customFormat="1" ht="36" customHeight="1" spans="1:7">
      <c r="A792" s="458" t="s">
        <v>1537</v>
      </c>
      <c r="B792" s="326" t="s">
        <v>1538</v>
      </c>
      <c r="C792" s="327">
        <v>0</v>
      </c>
      <c r="D792" s="459">
        <v>0</v>
      </c>
      <c r="E792" s="324" t="str">
        <f t="shared" si="96"/>
        <v/>
      </c>
      <c r="F792" s="297" t="str">
        <f t="shared" si="97"/>
        <v>否</v>
      </c>
      <c r="G792" s="174" t="str">
        <f t="shared" si="98"/>
        <v>项</v>
      </c>
    </row>
    <row r="793" s="174" customFormat="1" ht="36" customHeight="1" spans="1:7">
      <c r="A793" s="456" t="s">
        <v>1539</v>
      </c>
      <c r="B793" s="322" t="s">
        <v>1540</v>
      </c>
      <c r="C793" s="323">
        <f>C794</f>
        <v>0</v>
      </c>
      <c r="D793" s="457">
        <f>D794</f>
        <v>0</v>
      </c>
      <c r="E793" s="332" t="str">
        <f t="shared" si="96"/>
        <v/>
      </c>
      <c r="F793" s="297" t="str">
        <f t="shared" si="97"/>
        <v>否</v>
      </c>
      <c r="G793" s="174" t="str">
        <f t="shared" si="98"/>
        <v>款</v>
      </c>
    </row>
    <row r="794" s="174" customFormat="1" ht="36" customHeight="1" spans="1:7">
      <c r="A794" s="458">
        <v>2110901</v>
      </c>
      <c r="B794" s="470" t="s">
        <v>1541</v>
      </c>
      <c r="C794" s="327">
        <v>0</v>
      </c>
      <c r="D794" s="459">
        <v>0</v>
      </c>
      <c r="E794" s="324" t="str">
        <f t="shared" si="96"/>
        <v/>
      </c>
      <c r="F794" s="297" t="str">
        <f t="shared" si="97"/>
        <v>否</v>
      </c>
      <c r="G794" s="174" t="str">
        <f t="shared" si="98"/>
        <v>项</v>
      </c>
    </row>
    <row r="795" s="174" customFormat="1" ht="36" customHeight="1" spans="1:7">
      <c r="A795" s="456" t="s">
        <v>1542</v>
      </c>
      <c r="B795" s="322" t="s">
        <v>1543</v>
      </c>
      <c r="C795" s="323">
        <f>C796</f>
        <v>0</v>
      </c>
      <c r="D795" s="457">
        <f>D796</f>
        <v>20</v>
      </c>
      <c r="E795" s="332"/>
      <c r="F795" s="297" t="str">
        <f t="shared" si="97"/>
        <v>是</v>
      </c>
      <c r="G795" s="174" t="str">
        <f t="shared" si="98"/>
        <v>款</v>
      </c>
    </row>
    <row r="796" s="174" customFormat="1" ht="36" customHeight="1" spans="1:7">
      <c r="A796" s="458">
        <v>2111001</v>
      </c>
      <c r="B796" s="470" t="s">
        <v>1544</v>
      </c>
      <c r="C796" s="327"/>
      <c r="D796" s="459">
        <v>20</v>
      </c>
      <c r="E796" s="324"/>
      <c r="F796" s="297" t="str">
        <f t="shared" si="97"/>
        <v>是</v>
      </c>
      <c r="G796" s="174" t="str">
        <f t="shared" si="98"/>
        <v>项</v>
      </c>
    </row>
    <row r="797" s="174" customFormat="1" ht="36" customHeight="1" spans="1:7">
      <c r="A797" s="456" t="s">
        <v>1545</v>
      </c>
      <c r="B797" s="322" t="s">
        <v>1546</v>
      </c>
      <c r="C797" s="323">
        <f>SUM(C798:C802)</f>
        <v>5</v>
      </c>
      <c r="D797" s="457">
        <f>SUM(D798:D802)</f>
        <v>0</v>
      </c>
      <c r="E797" s="332"/>
      <c r="F797" s="297" t="str">
        <f t="shared" si="97"/>
        <v>是</v>
      </c>
      <c r="G797" s="174" t="str">
        <f t="shared" si="98"/>
        <v>款</v>
      </c>
    </row>
    <row r="798" s="174" customFormat="1" ht="36" customHeight="1" spans="1:7">
      <c r="A798" s="458" t="s">
        <v>1547</v>
      </c>
      <c r="B798" s="326" t="s">
        <v>1548</v>
      </c>
      <c r="C798" s="327">
        <v>5</v>
      </c>
      <c r="D798" s="459"/>
      <c r="E798" s="324"/>
      <c r="F798" s="297" t="str">
        <f t="shared" si="97"/>
        <v>是</v>
      </c>
      <c r="G798" s="174" t="str">
        <f t="shared" si="98"/>
        <v>项</v>
      </c>
    </row>
    <row r="799" s="174" customFormat="1" ht="36" customHeight="1" spans="1:7">
      <c r="A799" s="458" t="s">
        <v>1549</v>
      </c>
      <c r="B799" s="326" t="s">
        <v>1550</v>
      </c>
      <c r="C799" s="327"/>
      <c r="D799" s="459"/>
      <c r="E799" s="324"/>
      <c r="F799" s="297" t="str">
        <f t="shared" si="97"/>
        <v>否</v>
      </c>
      <c r="G799" s="174" t="str">
        <f t="shared" si="98"/>
        <v>项</v>
      </c>
    </row>
    <row r="800" s="174" customFormat="1" ht="36" customHeight="1" spans="1:7">
      <c r="A800" s="458" t="s">
        <v>1551</v>
      </c>
      <c r="B800" s="326" t="s">
        <v>1552</v>
      </c>
      <c r="C800" s="327">
        <v>0</v>
      </c>
      <c r="D800" s="459">
        <v>0</v>
      </c>
      <c r="E800" s="324" t="str">
        <f t="shared" si="96"/>
        <v/>
      </c>
      <c r="F800" s="297" t="str">
        <f t="shared" si="97"/>
        <v>否</v>
      </c>
      <c r="G800" s="174" t="str">
        <f t="shared" si="98"/>
        <v>项</v>
      </c>
    </row>
    <row r="801" s="174" customFormat="1" ht="36" customHeight="1" spans="1:7">
      <c r="A801" s="458" t="s">
        <v>1553</v>
      </c>
      <c r="B801" s="326" t="s">
        <v>1554</v>
      </c>
      <c r="C801" s="327">
        <v>0</v>
      </c>
      <c r="D801" s="459">
        <v>0</v>
      </c>
      <c r="E801" s="324" t="str">
        <f t="shared" si="96"/>
        <v/>
      </c>
      <c r="F801" s="297" t="str">
        <f t="shared" si="97"/>
        <v>否</v>
      </c>
      <c r="G801" s="174" t="str">
        <f t="shared" si="98"/>
        <v>项</v>
      </c>
    </row>
    <row r="802" s="174" customFormat="1" ht="36" customHeight="1" spans="1:7">
      <c r="A802" s="458" t="s">
        <v>1555</v>
      </c>
      <c r="B802" s="326" t="s">
        <v>1556</v>
      </c>
      <c r="C802" s="327">
        <v>0</v>
      </c>
      <c r="D802" s="459">
        <v>0</v>
      </c>
      <c r="E802" s="324" t="str">
        <f t="shared" si="96"/>
        <v/>
      </c>
      <c r="F802" s="297" t="str">
        <f t="shared" si="97"/>
        <v>否</v>
      </c>
      <c r="G802" s="174" t="str">
        <f t="shared" si="98"/>
        <v>项</v>
      </c>
    </row>
    <row r="803" s="174" customFormat="1" ht="36" customHeight="1" spans="1:7">
      <c r="A803" s="456" t="s">
        <v>1557</v>
      </c>
      <c r="B803" s="322" t="s">
        <v>1558</v>
      </c>
      <c r="C803" s="323">
        <f>C804</f>
        <v>0</v>
      </c>
      <c r="D803" s="457">
        <f>D804</f>
        <v>0</v>
      </c>
      <c r="E803" s="332" t="str">
        <f t="shared" si="96"/>
        <v/>
      </c>
      <c r="F803" s="297" t="str">
        <f t="shared" si="97"/>
        <v>否</v>
      </c>
      <c r="G803" s="174" t="str">
        <f t="shared" si="98"/>
        <v>款</v>
      </c>
    </row>
    <row r="804" s="174" customFormat="1" ht="36" customHeight="1" spans="1:7">
      <c r="A804" s="329" t="s">
        <v>1559</v>
      </c>
      <c r="B804" s="326" t="s">
        <v>1560</v>
      </c>
      <c r="C804" s="327"/>
      <c r="D804" s="459">
        <v>0</v>
      </c>
      <c r="E804" s="324" t="str">
        <f t="shared" si="96"/>
        <v/>
      </c>
      <c r="F804" s="297" t="str">
        <f t="shared" si="97"/>
        <v>否</v>
      </c>
      <c r="G804" s="174" t="str">
        <f t="shared" si="98"/>
        <v>项</v>
      </c>
    </row>
    <row r="805" s="174" customFormat="1" ht="36" customHeight="1" spans="1:7">
      <c r="A805" s="456" t="s">
        <v>1561</v>
      </c>
      <c r="B805" s="322" t="s">
        <v>1562</v>
      </c>
      <c r="C805" s="323">
        <f>C806</f>
        <v>0</v>
      </c>
      <c r="D805" s="457">
        <f>D806</f>
        <v>0</v>
      </c>
      <c r="E805" s="332" t="str">
        <f t="shared" si="96"/>
        <v/>
      </c>
      <c r="F805" s="297" t="str">
        <f t="shared" si="97"/>
        <v>否</v>
      </c>
      <c r="G805" s="174" t="str">
        <f t="shared" si="98"/>
        <v>款</v>
      </c>
    </row>
    <row r="806" s="174" customFormat="1" ht="36" customHeight="1" spans="1:7">
      <c r="A806" s="329" t="s">
        <v>1563</v>
      </c>
      <c r="B806" s="326" t="s">
        <v>1564</v>
      </c>
      <c r="C806" s="327">
        <v>0</v>
      </c>
      <c r="D806" s="459">
        <v>0</v>
      </c>
      <c r="E806" s="324" t="str">
        <f t="shared" si="96"/>
        <v/>
      </c>
      <c r="F806" s="297" t="str">
        <f t="shared" si="97"/>
        <v>否</v>
      </c>
      <c r="G806" s="174" t="str">
        <f t="shared" si="98"/>
        <v>项</v>
      </c>
    </row>
    <row r="807" s="174" customFormat="1" ht="36" customHeight="1" spans="1:7">
      <c r="A807" s="456" t="s">
        <v>1565</v>
      </c>
      <c r="B807" s="322" t="s">
        <v>1566</v>
      </c>
      <c r="C807" s="323">
        <f>SUM(C808:C821)</f>
        <v>0</v>
      </c>
      <c r="D807" s="457">
        <f>SUM(D808:D821)</f>
        <v>100</v>
      </c>
      <c r="E807" s="332"/>
      <c r="F807" s="297" t="str">
        <f t="shared" si="97"/>
        <v>是</v>
      </c>
      <c r="G807" s="174" t="str">
        <f t="shared" si="98"/>
        <v>款</v>
      </c>
    </row>
    <row r="808" s="174" customFormat="1" ht="36" customHeight="1" spans="1:7">
      <c r="A808" s="458" t="s">
        <v>1567</v>
      </c>
      <c r="B808" s="326" t="s">
        <v>209</v>
      </c>
      <c r="C808" s="327">
        <v>0</v>
      </c>
      <c r="D808" s="459">
        <v>0</v>
      </c>
      <c r="E808" s="324" t="str">
        <f t="shared" si="96"/>
        <v/>
      </c>
      <c r="F808" s="297" t="str">
        <f t="shared" si="97"/>
        <v>否</v>
      </c>
      <c r="G808" s="174" t="str">
        <f t="shared" si="98"/>
        <v>项</v>
      </c>
    </row>
    <row r="809" s="174" customFormat="1" ht="36" customHeight="1" spans="1:7">
      <c r="A809" s="458" t="s">
        <v>1568</v>
      </c>
      <c r="B809" s="326" t="s">
        <v>211</v>
      </c>
      <c r="C809" s="327">
        <v>0</v>
      </c>
      <c r="D809" s="459">
        <v>0</v>
      </c>
      <c r="E809" s="324" t="str">
        <f t="shared" si="96"/>
        <v/>
      </c>
      <c r="F809" s="297" t="str">
        <f t="shared" si="97"/>
        <v>否</v>
      </c>
      <c r="G809" s="174" t="str">
        <f t="shared" si="98"/>
        <v>项</v>
      </c>
    </row>
    <row r="810" s="174" customFormat="1" ht="36" customHeight="1" spans="1:7">
      <c r="A810" s="458" t="s">
        <v>1569</v>
      </c>
      <c r="B810" s="326" t="s">
        <v>213</v>
      </c>
      <c r="C810" s="327">
        <v>0</v>
      </c>
      <c r="D810" s="459">
        <v>0</v>
      </c>
      <c r="E810" s="324" t="str">
        <f t="shared" si="96"/>
        <v/>
      </c>
      <c r="F810" s="297" t="str">
        <f t="shared" si="97"/>
        <v>否</v>
      </c>
      <c r="G810" s="174" t="str">
        <f t="shared" si="98"/>
        <v>项</v>
      </c>
    </row>
    <row r="811" s="174" customFormat="1" ht="36" customHeight="1" spans="1:7">
      <c r="A811" s="458" t="s">
        <v>1570</v>
      </c>
      <c r="B811" s="326" t="s">
        <v>1571</v>
      </c>
      <c r="C811" s="327">
        <v>0</v>
      </c>
      <c r="D811" s="459">
        <v>0</v>
      </c>
      <c r="E811" s="324" t="str">
        <f t="shared" si="96"/>
        <v/>
      </c>
      <c r="F811" s="297" t="str">
        <f t="shared" si="97"/>
        <v>否</v>
      </c>
      <c r="G811" s="174" t="str">
        <f t="shared" si="98"/>
        <v>项</v>
      </c>
    </row>
    <row r="812" s="174" customFormat="1" ht="36" customHeight="1" spans="1:7">
      <c r="A812" s="458" t="s">
        <v>1572</v>
      </c>
      <c r="B812" s="326" t="s">
        <v>1573</v>
      </c>
      <c r="C812" s="327">
        <v>0</v>
      </c>
      <c r="D812" s="459">
        <v>0</v>
      </c>
      <c r="E812" s="324" t="str">
        <f t="shared" si="96"/>
        <v/>
      </c>
      <c r="F812" s="297" t="str">
        <f t="shared" si="97"/>
        <v>否</v>
      </c>
      <c r="G812" s="174" t="str">
        <f t="shared" si="98"/>
        <v>项</v>
      </c>
    </row>
    <row r="813" s="174" customFormat="1" ht="36" customHeight="1" spans="1:7">
      <c r="A813" s="458" t="s">
        <v>1574</v>
      </c>
      <c r="B813" s="326" t="s">
        <v>1575</v>
      </c>
      <c r="C813" s="327">
        <v>0</v>
      </c>
      <c r="D813" s="459">
        <v>0</v>
      </c>
      <c r="E813" s="324" t="str">
        <f t="shared" si="96"/>
        <v/>
      </c>
      <c r="F813" s="297" t="str">
        <f t="shared" si="97"/>
        <v>否</v>
      </c>
      <c r="G813" s="174" t="str">
        <f t="shared" si="98"/>
        <v>项</v>
      </c>
    </row>
    <row r="814" s="174" customFormat="1" ht="36" customHeight="1" spans="1:7">
      <c r="A814" s="458" t="s">
        <v>1576</v>
      </c>
      <c r="B814" s="326" t="s">
        <v>1577</v>
      </c>
      <c r="C814" s="327"/>
      <c r="D814" s="459">
        <v>100</v>
      </c>
      <c r="E814" s="324" t="str">
        <f t="shared" si="96"/>
        <v/>
      </c>
      <c r="F814" s="297" t="str">
        <f t="shared" si="97"/>
        <v>是</v>
      </c>
      <c r="G814" s="174" t="str">
        <f t="shared" si="98"/>
        <v>项</v>
      </c>
    </row>
    <row r="815" s="174" customFormat="1" ht="36" customHeight="1" spans="1:7">
      <c r="A815" s="458" t="s">
        <v>1578</v>
      </c>
      <c r="B815" s="326" t="s">
        <v>1579</v>
      </c>
      <c r="C815" s="327">
        <v>0</v>
      </c>
      <c r="D815" s="459">
        <v>0</v>
      </c>
      <c r="E815" s="324" t="str">
        <f t="shared" si="96"/>
        <v/>
      </c>
      <c r="F815" s="297" t="str">
        <f t="shared" si="97"/>
        <v>否</v>
      </c>
      <c r="G815" s="174" t="str">
        <f t="shared" si="98"/>
        <v>项</v>
      </c>
    </row>
    <row r="816" s="174" customFormat="1" ht="36" customHeight="1" spans="1:7">
      <c r="A816" s="458" t="s">
        <v>1580</v>
      </c>
      <c r="B816" s="326" t="s">
        <v>1581</v>
      </c>
      <c r="C816" s="327">
        <v>0</v>
      </c>
      <c r="D816" s="459">
        <v>0</v>
      </c>
      <c r="E816" s="324" t="str">
        <f t="shared" si="96"/>
        <v/>
      </c>
      <c r="F816" s="297" t="str">
        <f t="shared" si="97"/>
        <v>否</v>
      </c>
      <c r="G816" s="174" t="str">
        <f t="shared" si="98"/>
        <v>项</v>
      </c>
    </row>
    <row r="817" s="174" customFormat="1" ht="36" customHeight="1" spans="1:7">
      <c r="A817" s="458" t="s">
        <v>1582</v>
      </c>
      <c r="B817" s="326" t="s">
        <v>1583</v>
      </c>
      <c r="C817" s="327">
        <v>0</v>
      </c>
      <c r="D817" s="459">
        <v>0</v>
      </c>
      <c r="E817" s="324" t="str">
        <f t="shared" si="96"/>
        <v/>
      </c>
      <c r="F817" s="297" t="str">
        <f t="shared" si="97"/>
        <v>否</v>
      </c>
      <c r="G817" s="174" t="str">
        <f t="shared" si="98"/>
        <v>项</v>
      </c>
    </row>
    <row r="818" s="174" customFormat="1" ht="36" customHeight="1" spans="1:7">
      <c r="A818" s="458" t="s">
        <v>1584</v>
      </c>
      <c r="B818" s="326" t="s">
        <v>310</v>
      </c>
      <c r="C818" s="327"/>
      <c r="D818" s="459"/>
      <c r="E818" s="324"/>
      <c r="F818" s="297" t="str">
        <f t="shared" si="97"/>
        <v>否</v>
      </c>
      <c r="G818" s="174" t="str">
        <f t="shared" si="98"/>
        <v>项</v>
      </c>
    </row>
    <row r="819" s="174" customFormat="1" ht="36" customHeight="1" spans="1:7">
      <c r="A819" s="458" t="s">
        <v>1585</v>
      </c>
      <c r="B819" s="326" t="s">
        <v>1586</v>
      </c>
      <c r="C819" s="327">
        <v>0</v>
      </c>
      <c r="D819" s="459">
        <v>0</v>
      </c>
      <c r="E819" s="324" t="str">
        <f t="shared" si="96"/>
        <v/>
      </c>
      <c r="F819" s="297" t="str">
        <f t="shared" si="97"/>
        <v>否</v>
      </c>
      <c r="G819" s="174" t="str">
        <f t="shared" si="98"/>
        <v>项</v>
      </c>
    </row>
    <row r="820" s="174" customFormat="1" ht="36" customHeight="1" spans="1:7">
      <c r="A820" s="458" t="s">
        <v>1587</v>
      </c>
      <c r="B820" s="326" t="s">
        <v>227</v>
      </c>
      <c r="C820" s="327">
        <v>0</v>
      </c>
      <c r="D820" s="459">
        <v>0</v>
      </c>
      <c r="E820" s="324" t="str">
        <f t="shared" si="96"/>
        <v/>
      </c>
      <c r="F820" s="297" t="str">
        <f t="shared" si="97"/>
        <v>否</v>
      </c>
      <c r="G820" s="174" t="str">
        <f t="shared" si="98"/>
        <v>项</v>
      </c>
    </row>
    <row r="821" s="174" customFormat="1" ht="36" customHeight="1" spans="1:7">
      <c r="A821" s="458" t="s">
        <v>1588</v>
      </c>
      <c r="B821" s="326" t="s">
        <v>1589</v>
      </c>
      <c r="C821" s="327">
        <v>0</v>
      </c>
      <c r="D821" s="459">
        <v>0</v>
      </c>
      <c r="E821" s="324" t="str">
        <f t="shared" si="96"/>
        <v/>
      </c>
      <c r="F821" s="297" t="str">
        <f t="shared" si="97"/>
        <v>否</v>
      </c>
      <c r="G821" s="174" t="str">
        <f t="shared" si="98"/>
        <v>项</v>
      </c>
    </row>
    <row r="822" s="174" customFormat="1" ht="36" customHeight="1" spans="1:7">
      <c r="A822" s="456" t="s">
        <v>1590</v>
      </c>
      <c r="B822" s="322" t="s">
        <v>1591</v>
      </c>
      <c r="C822" s="323">
        <f>C823</f>
        <v>8160</v>
      </c>
      <c r="D822" s="457">
        <f>D823</f>
        <v>200</v>
      </c>
      <c r="E822" s="324">
        <f t="shared" si="96"/>
        <v>-0.975</v>
      </c>
      <c r="F822" s="297" t="str">
        <f t="shared" si="97"/>
        <v>是</v>
      </c>
      <c r="G822" s="174" t="str">
        <f t="shared" si="98"/>
        <v>款</v>
      </c>
    </row>
    <row r="823" s="174" customFormat="1" ht="36" customHeight="1" spans="1:7">
      <c r="A823" s="467" t="s">
        <v>1592</v>
      </c>
      <c r="B823" s="476" t="s">
        <v>1593</v>
      </c>
      <c r="C823" s="327">
        <v>8160</v>
      </c>
      <c r="D823" s="459">
        <v>200</v>
      </c>
      <c r="E823" s="324">
        <f t="shared" si="96"/>
        <v>-0.975</v>
      </c>
      <c r="F823" s="297" t="str">
        <f t="shared" si="97"/>
        <v>是</v>
      </c>
      <c r="G823" s="174" t="str">
        <f t="shared" si="98"/>
        <v>项</v>
      </c>
    </row>
    <row r="824" s="176" customFormat="1" ht="36" customHeight="1" spans="1:7">
      <c r="A824" s="468" t="s">
        <v>1594</v>
      </c>
      <c r="B824" s="463" t="s">
        <v>589</v>
      </c>
      <c r="C824" s="464"/>
      <c r="D824" s="465"/>
      <c r="E824" s="332"/>
      <c r="F824" s="295" t="str">
        <f t="shared" si="97"/>
        <v>否</v>
      </c>
      <c r="G824" s="176" t="str">
        <f t="shared" si="98"/>
        <v>项</v>
      </c>
    </row>
    <row r="825" s="174" customFormat="1" ht="36" customHeight="1" spans="1:7">
      <c r="A825" s="456" t="s">
        <v>159</v>
      </c>
      <c r="B825" s="322" t="s">
        <v>160</v>
      </c>
      <c r="C825" s="323">
        <f>C826+C837+C839+C842+C844+C846+C848</f>
        <v>13054</v>
      </c>
      <c r="D825" s="457">
        <f>D826+D837+D839+D842+D844+D846+D848</f>
        <v>15984</v>
      </c>
      <c r="E825" s="324">
        <f t="shared" ref="E825:E827" si="99">IF(C825&gt;0,D825/C825-1,IF(C825&lt;0,-(D825/C825-1),""))</f>
        <v>0.224</v>
      </c>
      <c r="F825" s="297" t="str">
        <f t="shared" si="97"/>
        <v>是</v>
      </c>
      <c r="G825" s="174" t="str">
        <f t="shared" si="98"/>
        <v>类</v>
      </c>
    </row>
    <row r="826" s="174" customFormat="1" ht="36" customHeight="1" spans="1:7">
      <c r="A826" s="456" t="s">
        <v>1595</v>
      </c>
      <c r="B826" s="322" t="s">
        <v>1596</v>
      </c>
      <c r="C826" s="323">
        <f>SUM(C827:C836)</f>
        <v>7562</v>
      </c>
      <c r="D826" s="457">
        <f>SUM(D827:D836)</f>
        <v>8881</v>
      </c>
      <c r="E826" s="324">
        <f t="shared" si="99"/>
        <v>0.174</v>
      </c>
      <c r="F826" s="297" t="str">
        <f t="shared" si="97"/>
        <v>是</v>
      </c>
      <c r="G826" s="174" t="str">
        <f t="shared" si="98"/>
        <v>款</v>
      </c>
    </row>
    <row r="827" s="174" customFormat="1" ht="36" customHeight="1" spans="1:7">
      <c r="A827" s="458" t="s">
        <v>1597</v>
      </c>
      <c r="B827" s="326" t="s">
        <v>209</v>
      </c>
      <c r="C827" s="327">
        <v>2907</v>
      </c>
      <c r="D827" s="459">
        <v>2964</v>
      </c>
      <c r="E827" s="324">
        <f t="shared" si="99"/>
        <v>0.02</v>
      </c>
      <c r="F827" s="297" t="str">
        <f t="shared" si="97"/>
        <v>是</v>
      </c>
      <c r="G827" s="174" t="str">
        <f t="shared" si="98"/>
        <v>项</v>
      </c>
    </row>
    <row r="828" s="174" customFormat="1" ht="36" customHeight="1" spans="1:7">
      <c r="A828" s="458" t="s">
        <v>1598</v>
      </c>
      <c r="B828" s="326" t="s">
        <v>211</v>
      </c>
      <c r="C828" s="327">
        <v>0</v>
      </c>
      <c r="D828" s="459">
        <v>0</v>
      </c>
      <c r="E828" s="324" t="str">
        <f t="shared" si="96"/>
        <v/>
      </c>
      <c r="F828" s="297" t="str">
        <f t="shared" si="97"/>
        <v>否</v>
      </c>
      <c r="G828" s="174" t="str">
        <f t="shared" si="98"/>
        <v>项</v>
      </c>
    </row>
    <row r="829" s="174" customFormat="1" ht="36" customHeight="1" spans="1:7">
      <c r="A829" s="458" t="s">
        <v>1599</v>
      </c>
      <c r="B829" s="326" t="s">
        <v>213</v>
      </c>
      <c r="C829" s="327"/>
      <c r="D829" s="459"/>
      <c r="E829" s="324"/>
      <c r="F829" s="297" t="str">
        <f t="shared" si="97"/>
        <v>否</v>
      </c>
      <c r="G829" s="174" t="str">
        <f t="shared" si="98"/>
        <v>项</v>
      </c>
    </row>
    <row r="830" s="174" customFormat="1" ht="36" customHeight="1" spans="1:7">
      <c r="A830" s="458" t="s">
        <v>1600</v>
      </c>
      <c r="B830" s="326" t="s">
        <v>1601</v>
      </c>
      <c r="C830" s="327">
        <v>244</v>
      </c>
      <c r="D830" s="459">
        <v>94</v>
      </c>
      <c r="E830" s="324">
        <f>IF(C830&gt;0,D830/C830-1,IF(C830&lt;0,-(D830/C830-1),""))</f>
        <v>-0.615</v>
      </c>
      <c r="F830" s="297" t="str">
        <f t="shared" si="97"/>
        <v>是</v>
      </c>
      <c r="G830" s="174" t="str">
        <f t="shared" si="98"/>
        <v>项</v>
      </c>
    </row>
    <row r="831" s="174" customFormat="1" ht="36" customHeight="1" spans="1:7">
      <c r="A831" s="458" t="s">
        <v>1602</v>
      </c>
      <c r="B831" s="326" t="s">
        <v>1603</v>
      </c>
      <c r="C831" s="327"/>
      <c r="D831" s="459"/>
      <c r="E831" s="324"/>
      <c r="F831" s="297" t="str">
        <f t="shared" si="97"/>
        <v>否</v>
      </c>
      <c r="G831" s="174" t="str">
        <f t="shared" si="98"/>
        <v>项</v>
      </c>
    </row>
    <row r="832" s="174" customFormat="1" ht="36" customHeight="1" spans="1:7">
      <c r="A832" s="458" t="s">
        <v>1604</v>
      </c>
      <c r="B832" s="326" t="s">
        <v>1605</v>
      </c>
      <c r="C832" s="327"/>
      <c r="D832" s="459"/>
      <c r="E832" s="324"/>
      <c r="F832" s="297" t="str">
        <f t="shared" si="97"/>
        <v>否</v>
      </c>
      <c r="G832" s="174" t="str">
        <f t="shared" si="98"/>
        <v>项</v>
      </c>
    </row>
    <row r="833" s="174" customFormat="1" ht="36" customHeight="1" spans="1:7">
      <c r="A833" s="458" t="s">
        <v>1606</v>
      </c>
      <c r="B833" s="326" t="s">
        <v>1607</v>
      </c>
      <c r="C833" s="327">
        <v>0</v>
      </c>
      <c r="D833" s="459">
        <v>0</v>
      </c>
      <c r="E833" s="324" t="str">
        <f t="shared" si="96"/>
        <v/>
      </c>
      <c r="F833" s="297" t="str">
        <f t="shared" si="97"/>
        <v>否</v>
      </c>
      <c r="G833" s="174" t="str">
        <f t="shared" si="98"/>
        <v>项</v>
      </c>
    </row>
    <row r="834" s="174" customFormat="1" ht="36" customHeight="1" spans="1:7">
      <c r="A834" s="458" t="s">
        <v>1608</v>
      </c>
      <c r="B834" s="326" t="s">
        <v>1609</v>
      </c>
      <c r="C834" s="327"/>
      <c r="D834" s="459"/>
      <c r="E834" s="324"/>
      <c r="F834" s="297" t="str">
        <f t="shared" si="97"/>
        <v>否</v>
      </c>
      <c r="G834" s="174" t="str">
        <f t="shared" si="98"/>
        <v>项</v>
      </c>
    </row>
    <row r="835" s="174" customFormat="1" ht="36" customHeight="1" spans="1:7">
      <c r="A835" s="458" t="s">
        <v>1610</v>
      </c>
      <c r="B835" s="326" t="s">
        <v>1611</v>
      </c>
      <c r="C835" s="327"/>
      <c r="D835" s="459"/>
      <c r="E835" s="324"/>
      <c r="F835" s="297" t="str">
        <f t="shared" si="97"/>
        <v>否</v>
      </c>
      <c r="G835" s="174" t="str">
        <f t="shared" si="98"/>
        <v>项</v>
      </c>
    </row>
    <row r="836" s="174" customFormat="1" ht="36" customHeight="1" spans="1:7">
      <c r="A836" s="458" t="s">
        <v>1612</v>
      </c>
      <c r="B836" s="326" t="s">
        <v>1613</v>
      </c>
      <c r="C836" s="327">
        <v>4411</v>
      </c>
      <c r="D836" s="459">
        <v>5823</v>
      </c>
      <c r="E836" s="324">
        <f>IF(C836&gt;0,D836/C836-1,IF(C836&lt;0,-(D836/C836-1),""))</f>
        <v>0.32</v>
      </c>
      <c r="F836" s="297" t="str">
        <f t="shared" si="97"/>
        <v>是</v>
      </c>
      <c r="G836" s="174" t="str">
        <f t="shared" si="98"/>
        <v>项</v>
      </c>
    </row>
    <row r="837" s="174" customFormat="1" ht="36" customHeight="1" spans="1:7">
      <c r="A837" s="456" t="s">
        <v>1614</v>
      </c>
      <c r="B837" s="322" t="s">
        <v>1615</v>
      </c>
      <c r="C837" s="323">
        <f>C838</f>
        <v>0</v>
      </c>
      <c r="D837" s="457">
        <f>D838</f>
        <v>12</v>
      </c>
      <c r="E837" s="324" t="str">
        <f t="shared" ref="E837:E843" si="100">IF(C837&gt;0,D837/C837-1,IF(C837&lt;0,-(D837/C837-1),""))</f>
        <v/>
      </c>
      <c r="F837" s="297" t="str">
        <f t="shared" si="97"/>
        <v>是</v>
      </c>
      <c r="G837" s="174" t="str">
        <f t="shared" si="98"/>
        <v>款</v>
      </c>
    </row>
    <row r="838" s="174" customFormat="1" ht="36" customHeight="1" spans="1:7">
      <c r="A838" s="458">
        <v>2120201</v>
      </c>
      <c r="B838" s="470" t="s">
        <v>1616</v>
      </c>
      <c r="C838" s="327"/>
      <c r="D838" s="459">
        <v>12</v>
      </c>
      <c r="E838" s="324"/>
      <c r="F838" s="297" t="str">
        <f t="shared" ref="F838:F901" si="101">IF(LEN(A838)=3,"是",IF(B838&lt;&gt;"",IF(SUM(C838:D838)&lt;&gt;0,"是","否"),"是"))</f>
        <v>是</v>
      </c>
      <c r="G838" s="174" t="str">
        <f t="shared" ref="G838:G901" si="102">IF(LEN(A838)=3,"类",IF(LEN(A838)=5,"款","项"))</f>
        <v>项</v>
      </c>
    </row>
    <row r="839" s="174" customFormat="1" ht="36" customHeight="1" spans="1:7">
      <c r="A839" s="456" t="s">
        <v>1617</v>
      </c>
      <c r="B839" s="322" t="s">
        <v>1618</v>
      </c>
      <c r="C839" s="323">
        <f>SUM(C840:C841)</f>
        <v>836</v>
      </c>
      <c r="D839" s="457">
        <f>SUM(D840:D841)</f>
        <v>1999</v>
      </c>
      <c r="E839" s="332">
        <f t="shared" si="100"/>
        <v>1.391</v>
      </c>
      <c r="F839" s="297" t="str">
        <f t="shared" si="101"/>
        <v>是</v>
      </c>
      <c r="G839" s="174" t="str">
        <f t="shared" si="102"/>
        <v>款</v>
      </c>
    </row>
    <row r="840" s="174" customFormat="1" ht="36" customHeight="1" spans="1:7">
      <c r="A840" s="458" t="s">
        <v>1619</v>
      </c>
      <c r="B840" s="326" t="s">
        <v>1620</v>
      </c>
      <c r="C840" s="327">
        <v>0</v>
      </c>
      <c r="D840" s="459">
        <v>1000</v>
      </c>
      <c r="E840" s="324" t="str">
        <f t="shared" si="100"/>
        <v/>
      </c>
      <c r="F840" s="297" t="str">
        <f t="shared" si="101"/>
        <v>是</v>
      </c>
      <c r="G840" s="174" t="str">
        <f t="shared" si="102"/>
        <v>项</v>
      </c>
    </row>
    <row r="841" s="174" customFormat="1" ht="36" customHeight="1" spans="1:7">
      <c r="A841" s="458" t="s">
        <v>1621</v>
      </c>
      <c r="B841" s="326" t="s">
        <v>1622</v>
      </c>
      <c r="C841" s="327">
        <v>836</v>
      </c>
      <c r="D841" s="459">
        <v>999</v>
      </c>
      <c r="E841" s="324">
        <f t="shared" si="100"/>
        <v>0.195</v>
      </c>
      <c r="F841" s="297" t="str">
        <f t="shared" si="101"/>
        <v>是</v>
      </c>
      <c r="G841" s="174" t="str">
        <f t="shared" si="102"/>
        <v>项</v>
      </c>
    </row>
    <row r="842" s="174" customFormat="1" ht="36" customHeight="1" spans="1:7">
      <c r="A842" s="456" t="s">
        <v>1623</v>
      </c>
      <c r="B842" s="322" t="s">
        <v>1624</v>
      </c>
      <c r="C842" s="323">
        <f>C843</f>
        <v>4335</v>
      </c>
      <c r="D842" s="457">
        <f>D843</f>
        <v>3751</v>
      </c>
      <c r="E842" s="324">
        <f t="shared" si="100"/>
        <v>-0.135</v>
      </c>
      <c r="F842" s="297" t="str">
        <f t="shared" si="101"/>
        <v>是</v>
      </c>
      <c r="G842" s="174" t="str">
        <f t="shared" si="102"/>
        <v>款</v>
      </c>
    </row>
    <row r="843" s="174" customFormat="1" ht="36" customHeight="1" spans="1:7">
      <c r="A843" s="458">
        <v>2120501</v>
      </c>
      <c r="B843" s="470" t="s">
        <v>1625</v>
      </c>
      <c r="C843" s="327">
        <v>4335</v>
      </c>
      <c r="D843" s="459">
        <v>3751</v>
      </c>
      <c r="E843" s="324">
        <f t="shared" si="100"/>
        <v>-0.135</v>
      </c>
      <c r="F843" s="297" t="str">
        <f t="shared" si="101"/>
        <v>是</v>
      </c>
      <c r="G843" s="174" t="str">
        <f t="shared" si="102"/>
        <v>项</v>
      </c>
    </row>
    <row r="844" s="174" customFormat="1" ht="36" customHeight="1" spans="1:7">
      <c r="A844" s="456" t="s">
        <v>1626</v>
      </c>
      <c r="B844" s="322" t="s">
        <v>1627</v>
      </c>
      <c r="C844" s="323">
        <f>C845</f>
        <v>0</v>
      </c>
      <c r="D844" s="457">
        <f>D845</f>
        <v>0</v>
      </c>
      <c r="E844" s="332"/>
      <c r="F844" s="297" t="str">
        <f t="shared" si="101"/>
        <v>否</v>
      </c>
      <c r="G844" s="174" t="str">
        <f t="shared" si="102"/>
        <v>款</v>
      </c>
    </row>
    <row r="845" s="174" customFormat="1" ht="36" customHeight="1" spans="1:7">
      <c r="A845" s="458">
        <v>2120601</v>
      </c>
      <c r="B845" s="470" t="s">
        <v>1628</v>
      </c>
      <c r="C845" s="327"/>
      <c r="D845" s="459"/>
      <c r="E845" s="324"/>
      <c r="F845" s="297" t="str">
        <f t="shared" si="101"/>
        <v>否</v>
      </c>
      <c r="G845" s="174" t="str">
        <f t="shared" si="102"/>
        <v>项</v>
      </c>
    </row>
    <row r="846" s="174" customFormat="1" ht="36" customHeight="1" spans="1:7">
      <c r="A846" s="456" t="s">
        <v>1629</v>
      </c>
      <c r="B846" s="322" t="s">
        <v>1630</v>
      </c>
      <c r="C846" s="323">
        <f>C847</f>
        <v>321</v>
      </c>
      <c r="D846" s="457">
        <f>D847</f>
        <v>1341</v>
      </c>
      <c r="E846" s="324">
        <f t="shared" ref="E846:E851" si="103">IF(C846&gt;0,D846/C846-1,IF(C846&lt;0,-(D846/C846-1),""))</f>
        <v>3.178</v>
      </c>
      <c r="F846" s="297" t="str">
        <f t="shared" si="101"/>
        <v>是</v>
      </c>
      <c r="G846" s="174" t="str">
        <f t="shared" si="102"/>
        <v>款</v>
      </c>
    </row>
    <row r="847" s="174" customFormat="1" ht="36" customHeight="1" spans="1:7">
      <c r="A847" s="458">
        <v>2129999</v>
      </c>
      <c r="B847" s="470" t="s">
        <v>1631</v>
      </c>
      <c r="C847" s="327">
        <v>321</v>
      </c>
      <c r="D847" s="459">
        <v>1341</v>
      </c>
      <c r="E847" s="324">
        <f t="shared" si="103"/>
        <v>3.178</v>
      </c>
      <c r="F847" s="297" t="str">
        <f t="shared" si="101"/>
        <v>是</v>
      </c>
      <c r="G847" s="174" t="str">
        <f t="shared" si="102"/>
        <v>项</v>
      </c>
    </row>
    <row r="848" s="176" customFormat="1" ht="36" customHeight="1" spans="1:7">
      <c r="A848" s="462" t="s">
        <v>1632</v>
      </c>
      <c r="B848" s="463" t="s">
        <v>589</v>
      </c>
      <c r="C848" s="464"/>
      <c r="D848" s="465"/>
      <c r="E848" s="332"/>
      <c r="F848" s="295" t="str">
        <f t="shared" si="101"/>
        <v>否</v>
      </c>
      <c r="G848" s="176" t="str">
        <f t="shared" si="102"/>
        <v>项</v>
      </c>
    </row>
    <row r="849" s="174" customFormat="1" ht="36" customHeight="1" spans="1:7">
      <c r="A849" s="456" t="s">
        <v>161</v>
      </c>
      <c r="B849" s="322" t="s">
        <v>162</v>
      </c>
      <c r="C849" s="323">
        <f>C850+C876+C901+C929+C940+C947+C954+C957+C960+C961</f>
        <v>43035</v>
      </c>
      <c r="D849" s="457">
        <f>D850+D876+D901+D929+D940+D947+D954+D957+D960+D961</f>
        <v>45427</v>
      </c>
      <c r="E849" s="324">
        <f t="shared" si="103"/>
        <v>0.056</v>
      </c>
      <c r="F849" s="297" t="str">
        <f t="shared" si="101"/>
        <v>是</v>
      </c>
      <c r="G849" s="174" t="str">
        <f t="shared" si="102"/>
        <v>类</v>
      </c>
    </row>
    <row r="850" s="174" customFormat="1" ht="36" customHeight="1" spans="1:7">
      <c r="A850" s="456" t="s">
        <v>1633</v>
      </c>
      <c r="B850" s="322" t="s">
        <v>1634</v>
      </c>
      <c r="C850" s="323">
        <f>SUM(C851:C875)</f>
        <v>10273</v>
      </c>
      <c r="D850" s="457">
        <f>SUM(D851:D875)</f>
        <v>14904</v>
      </c>
      <c r="E850" s="324">
        <f t="shared" si="103"/>
        <v>0.451</v>
      </c>
      <c r="F850" s="297" t="str">
        <f t="shared" si="101"/>
        <v>是</v>
      </c>
      <c r="G850" s="174" t="str">
        <f t="shared" si="102"/>
        <v>款</v>
      </c>
    </row>
    <row r="851" s="174" customFormat="1" ht="36" customHeight="1" spans="1:7">
      <c r="A851" s="458" t="s">
        <v>1635</v>
      </c>
      <c r="B851" s="326" t="s">
        <v>209</v>
      </c>
      <c r="C851" s="327">
        <v>327</v>
      </c>
      <c r="D851" s="459">
        <v>385</v>
      </c>
      <c r="E851" s="324">
        <f t="shared" si="103"/>
        <v>0.177</v>
      </c>
      <c r="F851" s="297" t="str">
        <f t="shared" si="101"/>
        <v>是</v>
      </c>
      <c r="G851" s="174" t="str">
        <f t="shared" si="102"/>
        <v>项</v>
      </c>
    </row>
    <row r="852" s="174" customFormat="1" ht="36" customHeight="1" spans="1:7">
      <c r="A852" s="458" t="s">
        <v>1636</v>
      </c>
      <c r="B852" s="326" t="s">
        <v>211</v>
      </c>
      <c r="C852" s="327"/>
      <c r="D852" s="459"/>
      <c r="E852" s="324"/>
      <c r="F852" s="297" t="str">
        <f t="shared" si="101"/>
        <v>否</v>
      </c>
      <c r="G852" s="174" t="str">
        <f t="shared" si="102"/>
        <v>项</v>
      </c>
    </row>
    <row r="853" s="174" customFormat="1" ht="36" customHeight="1" spans="1:7">
      <c r="A853" s="458" t="s">
        <v>1637</v>
      </c>
      <c r="B853" s="326" t="s">
        <v>213</v>
      </c>
      <c r="C853" s="327"/>
      <c r="D853" s="459"/>
      <c r="E853" s="324"/>
      <c r="F853" s="297" t="str">
        <f t="shared" si="101"/>
        <v>否</v>
      </c>
      <c r="G853" s="174" t="str">
        <f t="shared" si="102"/>
        <v>项</v>
      </c>
    </row>
    <row r="854" s="174" customFormat="1" ht="36" customHeight="1" spans="1:7">
      <c r="A854" s="458" t="s">
        <v>1638</v>
      </c>
      <c r="B854" s="326" t="s">
        <v>227</v>
      </c>
      <c r="C854" s="327">
        <v>3524</v>
      </c>
      <c r="D854" s="459">
        <v>3593</v>
      </c>
      <c r="E854" s="324">
        <f t="shared" ref="E854:E859" si="104">IF(C854&gt;0,D854/C854-1,IF(C854&lt;0,-(D854/C854-1),""))</f>
        <v>0.02</v>
      </c>
      <c r="F854" s="297" t="str">
        <f t="shared" si="101"/>
        <v>是</v>
      </c>
      <c r="G854" s="174" t="str">
        <f t="shared" si="102"/>
        <v>项</v>
      </c>
    </row>
    <row r="855" s="174" customFormat="1" ht="36" customHeight="1" spans="1:7">
      <c r="A855" s="458" t="s">
        <v>1639</v>
      </c>
      <c r="B855" s="326" t="s">
        <v>1640</v>
      </c>
      <c r="C855" s="327"/>
      <c r="D855" s="459"/>
      <c r="E855" s="324"/>
      <c r="F855" s="297" t="str">
        <f t="shared" si="101"/>
        <v>否</v>
      </c>
      <c r="G855" s="174" t="str">
        <f t="shared" si="102"/>
        <v>项</v>
      </c>
    </row>
    <row r="856" s="174" customFormat="1" ht="36" customHeight="1" spans="1:7">
      <c r="A856" s="458" t="s">
        <v>1641</v>
      </c>
      <c r="B856" s="326" t="s">
        <v>1642</v>
      </c>
      <c r="C856" s="327">
        <v>586</v>
      </c>
      <c r="D856" s="459">
        <v>686</v>
      </c>
      <c r="E856" s="324">
        <f t="shared" si="104"/>
        <v>0.171</v>
      </c>
      <c r="F856" s="297" t="str">
        <f t="shared" si="101"/>
        <v>是</v>
      </c>
      <c r="G856" s="174" t="str">
        <f t="shared" si="102"/>
        <v>项</v>
      </c>
    </row>
    <row r="857" s="174" customFormat="1" ht="36" customHeight="1" spans="1:7">
      <c r="A857" s="458" t="s">
        <v>1643</v>
      </c>
      <c r="B857" s="326" t="s">
        <v>1644</v>
      </c>
      <c r="C857" s="327">
        <v>99</v>
      </c>
      <c r="D857" s="459">
        <v>159</v>
      </c>
      <c r="E857" s="324">
        <f t="shared" si="104"/>
        <v>0.606</v>
      </c>
      <c r="F857" s="297" t="str">
        <f t="shared" si="101"/>
        <v>是</v>
      </c>
      <c r="G857" s="174" t="str">
        <f t="shared" si="102"/>
        <v>项</v>
      </c>
    </row>
    <row r="858" s="174" customFormat="1" ht="36" customHeight="1" spans="1:7">
      <c r="A858" s="458" t="s">
        <v>1645</v>
      </c>
      <c r="B858" s="326" t="s">
        <v>1646</v>
      </c>
      <c r="C858" s="327">
        <v>70</v>
      </c>
      <c r="D858" s="459">
        <v>25</v>
      </c>
      <c r="E858" s="324">
        <f t="shared" si="104"/>
        <v>-0.643</v>
      </c>
      <c r="F858" s="297" t="str">
        <f t="shared" si="101"/>
        <v>是</v>
      </c>
      <c r="G858" s="174" t="str">
        <f t="shared" si="102"/>
        <v>项</v>
      </c>
    </row>
    <row r="859" s="174" customFormat="1" ht="36" customHeight="1" spans="1:7">
      <c r="A859" s="458" t="s">
        <v>1647</v>
      </c>
      <c r="B859" s="326" t="s">
        <v>1648</v>
      </c>
      <c r="C859" s="327">
        <v>23</v>
      </c>
      <c r="D859" s="459">
        <v>21</v>
      </c>
      <c r="E859" s="324">
        <f t="shared" si="104"/>
        <v>-0.087</v>
      </c>
      <c r="F859" s="297" t="str">
        <f t="shared" si="101"/>
        <v>是</v>
      </c>
      <c r="G859" s="174" t="str">
        <f t="shared" si="102"/>
        <v>项</v>
      </c>
    </row>
    <row r="860" s="174" customFormat="1" ht="36" customHeight="1" spans="1:7">
      <c r="A860" s="458" t="s">
        <v>1649</v>
      </c>
      <c r="B860" s="326" t="s">
        <v>1650</v>
      </c>
      <c r="C860" s="327"/>
      <c r="D860" s="459">
        <v>2</v>
      </c>
      <c r="E860" s="324"/>
      <c r="F860" s="297" t="str">
        <f t="shared" si="101"/>
        <v>是</v>
      </c>
      <c r="G860" s="174" t="str">
        <f t="shared" si="102"/>
        <v>项</v>
      </c>
    </row>
    <row r="861" s="174" customFormat="1" ht="36" customHeight="1" spans="1:7">
      <c r="A861" s="458" t="s">
        <v>1651</v>
      </c>
      <c r="B861" s="326" t="s">
        <v>1652</v>
      </c>
      <c r="C861" s="327"/>
      <c r="D861" s="459"/>
      <c r="E861" s="324"/>
      <c r="F861" s="297" t="str">
        <f t="shared" si="101"/>
        <v>否</v>
      </c>
      <c r="G861" s="174" t="str">
        <f t="shared" si="102"/>
        <v>项</v>
      </c>
    </row>
    <row r="862" s="174" customFormat="1" ht="36" customHeight="1" spans="1:7">
      <c r="A862" s="458" t="s">
        <v>1653</v>
      </c>
      <c r="B862" s="326" t="s">
        <v>1654</v>
      </c>
      <c r="C862" s="327">
        <v>5</v>
      </c>
      <c r="D862" s="459">
        <v>6</v>
      </c>
      <c r="E862" s="324">
        <f t="shared" ref="E862:E866" si="105">IF(C862&gt;0,D862/C862-1,IF(C862&lt;0,-(D862/C862-1),""))</f>
        <v>0.2</v>
      </c>
      <c r="F862" s="297" t="str">
        <f t="shared" si="101"/>
        <v>是</v>
      </c>
      <c r="G862" s="174" t="str">
        <f t="shared" si="102"/>
        <v>项</v>
      </c>
    </row>
    <row r="863" s="174" customFormat="1" ht="36" customHeight="1" spans="1:7">
      <c r="A863" s="458" t="s">
        <v>1655</v>
      </c>
      <c r="B863" s="326" t="s">
        <v>1656</v>
      </c>
      <c r="C863" s="327">
        <v>1</v>
      </c>
      <c r="D863" s="459">
        <v>43</v>
      </c>
      <c r="E863" s="324">
        <f t="shared" si="105"/>
        <v>42</v>
      </c>
      <c r="F863" s="297" t="str">
        <f t="shared" si="101"/>
        <v>是</v>
      </c>
      <c r="G863" s="174" t="str">
        <f t="shared" si="102"/>
        <v>项</v>
      </c>
    </row>
    <row r="864" s="174" customFormat="1" ht="36" customHeight="1" spans="1:7">
      <c r="A864" s="458" t="s">
        <v>1657</v>
      </c>
      <c r="B864" s="326" t="s">
        <v>1658</v>
      </c>
      <c r="C864" s="327">
        <v>0</v>
      </c>
      <c r="D864" s="459">
        <v>0</v>
      </c>
      <c r="E864" s="324" t="str">
        <f t="shared" si="105"/>
        <v/>
      </c>
      <c r="F864" s="297" t="str">
        <f t="shared" si="101"/>
        <v>否</v>
      </c>
      <c r="G864" s="174" t="str">
        <f t="shared" si="102"/>
        <v>项</v>
      </c>
    </row>
    <row r="865" s="174" customFormat="1" ht="36" customHeight="1" spans="1:7">
      <c r="A865" s="458" t="s">
        <v>1659</v>
      </c>
      <c r="B865" s="326" t="s">
        <v>1660</v>
      </c>
      <c r="C865" s="327">
        <v>0</v>
      </c>
      <c r="D865" s="459">
        <v>0</v>
      </c>
      <c r="E865" s="324" t="str">
        <f t="shared" si="105"/>
        <v/>
      </c>
      <c r="F865" s="297" t="str">
        <f t="shared" si="101"/>
        <v>否</v>
      </c>
      <c r="G865" s="174" t="str">
        <f t="shared" si="102"/>
        <v>项</v>
      </c>
    </row>
    <row r="866" s="174" customFormat="1" ht="36" customHeight="1" spans="1:7">
      <c r="A866" s="458" t="s">
        <v>1661</v>
      </c>
      <c r="B866" s="326" t="s">
        <v>1662</v>
      </c>
      <c r="C866" s="327">
        <v>896</v>
      </c>
      <c r="D866" s="459">
        <v>2496</v>
      </c>
      <c r="E866" s="324">
        <f t="shared" si="105"/>
        <v>1.786</v>
      </c>
      <c r="F866" s="297" t="str">
        <f t="shared" si="101"/>
        <v>是</v>
      </c>
      <c r="G866" s="174" t="str">
        <f t="shared" si="102"/>
        <v>项</v>
      </c>
    </row>
    <row r="867" s="174" customFormat="1" ht="36" customHeight="1" spans="1:7">
      <c r="A867" s="458" t="s">
        <v>1663</v>
      </c>
      <c r="B867" s="326" t="s">
        <v>1664</v>
      </c>
      <c r="C867" s="327">
        <v>168</v>
      </c>
      <c r="D867" s="459"/>
      <c r="E867" s="324"/>
      <c r="F867" s="297" t="str">
        <f t="shared" si="101"/>
        <v>是</v>
      </c>
      <c r="G867" s="174" t="str">
        <f t="shared" si="102"/>
        <v>项</v>
      </c>
    </row>
    <row r="868" s="174" customFormat="1" ht="36" customHeight="1" spans="1:7">
      <c r="A868" s="458" t="s">
        <v>1665</v>
      </c>
      <c r="B868" s="326" t="s">
        <v>1666</v>
      </c>
      <c r="C868" s="327"/>
      <c r="D868" s="459"/>
      <c r="E868" s="324"/>
      <c r="F868" s="297" t="str">
        <f t="shared" si="101"/>
        <v>否</v>
      </c>
      <c r="G868" s="174" t="str">
        <f t="shared" si="102"/>
        <v>项</v>
      </c>
    </row>
    <row r="869" s="174" customFormat="1" ht="36" customHeight="1" spans="1:7">
      <c r="A869" s="458" t="s">
        <v>1667</v>
      </c>
      <c r="B869" s="326" t="s">
        <v>1668</v>
      </c>
      <c r="C869" s="327">
        <v>87</v>
      </c>
      <c r="D869" s="459">
        <v>263</v>
      </c>
      <c r="E869" s="324">
        <f t="shared" ref="E869:E871" si="106">IF(C869&gt;0,D869/C869-1,IF(C869&lt;0,-(D869/C869-1),""))</f>
        <v>2.023</v>
      </c>
      <c r="F869" s="297" t="str">
        <f t="shared" si="101"/>
        <v>是</v>
      </c>
      <c r="G869" s="174" t="str">
        <f t="shared" si="102"/>
        <v>项</v>
      </c>
    </row>
    <row r="870" s="174" customFormat="1" ht="36" customHeight="1" spans="1:7">
      <c r="A870" s="458" t="s">
        <v>1669</v>
      </c>
      <c r="B870" s="326" t="s">
        <v>1670</v>
      </c>
      <c r="C870" s="327">
        <v>1217</v>
      </c>
      <c r="D870" s="459">
        <v>1447</v>
      </c>
      <c r="E870" s="324">
        <f t="shared" si="106"/>
        <v>0.189</v>
      </c>
      <c r="F870" s="297" t="str">
        <f t="shared" si="101"/>
        <v>是</v>
      </c>
      <c r="G870" s="174" t="str">
        <f t="shared" si="102"/>
        <v>项</v>
      </c>
    </row>
    <row r="871" s="174" customFormat="1" ht="36" customHeight="1" spans="1:7">
      <c r="A871" s="458" t="s">
        <v>1671</v>
      </c>
      <c r="B871" s="326" t="s">
        <v>1672</v>
      </c>
      <c r="C871" s="327"/>
      <c r="D871" s="459">
        <v>120</v>
      </c>
      <c r="E871" s="324" t="str">
        <f t="shared" si="106"/>
        <v/>
      </c>
      <c r="F871" s="297" t="str">
        <f t="shared" si="101"/>
        <v>是</v>
      </c>
      <c r="G871" s="174" t="str">
        <f t="shared" si="102"/>
        <v>项</v>
      </c>
    </row>
    <row r="872" s="174" customFormat="1" ht="36" customHeight="1" spans="1:7">
      <c r="A872" s="458" t="s">
        <v>1673</v>
      </c>
      <c r="B872" s="326" t="s">
        <v>1674</v>
      </c>
      <c r="C872" s="327">
        <v>0</v>
      </c>
      <c r="D872" s="459">
        <v>0</v>
      </c>
      <c r="E872" s="324" t="str">
        <f t="shared" ref="E872:E877" si="107">IF(C872&gt;0,D872/C872-1,IF(C872&lt;0,-(D872/C872-1),""))</f>
        <v/>
      </c>
      <c r="F872" s="297" t="str">
        <f t="shared" si="101"/>
        <v>否</v>
      </c>
      <c r="G872" s="174" t="str">
        <f t="shared" si="102"/>
        <v>项</v>
      </c>
    </row>
    <row r="873" s="174" customFormat="1" ht="36" customHeight="1" spans="1:7">
      <c r="A873" s="458" t="s">
        <v>1675</v>
      </c>
      <c r="B873" s="326" t="s">
        <v>1676</v>
      </c>
      <c r="C873" s="327">
        <v>73</v>
      </c>
      <c r="D873" s="459">
        <v>0</v>
      </c>
      <c r="E873" s="324">
        <f t="shared" si="107"/>
        <v>-1</v>
      </c>
      <c r="F873" s="297" t="str">
        <f t="shared" si="101"/>
        <v>是</v>
      </c>
      <c r="G873" s="174" t="str">
        <f t="shared" si="102"/>
        <v>项</v>
      </c>
    </row>
    <row r="874" s="174" customFormat="1" ht="36" customHeight="1" spans="1:7">
      <c r="A874" s="458" t="s">
        <v>1677</v>
      </c>
      <c r="B874" s="326" t="s">
        <v>1678</v>
      </c>
      <c r="C874" s="327">
        <v>181</v>
      </c>
      <c r="D874" s="459">
        <v>5612</v>
      </c>
      <c r="E874" s="324">
        <f t="shared" si="107"/>
        <v>30.006</v>
      </c>
      <c r="F874" s="297" t="str">
        <f t="shared" si="101"/>
        <v>是</v>
      </c>
      <c r="G874" s="174" t="str">
        <f t="shared" si="102"/>
        <v>项</v>
      </c>
    </row>
    <row r="875" s="174" customFormat="1" ht="36" customHeight="1" spans="1:7">
      <c r="A875" s="458" t="s">
        <v>1679</v>
      </c>
      <c r="B875" s="326" t="s">
        <v>1680</v>
      </c>
      <c r="C875" s="327">
        <v>3016</v>
      </c>
      <c r="D875" s="459">
        <v>46</v>
      </c>
      <c r="E875" s="324">
        <f t="shared" si="107"/>
        <v>-0.985</v>
      </c>
      <c r="F875" s="297" t="str">
        <f t="shared" si="101"/>
        <v>是</v>
      </c>
      <c r="G875" s="174" t="str">
        <f t="shared" si="102"/>
        <v>项</v>
      </c>
    </row>
    <row r="876" s="174" customFormat="1" ht="36" customHeight="1" spans="1:7">
      <c r="A876" s="456" t="s">
        <v>1681</v>
      </c>
      <c r="B876" s="322" t="s">
        <v>1682</v>
      </c>
      <c r="C876" s="323">
        <f>SUM(C877:C900)</f>
        <v>8066</v>
      </c>
      <c r="D876" s="457">
        <f>SUM(D877:D900)</f>
        <v>6672</v>
      </c>
      <c r="E876" s="324">
        <f t="shared" si="107"/>
        <v>-0.173</v>
      </c>
      <c r="F876" s="297" t="str">
        <f t="shared" si="101"/>
        <v>是</v>
      </c>
      <c r="G876" s="174" t="str">
        <f t="shared" si="102"/>
        <v>款</v>
      </c>
    </row>
    <row r="877" s="174" customFormat="1" ht="36" customHeight="1" spans="1:7">
      <c r="A877" s="458" t="s">
        <v>1683</v>
      </c>
      <c r="B877" s="326" t="s">
        <v>209</v>
      </c>
      <c r="C877" s="327">
        <v>195</v>
      </c>
      <c r="D877" s="459">
        <v>345</v>
      </c>
      <c r="E877" s="324">
        <f t="shared" si="107"/>
        <v>0.769</v>
      </c>
      <c r="F877" s="297" t="str">
        <f t="shared" si="101"/>
        <v>是</v>
      </c>
      <c r="G877" s="174" t="str">
        <f t="shared" si="102"/>
        <v>项</v>
      </c>
    </row>
    <row r="878" s="174" customFormat="1" ht="36" customHeight="1" spans="1:7">
      <c r="A878" s="458" t="s">
        <v>1684</v>
      </c>
      <c r="B878" s="326" t="s">
        <v>211</v>
      </c>
      <c r="C878" s="327"/>
      <c r="D878" s="459"/>
      <c r="E878" s="324"/>
      <c r="F878" s="297" t="str">
        <f t="shared" si="101"/>
        <v>否</v>
      </c>
      <c r="G878" s="174" t="str">
        <f t="shared" si="102"/>
        <v>项</v>
      </c>
    </row>
    <row r="879" s="174" customFormat="1" ht="36" customHeight="1" spans="1:7">
      <c r="A879" s="458" t="s">
        <v>1685</v>
      </c>
      <c r="B879" s="326" t="s">
        <v>213</v>
      </c>
      <c r="C879" s="327"/>
      <c r="D879" s="459"/>
      <c r="E879" s="324"/>
      <c r="F879" s="297" t="str">
        <f t="shared" si="101"/>
        <v>否</v>
      </c>
      <c r="G879" s="174" t="str">
        <f t="shared" si="102"/>
        <v>项</v>
      </c>
    </row>
    <row r="880" s="174" customFormat="1" ht="36" customHeight="1" spans="1:7">
      <c r="A880" s="458" t="s">
        <v>1686</v>
      </c>
      <c r="B880" s="326" t="s">
        <v>1687</v>
      </c>
      <c r="C880" s="327">
        <v>1329</v>
      </c>
      <c r="D880" s="459">
        <v>1424</v>
      </c>
      <c r="E880" s="324">
        <f>IF(C880&gt;0,D880/C880-1,IF(C880&lt;0,-(D880/C880-1),""))</f>
        <v>0.071</v>
      </c>
      <c r="F880" s="297" t="str">
        <f t="shared" si="101"/>
        <v>是</v>
      </c>
      <c r="G880" s="174" t="str">
        <f t="shared" si="102"/>
        <v>项</v>
      </c>
    </row>
    <row r="881" s="174" customFormat="1" ht="36" customHeight="1" spans="1:7">
      <c r="A881" s="458" t="s">
        <v>1688</v>
      </c>
      <c r="B881" s="326" t="s">
        <v>1689</v>
      </c>
      <c r="C881" s="327">
        <v>3</v>
      </c>
      <c r="D881" s="459">
        <v>1544</v>
      </c>
      <c r="E881" s="324">
        <f>IF(C881&gt;0,D881/C881-1,IF(C881&lt;0,-(D881/C881-1),""))</f>
        <v>513.667</v>
      </c>
      <c r="F881" s="297" t="str">
        <f t="shared" si="101"/>
        <v>是</v>
      </c>
      <c r="G881" s="174" t="str">
        <f t="shared" si="102"/>
        <v>项</v>
      </c>
    </row>
    <row r="882" s="174" customFormat="1" ht="36" customHeight="1" spans="1:7">
      <c r="A882" s="458" t="s">
        <v>1690</v>
      </c>
      <c r="B882" s="326" t="s">
        <v>1691</v>
      </c>
      <c r="C882" s="327"/>
      <c r="D882" s="459"/>
      <c r="E882" s="324"/>
      <c r="F882" s="297" t="str">
        <f t="shared" si="101"/>
        <v>否</v>
      </c>
      <c r="G882" s="174" t="str">
        <f t="shared" si="102"/>
        <v>项</v>
      </c>
    </row>
    <row r="883" s="174" customFormat="1" ht="36" customHeight="1" spans="1:7">
      <c r="A883" s="458" t="s">
        <v>1692</v>
      </c>
      <c r="B883" s="326" t="s">
        <v>1693</v>
      </c>
      <c r="C883" s="327"/>
      <c r="D883" s="459">
        <v>703</v>
      </c>
      <c r="E883" s="324"/>
      <c r="F883" s="297" t="str">
        <f t="shared" si="101"/>
        <v>是</v>
      </c>
      <c r="G883" s="174" t="str">
        <f t="shared" si="102"/>
        <v>项</v>
      </c>
    </row>
    <row r="884" s="174" customFormat="1" ht="36" customHeight="1" spans="1:7">
      <c r="A884" s="458" t="s">
        <v>1694</v>
      </c>
      <c r="B884" s="326" t="s">
        <v>1695</v>
      </c>
      <c r="C884" s="327">
        <v>1209</v>
      </c>
      <c r="D884" s="459">
        <v>1757</v>
      </c>
      <c r="E884" s="324">
        <f>IF(C884&gt;0,D884/C884-1,IF(C884&lt;0,-(D884/C884-1),""))</f>
        <v>0.453</v>
      </c>
      <c r="F884" s="297" t="str">
        <f t="shared" si="101"/>
        <v>是</v>
      </c>
      <c r="G884" s="174" t="str">
        <f t="shared" si="102"/>
        <v>项</v>
      </c>
    </row>
    <row r="885" s="174" customFormat="1" ht="36" customHeight="1" spans="1:7">
      <c r="A885" s="458" t="s">
        <v>1696</v>
      </c>
      <c r="B885" s="326" t="s">
        <v>1697</v>
      </c>
      <c r="C885" s="327"/>
      <c r="D885" s="459"/>
      <c r="E885" s="324"/>
      <c r="F885" s="297" t="str">
        <f t="shared" si="101"/>
        <v>否</v>
      </c>
      <c r="G885" s="174" t="str">
        <f t="shared" si="102"/>
        <v>项</v>
      </c>
    </row>
    <row r="886" s="174" customFormat="1" ht="36" customHeight="1" spans="1:7">
      <c r="A886" s="458" t="s">
        <v>1698</v>
      </c>
      <c r="B886" s="326" t="s">
        <v>1699</v>
      </c>
      <c r="C886" s="327"/>
      <c r="D886" s="459">
        <v>20</v>
      </c>
      <c r="E886" s="324"/>
      <c r="F886" s="297" t="str">
        <f t="shared" si="101"/>
        <v>是</v>
      </c>
      <c r="G886" s="174" t="str">
        <f t="shared" si="102"/>
        <v>项</v>
      </c>
    </row>
    <row r="887" s="174" customFormat="1" ht="36" customHeight="1" spans="1:7">
      <c r="A887" s="458" t="s">
        <v>1700</v>
      </c>
      <c r="B887" s="326" t="s">
        <v>1701</v>
      </c>
      <c r="C887" s="327"/>
      <c r="D887" s="459"/>
      <c r="E887" s="324"/>
      <c r="F887" s="297" t="str">
        <f t="shared" si="101"/>
        <v>否</v>
      </c>
      <c r="G887" s="174" t="str">
        <f t="shared" si="102"/>
        <v>项</v>
      </c>
    </row>
    <row r="888" s="174" customFormat="1" ht="36" customHeight="1" spans="1:7">
      <c r="A888" s="458" t="s">
        <v>1702</v>
      </c>
      <c r="B888" s="326" t="s">
        <v>1703</v>
      </c>
      <c r="C888" s="327"/>
      <c r="D888" s="459"/>
      <c r="E888" s="324"/>
      <c r="F888" s="297" t="str">
        <f t="shared" si="101"/>
        <v>否</v>
      </c>
      <c r="G888" s="174" t="str">
        <f t="shared" si="102"/>
        <v>项</v>
      </c>
    </row>
    <row r="889" s="174" customFormat="1" ht="36" customHeight="1" spans="1:7">
      <c r="A889" s="458" t="s">
        <v>1704</v>
      </c>
      <c r="B889" s="326" t="s">
        <v>1705</v>
      </c>
      <c r="C889" s="327"/>
      <c r="D889" s="459"/>
      <c r="E889" s="324"/>
      <c r="F889" s="297" t="str">
        <f t="shared" si="101"/>
        <v>否</v>
      </c>
      <c r="G889" s="174" t="str">
        <f t="shared" si="102"/>
        <v>项</v>
      </c>
    </row>
    <row r="890" s="174" customFormat="1" ht="36" customHeight="1" spans="1:7">
      <c r="A890" s="458" t="s">
        <v>1706</v>
      </c>
      <c r="B890" s="326" t="s">
        <v>1707</v>
      </c>
      <c r="C890" s="327"/>
      <c r="D890" s="459"/>
      <c r="E890" s="324"/>
      <c r="F890" s="297" t="str">
        <f t="shared" si="101"/>
        <v>否</v>
      </c>
      <c r="G890" s="174" t="str">
        <f t="shared" si="102"/>
        <v>项</v>
      </c>
    </row>
    <row r="891" s="174" customFormat="1" ht="36" customHeight="1" spans="1:7">
      <c r="A891" s="458" t="s">
        <v>1708</v>
      </c>
      <c r="B891" s="326" t="s">
        <v>1709</v>
      </c>
      <c r="C891" s="327"/>
      <c r="D891" s="459"/>
      <c r="E891" s="324"/>
      <c r="F891" s="297" t="str">
        <f t="shared" si="101"/>
        <v>否</v>
      </c>
      <c r="G891" s="174" t="str">
        <f t="shared" si="102"/>
        <v>项</v>
      </c>
    </row>
    <row r="892" s="174" customFormat="1" ht="36" customHeight="1" spans="1:7">
      <c r="A892" s="458" t="s">
        <v>1710</v>
      </c>
      <c r="B892" s="326" t="s">
        <v>1711</v>
      </c>
      <c r="C892" s="327"/>
      <c r="D892" s="459"/>
      <c r="E892" s="324"/>
      <c r="F892" s="297" t="str">
        <f t="shared" si="101"/>
        <v>否</v>
      </c>
      <c r="G892" s="174" t="str">
        <f t="shared" si="102"/>
        <v>项</v>
      </c>
    </row>
    <row r="893" s="174" customFormat="1" ht="36" customHeight="1" spans="1:7">
      <c r="A893" s="458" t="s">
        <v>1712</v>
      </c>
      <c r="B893" s="326" t="s">
        <v>1713</v>
      </c>
      <c r="C893" s="327">
        <v>0</v>
      </c>
      <c r="D893" s="459">
        <v>0</v>
      </c>
      <c r="E893" s="324" t="str">
        <f>IF(C893&gt;0,D893/C893-1,IF(C893&lt;0,-(D893/C893-1),""))</f>
        <v/>
      </c>
      <c r="F893" s="297" t="str">
        <f t="shared" si="101"/>
        <v>否</v>
      </c>
      <c r="G893" s="174" t="str">
        <f t="shared" si="102"/>
        <v>项</v>
      </c>
    </row>
    <row r="894" s="174" customFormat="1" ht="36" customHeight="1" spans="1:7">
      <c r="A894" s="458" t="s">
        <v>1714</v>
      </c>
      <c r="B894" s="326" t="s">
        <v>1715</v>
      </c>
      <c r="C894" s="327">
        <v>0</v>
      </c>
      <c r="D894" s="459">
        <v>0</v>
      </c>
      <c r="E894" s="324" t="str">
        <f>IF(C894&gt;0,D894/C894-1,IF(C894&lt;0,-(D894/C894-1),""))</f>
        <v/>
      </c>
      <c r="F894" s="297" t="str">
        <f t="shared" si="101"/>
        <v>否</v>
      </c>
      <c r="G894" s="174" t="str">
        <f t="shared" si="102"/>
        <v>项</v>
      </c>
    </row>
    <row r="895" s="174" customFormat="1" ht="36" customHeight="1" spans="1:7">
      <c r="A895" s="458" t="s">
        <v>1716</v>
      </c>
      <c r="B895" s="326" t="s">
        <v>1717</v>
      </c>
      <c r="C895" s="327">
        <v>0</v>
      </c>
      <c r="D895" s="459">
        <v>0</v>
      </c>
      <c r="E895" s="324" t="str">
        <f t="shared" ref="E895:E902" si="108">IF(C895&gt;0,D895/C895-1,IF(C895&lt;0,-(D895/C895-1),""))</f>
        <v/>
      </c>
      <c r="F895" s="297" t="str">
        <f t="shared" si="101"/>
        <v>否</v>
      </c>
      <c r="G895" s="174" t="str">
        <f t="shared" si="102"/>
        <v>项</v>
      </c>
    </row>
    <row r="896" s="174" customFormat="1" ht="36" customHeight="1" spans="1:7">
      <c r="A896" s="458" t="s">
        <v>1718</v>
      </c>
      <c r="B896" s="326" t="s">
        <v>1719</v>
      </c>
      <c r="C896" s="327"/>
      <c r="D896" s="459">
        <v>141</v>
      </c>
      <c r="E896" s="324"/>
      <c r="F896" s="297" t="str">
        <f t="shared" si="101"/>
        <v>是</v>
      </c>
      <c r="G896" s="174" t="str">
        <f t="shared" si="102"/>
        <v>项</v>
      </c>
    </row>
    <row r="897" s="174" customFormat="1" ht="36" customHeight="1" spans="1:7">
      <c r="A897" s="458" t="s">
        <v>1720</v>
      </c>
      <c r="B897" s="326" t="s">
        <v>1721</v>
      </c>
      <c r="C897" s="327">
        <v>93</v>
      </c>
      <c r="D897" s="459">
        <v>0</v>
      </c>
      <c r="E897" s="324">
        <f t="shared" si="108"/>
        <v>-1</v>
      </c>
      <c r="F897" s="297" t="str">
        <f t="shared" si="101"/>
        <v>是</v>
      </c>
      <c r="G897" s="174" t="str">
        <f t="shared" si="102"/>
        <v>项</v>
      </c>
    </row>
    <row r="898" s="174" customFormat="1" ht="36" customHeight="1" spans="1:7">
      <c r="A898" s="458" t="s">
        <v>1722</v>
      </c>
      <c r="B898" s="326" t="s">
        <v>1723</v>
      </c>
      <c r="C898" s="327"/>
      <c r="D898" s="459"/>
      <c r="E898" s="324"/>
      <c r="F898" s="297" t="str">
        <f t="shared" si="101"/>
        <v>否</v>
      </c>
      <c r="G898" s="174" t="str">
        <f t="shared" si="102"/>
        <v>项</v>
      </c>
    </row>
    <row r="899" s="174" customFormat="1" ht="36" customHeight="1" spans="1:7">
      <c r="A899" s="458" t="s">
        <v>1724</v>
      </c>
      <c r="B899" s="326" t="s">
        <v>1652</v>
      </c>
      <c r="C899" s="327"/>
      <c r="D899" s="459"/>
      <c r="E899" s="324"/>
      <c r="F899" s="297" t="str">
        <f t="shared" si="101"/>
        <v>否</v>
      </c>
      <c r="G899" s="174" t="str">
        <f t="shared" si="102"/>
        <v>项</v>
      </c>
    </row>
    <row r="900" s="174" customFormat="1" ht="36" customHeight="1" spans="1:7">
      <c r="A900" s="458" t="s">
        <v>1725</v>
      </c>
      <c r="B900" s="326" t="s">
        <v>1726</v>
      </c>
      <c r="C900" s="327">
        <v>5237</v>
      </c>
      <c r="D900" s="459">
        <v>738</v>
      </c>
      <c r="E900" s="324">
        <f t="shared" si="108"/>
        <v>-0.859</v>
      </c>
      <c r="F900" s="297" t="str">
        <f t="shared" si="101"/>
        <v>是</v>
      </c>
      <c r="G900" s="174" t="str">
        <f t="shared" si="102"/>
        <v>项</v>
      </c>
    </row>
    <row r="901" s="174" customFormat="1" ht="36" customHeight="1" spans="1:7">
      <c r="A901" s="456" t="s">
        <v>1727</v>
      </c>
      <c r="B901" s="322" t="s">
        <v>1728</v>
      </c>
      <c r="C901" s="323">
        <f>SUM(C902:C928)</f>
        <v>6626</v>
      </c>
      <c r="D901" s="457">
        <f>SUM(D902:D928)</f>
        <v>9765</v>
      </c>
      <c r="E901" s="324">
        <f t="shared" si="108"/>
        <v>0.474</v>
      </c>
      <c r="F901" s="297" t="str">
        <f t="shared" si="101"/>
        <v>是</v>
      </c>
      <c r="G901" s="174" t="str">
        <f t="shared" si="102"/>
        <v>款</v>
      </c>
    </row>
    <row r="902" s="174" customFormat="1" ht="36" customHeight="1" spans="1:7">
      <c r="A902" s="458" t="s">
        <v>1729</v>
      </c>
      <c r="B902" s="326" t="s">
        <v>209</v>
      </c>
      <c r="C902" s="327">
        <v>189</v>
      </c>
      <c r="D902" s="459">
        <v>137</v>
      </c>
      <c r="E902" s="324">
        <f t="shared" si="108"/>
        <v>-0.275</v>
      </c>
      <c r="F902" s="297" t="str">
        <f t="shared" ref="F902:F965" si="109">IF(LEN(A902)=3,"是",IF(B902&lt;&gt;"",IF(SUM(C902:D902)&lt;&gt;0,"是","否"),"是"))</f>
        <v>是</v>
      </c>
      <c r="G902" s="174" t="str">
        <f t="shared" ref="G902:G965" si="110">IF(LEN(A902)=3,"类",IF(LEN(A902)=5,"款","项"))</f>
        <v>项</v>
      </c>
    </row>
    <row r="903" s="174" customFormat="1" ht="36" customHeight="1" spans="1:7">
      <c r="A903" s="458" t="s">
        <v>1730</v>
      </c>
      <c r="B903" s="326" t="s">
        <v>211</v>
      </c>
      <c r="C903" s="327">
        <v>0</v>
      </c>
      <c r="D903" s="459">
        <v>0</v>
      </c>
      <c r="E903" s="324" t="str">
        <f t="shared" ref="E903:E908" si="111">IF(C903&gt;0,D903/C903-1,IF(C903&lt;0,-(D903/C903-1),""))</f>
        <v/>
      </c>
      <c r="F903" s="297" t="str">
        <f t="shared" si="109"/>
        <v>否</v>
      </c>
      <c r="G903" s="174" t="str">
        <f t="shared" si="110"/>
        <v>项</v>
      </c>
    </row>
    <row r="904" s="174" customFormat="1" ht="36" customHeight="1" spans="1:7">
      <c r="A904" s="458" t="s">
        <v>1731</v>
      </c>
      <c r="B904" s="326" t="s">
        <v>213</v>
      </c>
      <c r="C904" s="327"/>
      <c r="D904" s="459"/>
      <c r="E904" s="324"/>
      <c r="F904" s="297" t="str">
        <f t="shared" si="109"/>
        <v>否</v>
      </c>
      <c r="G904" s="174" t="str">
        <f t="shared" si="110"/>
        <v>项</v>
      </c>
    </row>
    <row r="905" s="174" customFormat="1" ht="36" customHeight="1" spans="1:7">
      <c r="A905" s="458" t="s">
        <v>1732</v>
      </c>
      <c r="B905" s="326" t="s">
        <v>1733</v>
      </c>
      <c r="C905" s="327">
        <v>1235</v>
      </c>
      <c r="D905" s="459">
        <v>1296</v>
      </c>
      <c r="E905" s="324">
        <f t="shared" si="111"/>
        <v>0.049</v>
      </c>
      <c r="F905" s="297" t="str">
        <f t="shared" si="109"/>
        <v>是</v>
      </c>
      <c r="G905" s="174" t="str">
        <f t="shared" si="110"/>
        <v>项</v>
      </c>
    </row>
    <row r="906" s="174" customFormat="1" ht="36" customHeight="1" spans="1:7">
      <c r="A906" s="458" t="s">
        <v>1734</v>
      </c>
      <c r="B906" s="326" t="s">
        <v>1735</v>
      </c>
      <c r="C906" s="327">
        <v>1292</v>
      </c>
      <c r="D906" s="459">
        <v>2825</v>
      </c>
      <c r="E906" s="324">
        <f t="shared" si="111"/>
        <v>1.187</v>
      </c>
      <c r="F906" s="297" t="str">
        <f t="shared" si="109"/>
        <v>是</v>
      </c>
      <c r="G906" s="174" t="str">
        <f t="shared" si="110"/>
        <v>项</v>
      </c>
    </row>
    <row r="907" s="174" customFormat="1" ht="36" customHeight="1" spans="1:7">
      <c r="A907" s="458" t="s">
        <v>1736</v>
      </c>
      <c r="B907" s="326" t="s">
        <v>1737</v>
      </c>
      <c r="C907" s="327">
        <v>0</v>
      </c>
      <c r="D907" s="459">
        <v>5</v>
      </c>
      <c r="E907" s="324" t="str">
        <f t="shared" si="111"/>
        <v/>
      </c>
      <c r="F907" s="297" t="str">
        <f t="shared" si="109"/>
        <v>是</v>
      </c>
      <c r="G907" s="174" t="str">
        <f t="shared" si="110"/>
        <v>项</v>
      </c>
    </row>
    <row r="908" s="174" customFormat="1" ht="36" customHeight="1" spans="1:7">
      <c r="A908" s="458" t="s">
        <v>1738</v>
      </c>
      <c r="B908" s="326" t="s">
        <v>1739</v>
      </c>
      <c r="C908" s="327">
        <v>0</v>
      </c>
      <c r="D908" s="459">
        <v>0</v>
      </c>
      <c r="E908" s="324" t="str">
        <f t="shared" si="111"/>
        <v/>
      </c>
      <c r="F908" s="297" t="str">
        <f t="shared" si="109"/>
        <v>否</v>
      </c>
      <c r="G908" s="174" t="str">
        <f t="shared" si="110"/>
        <v>项</v>
      </c>
    </row>
    <row r="909" s="174" customFormat="1" ht="36" customHeight="1" spans="1:7">
      <c r="A909" s="458" t="s">
        <v>1740</v>
      </c>
      <c r="B909" s="326" t="s">
        <v>1741</v>
      </c>
      <c r="C909" s="327"/>
      <c r="D909" s="459"/>
      <c r="E909" s="324"/>
      <c r="F909" s="297" t="str">
        <f t="shared" si="109"/>
        <v>否</v>
      </c>
      <c r="G909" s="174" t="str">
        <f t="shared" si="110"/>
        <v>项</v>
      </c>
    </row>
    <row r="910" s="174" customFormat="1" ht="36" customHeight="1" spans="1:7">
      <c r="A910" s="458" t="s">
        <v>1742</v>
      </c>
      <c r="B910" s="326" t="s">
        <v>1743</v>
      </c>
      <c r="C910" s="327">
        <v>8</v>
      </c>
      <c r="D910" s="459">
        <v>7</v>
      </c>
      <c r="E910" s="324">
        <f>IF(C910&gt;0,D910/C910-1,IF(C910&lt;0,-(D910/C910-1),""))</f>
        <v>-0.125</v>
      </c>
      <c r="F910" s="297" t="str">
        <f t="shared" si="109"/>
        <v>是</v>
      </c>
      <c r="G910" s="174" t="str">
        <f t="shared" si="110"/>
        <v>项</v>
      </c>
    </row>
    <row r="911" s="174" customFormat="1" ht="36" customHeight="1" spans="1:7">
      <c r="A911" s="458" t="s">
        <v>1744</v>
      </c>
      <c r="B911" s="326" t="s">
        <v>1745</v>
      </c>
      <c r="C911" s="327"/>
      <c r="D911" s="459">
        <v>5</v>
      </c>
      <c r="E911" s="324"/>
      <c r="F911" s="297" t="str">
        <f t="shared" si="109"/>
        <v>是</v>
      </c>
      <c r="G911" s="174" t="str">
        <f t="shared" si="110"/>
        <v>项</v>
      </c>
    </row>
    <row r="912" s="174" customFormat="1" ht="36" customHeight="1" spans="1:7">
      <c r="A912" s="458" t="s">
        <v>1746</v>
      </c>
      <c r="B912" s="326" t="s">
        <v>1747</v>
      </c>
      <c r="C912" s="327"/>
      <c r="D912" s="459">
        <v>40</v>
      </c>
      <c r="E912" s="324"/>
      <c r="F912" s="297" t="str">
        <f t="shared" si="109"/>
        <v>是</v>
      </c>
      <c r="G912" s="174" t="str">
        <f t="shared" si="110"/>
        <v>项</v>
      </c>
    </row>
    <row r="913" s="174" customFormat="1" ht="36" customHeight="1" spans="1:7">
      <c r="A913" s="458" t="s">
        <v>1748</v>
      </c>
      <c r="B913" s="326" t="s">
        <v>1749</v>
      </c>
      <c r="C913" s="327"/>
      <c r="D913" s="459"/>
      <c r="E913" s="324"/>
      <c r="F913" s="297" t="str">
        <f t="shared" si="109"/>
        <v>否</v>
      </c>
      <c r="G913" s="174" t="str">
        <f t="shared" si="110"/>
        <v>项</v>
      </c>
    </row>
    <row r="914" s="174" customFormat="1" ht="36" customHeight="1" spans="1:7">
      <c r="A914" s="458" t="s">
        <v>1750</v>
      </c>
      <c r="B914" s="326" t="s">
        <v>1751</v>
      </c>
      <c r="C914" s="327"/>
      <c r="D914" s="459"/>
      <c r="E914" s="324"/>
      <c r="F914" s="297" t="str">
        <f t="shared" si="109"/>
        <v>否</v>
      </c>
      <c r="G914" s="174" t="str">
        <f t="shared" si="110"/>
        <v>项</v>
      </c>
    </row>
    <row r="915" s="174" customFormat="1" ht="36" customHeight="1" spans="1:7">
      <c r="A915" s="458" t="s">
        <v>1752</v>
      </c>
      <c r="B915" s="326" t="s">
        <v>1753</v>
      </c>
      <c r="C915" s="327">
        <v>5</v>
      </c>
      <c r="D915" s="459">
        <v>5</v>
      </c>
      <c r="E915" s="324"/>
      <c r="F915" s="297" t="str">
        <f t="shared" si="109"/>
        <v>是</v>
      </c>
      <c r="G915" s="174" t="str">
        <f t="shared" si="110"/>
        <v>项</v>
      </c>
    </row>
    <row r="916" s="174" customFormat="1" ht="36" customHeight="1" spans="1:7">
      <c r="A916" s="458" t="s">
        <v>1754</v>
      </c>
      <c r="B916" s="326" t="s">
        <v>1755</v>
      </c>
      <c r="C916" s="327">
        <v>5</v>
      </c>
      <c r="D916" s="459">
        <v>75</v>
      </c>
      <c r="E916" s="324">
        <f>IF(C916&gt;0,D916/C916-1,IF(C916&lt;0,-(D916/C916-1),""))</f>
        <v>14</v>
      </c>
      <c r="F916" s="297" t="str">
        <f t="shared" si="109"/>
        <v>是</v>
      </c>
      <c r="G916" s="174" t="str">
        <f t="shared" si="110"/>
        <v>项</v>
      </c>
    </row>
    <row r="917" s="174" customFormat="1" ht="36" customHeight="1" spans="1:7">
      <c r="A917" s="458" t="s">
        <v>1756</v>
      </c>
      <c r="B917" s="326" t="s">
        <v>1757</v>
      </c>
      <c r="C917" s="327"/>
      <c r="D917" s="459">
        <v>254</v>
      </c>
      <c r="E917" s="324"/>
      <c r="F917" s="297" t="str">
        <f t="shared" si="109"/>
        <v>是</v>
      </c>
      <c r="G917" s="174" t="str">
        <f t="shared" si="110"/>
        <v>项</v>
      </c>
    </row>
    <row r="918" s="174" customFormat="1" ht="36" customHeight="1" spans="1:7">
      <c r="A918" s="458" t="s">
        <v>1758</v>
      </c>
      <c r="B918" s="326" t="s">
        <v>1759</v>
      </c>
      <c r="C918" s="327">
        <v>0</v>
      </c>
      <c r="D918" s="459">
        <v>0</v>
      </c>
      <c r="E918" s="324" t="str">
        <f t="shared" ref="E918:E923" si="112">IF(C918&gt;0,D918/C918-1,IF(C918&lt;0,-(D918/C918-1),""))</f>
        <v/>
      </c>
      <c r="F918" s="297" t="str">
        <f t="shared" si="109"/>
        <v>否</v>
      </c>
      <c r="G918" s="174" t="str">
        <f t="shared" si="110"/>
        <v>项</v>
      </c>
    </row>
    <row r="919" s="174" customFormat="1" ht="36" customHeight="1" spans="1:7">
      <c r="A919" s="458" t="s">
        <v>1760</v>
      </c>
      <c r="B919" s="326" t="s">
        <v>1761</v>
      </c>
      <c r="C919" s="327">
        <v>0</v>
      </c>
      <c r="D919" s="459">
        <v>0</v>
      </c>
      <c r="E919" s="324" t="str">
        <f t="shared" si="112"/>
        <v/>
      </c>
      <c r="F919" s="297" t="str">
        <f t="shared" si="109"/>
        <v>否</v>
      </c>
      <c r="G919" s="174" t="str">
        <f t="shared" si="110"/>
        <v>项</v>
      </c>
    </row>
    <row r="920" s="174" customFormat="1" ht="36" customHeight="1" spans="1:7">
      <c r="A920" s="458" t="s">
        <v>1762</v>
      </c>
      <c r="B920" s="326" t="s">
        <v>1763</v>
      </c>
      <c r="C920" s="327">
        <v>845</v>
      </c>
      <c r="D920" s="459">
        <v>4694</v>
      </c>
      <c r="E920" s="324">
        <f t="shared" si="112"/>
        <v>4.555</v>
      </c>
      <c r="F920" s="297" t="str">
        <f t="shared" si="109"/>
        <v>是</v>
      </c>
      <c r="G920" s="174" t="str">
        <f t="shared" si="110"/>
        <v>项</v>
      </c>
    </row>
    <row r="921" s="174" customFormat="1" ht="36" customHeight="1" spans="1:7">
      <c r="A921" s="458" t="s">
        <v>1764</v>
      </c>
      <c r="B921" s="326" t="s">
        <v>1765</v>
      </c>
      <c r="C921" s="327"/>
      <c r="D921" s="459">
        <v>170</v>
      </c>
      <c r="E921" s="324" t="str">
        <f t="shared" si="112"/>
        <v/>
      </c>
      <c r="F921" s="297" t="str">
        <f t="shared" si="109"/>
        <v>是</v>
      </c>
      <c r="G921" s="174" t="str">
        <f t="shared" si="110"/>
        <v>项</v>
      </c>
    </row>
    <row r="922" s="174" customFormat="1" ht="36" customHeight="1" spans="1:7">
      <c r="A922" s="458" t="s">
        <v>1766</v>
      </c>
      <c r="B922" s="326" t="s">
        <v>1767</v>
      </c>
      <c r="C922" s="327">
        <v>0</v>
      </c>
      <c r="D922" s="459">
        <v>0</v>
      </c>
      <c r="E922" s="324" t="str">
        <f t="shared" si="112"/>
        <v/>
      </c>
      <c r="F922" s="297" t="str">
        <f t="shared" si="109"/>
        <v>否</v>
      </c>
      <c r="G922" s="174" t="str">
        <f t="shared" si="110"/>
        <v>项</v>
      </c>
    </row>
    <row r="923" s="174" customFormat="1" ht="36" customHeight="1" spans="1:7">
      <c r="A923" s="458" t="s">
        <v>1768</v>
      </c>
      <c r="B923" s="326" t="s">
        <v>1711</v>
      </c>
      <c r="C923" s="327"/>
      <c r="D923" s="459">
        <v>27</v>
      </c>
      <c r="E923" s="324" t="str">
        <f t="shared" si="112"/>
        <v/>
      </c>
      <c r="F923" s="297" t="str">
        <f t="shared" si="109"/>
        <v>是</v>
      </c>
      <c r="G923" s="174" t="str">
        <f t="shared" si="110"/>
        <v>项</v>
      </c>
    </row>
    <row r="924" s="174" customFormat="1" ht="36" customHeight="1" spans="1:7">
      <c r="A924" s="458" t="s">
        <v>1769</v>
      </c>
      <c r="B924" s="326" t="s">
        <v>1770</v>
      </c>
      <c r="C924" s="327"/>
      <c r="D924" s="459"/>
      <c r="E924" s="324"/>
      <c r="F924" s="297" t="str">
        <f t="shared" si="109"/>
        <v>否</v>
      </c>
      <c r="G924" s="174" t="str">
        <f t="shared" si="110"/>
        <v>项</v>
      </c>
    </row>
    <row r="925" s="174" customFormat="1" ht="36" customHeight="1" spans="1:7">
      <c r="A925" s="458" t="s">
        <v>1771</v>
      </c>
      <c r="B925" s="326" t="s">
        <v>1772</v>
      </c>
      <c r="C925" s="327">
        <v>47</v>
      </c>
      <c r="D925" s="459">
        <v>30</v>
      </c>
      <c r="E925" s="324">
        <f t="shared" ref="E925:E930" si="113">IF(C925&gt;0,D925/C925-1,IF(C925&lt;0,-(D925/C925-1),""))</f>
        <v>-0.362</v>
      </c>
      <c r="F925" s="297" t="str">
        <f t="shared" si="109"/>
        <v>是</v>
      </c>
      <c r="G925" s="174" t="str">
        <f t="shared" si="110"/>
        <v>项</v>
      </c>
    </row>
    <row r="926" s="174" customFormat="1" ht="36" customHeight="1" spans="1:7">
      <c r="A926" s="458" t="s">
        <v>1773</v>
      </c>
      <c r="B926" s="326" t="s">
        <v>1774</v>
      </c>
      <c r="C926" s="327">
        <v>0</v>
      </c>
      <c r="D926" s="459">
        <v>0</v>
      </c>
      <c r="E926" s="324" t="str">
        <f t="shared" si="113"/>
        <v/>
      </c>
      <c r="F926" s="297" t="str">
        <f t="shared" si="109"/>
        <v>否</v>
      </c>
      <c r="G926" s="174" t="str">
        <f t="shared" si="110"/>
        <v>项</v>
      </c>
    </row>
    <row r="927" s="174" customFormat="1" ht="36" customHeight="1" spans="1:7">
      <c r="A927" s="458" t="s">
        <v>1775</v>
      </c>
      <c r="B927" s="326" t="s">
        <v>1776</v>
      </c>
      <c r="C927" s="327">
        <v>0</v>
      </c>
      <c r="D927" s="459">
        <v>0</v>
      </c>
      <c r="E927" s="324" t="str">
        <f t="shared" si="113"/>
        <v/>
      </c>
      <c r="F927" s="297" t="str">
        <f t="shared" si="109"/>
        <v>否</v>
      </c>
      <c r="G927" s="174" t="str">
        <f t="shared" si="110"/>
        <v>项</v>
      </c>
    </row>
    <row r="928" s="174" customFormat="1" ht="36" customHeight="1" spans="1:7">
      <c r="A928" s="458" t="s">
        <v>1777</v>
      </c>
      <c r="B928" s="326" t="s">
        <v>1778</v>
      </c>
      <c r="C928" s="327">
        <v>3000</v>
      </c>
      <c r="D928" s="459">
        <v>195</v>
      </c>
      <c r="E928" s="324">
        <f t="shared" si="113"/>
        <v>-0.935</v>
      </c>
      <c r="F928" s="297" t="str">
        <f t="shared" si="109"/>
        <v>是</v>
      </c>
      <c r="G928" s="174" t="str">
        <f t="shared" si="110"/>
        <v>项</v>
      </c>
    </row>
    <row r="929" s="444" customFormat="1" ht="36" customHeight="1" spans="1:7">
      <c r="A929" s="477" t="s">
        <v>1779</v>
      </c>
      <c r="B929" s="478" t="s">
        <v>1780</v>
      </c>
      <c r="C929" s="479">
        <f>SUM(C930:C939)</f>
        <v>10979</v>
      </c>
      <c r="D929" s="480">
        <f>SUM(D930:D939)</f>
        <v>11140</v>
      </c>
      <c r="E929" s="336">
        <f t="shared" si="113"/>
        <v>0.015</v>
      </c>
      <c r="F929" s="475" t="str">
        <f t="shared" si="109"/>
        <v>是</v>
      </c>
      <c r="G929" s="444" t="str">
        <f t="shared" si="110"/>
        <v>款</v>
      </c>
    </row>
    <row r="930" s="174" customFormat="1" ht="36" customHeight="1" spans="1:7">
      <c r="A930" s="458" t="s">
        <v>1781</v>
      </c>
      <c r="B930" s="326" t="s">
        <v>209</v>
      </c>
      <c r="C930" s="327">
        <v>147</v>
      </c>
      <c r="D930" s="459">
        <v>146</v>
      </c>
      <c r="E930" s="324">
        <f t="shared" si="113"/>
        <v>-0.007</v>
      </c>
      <c r="F930" s="297" t="str">
        <f t="shared" si="109"/>
        <v>是</v>
      </c>
      <c r="G930" s="174" t="str">
        <f t="shared" si="110"/>
        <v>项</v>
      </c>
    </row>
    <row r="931" s="174" customFormat="1" ht="36" customHeight="1" spans="1:7">
      <c r="A931" s="458" t="s">
        <v>1782</v>
      </c>
      <c r="B931" s="326" t="s">
        <v>211</v>
      </c>
      <c r="C931" s="327">
        <v>0</v>
      </c>
      <c r="D931" s="459">
        <v>0</v>
      </c>
      <c r="E931" s="324" t="str">
        <f t="shared" ref="E931:E933" si="114">IF(C931&gt;0,D931/C931-1,IF(C931&lt;0,-(D931/C931-1),""))</f>
        <v/>
      </c>
      <c r="F931" s="297" t="str">
        <f t="shared" si="109"/>
        <v>否</v>
      </c>
      <c r="G931" s="174" t="str">
        <f t="shared" si="110"/>
        <v>项</v>
      </c>
    </row>
    <row r="932" s="174" customFormat="1" ht="36" customHeight="1" spans="1:7">
      <c r="A932" s="458" t="s">
        <v>1783</v>
      </c>
      <c r="B932" s="326" t="s">
        <v>213</v>
      </c>
      <c r="C932" s="327">
        <v>0</v>
      </c>
      <c r="D932" s="459">
        <v>0</v>
      </c>
      <c r="E932" s="324" t="str">
        <f t="shared" si="114"/>
        <v/>
      </c>
      <c r="F932" s="297" t="str">
        <f t="shared" si="109"/>
        <v>否</v>
      </c>
      <c r="G932" s="174" t="str">
        <f t="shared" si="110"/>
        <v>项</v>
      </c>
    </row>
    <row r="933" s="174" customFormat="1" ht="36" customHeight="1" spans="1:7">
      <c r="A933" s="458" t="s">
        <v>1784</v>
      </c>
      <c r="B933" s="326" t="s">
        <v>1785</v>
      </c>
      <c r="C933" s="327">
        <v>4221</v>
      </c>
      <c r="D933" s="459">
        <v>4189</v>
      </c>
      <c r="E933" s="324">
        <f t="shared" si="114"/>
        <v>-0.008</v>
      </c>
      <c r="F933" s="297" t="str">
        <f t="shared" si="109"/>
        <v>是</v>
      </c>
      <c r="G933" s="174" t="str">
        <f t="shared" si="110"/>
        <v>项</v>
      </c>
    </row>
    <row r="934" s="174" customFormat="1" ht="36" customHeight="1" spans="1:7">
      <c r="A934" s="458" t="s">
        <v>1786</v>
      </c>
      <c r="B934" s="326" t="s">
        <v>1787</v>
      </c>
      <c r="C934" s="327">
        <v>2977</v>
      </c>
      <c r="D934" s="459">
        <v>3167</v>
      </c>
      <c r="E934" s="324">
        <f t="shared" ref="E934:E939" si="115">IF(C934&gt;0,D934/C934-1,IF(C934&lt;0,-(D934/C934-1),""))</f>
        <v>0.064</v>
      </c>
      <c r="F934" s="297" t="str">
        <f t="shared" si="109"/>
        <v>是</v>
      </c>
      <c r="G934" s="174" t="str">
        <f t="shared" si="110"/>
        <v>项</v>
      </c>
    </row>
    <row r="935" s="174" customFormat="1" ht="36" customHeight="1" spans="1:7">
      <c r="A935" s="458" t="s">
        <v>1788</v>
      </c>
      <c r="B935" s="326" t="s">
        <v>1789</v>
      </c>
      <c r="C935" s="327">
        <v>0</v>
      </c>
      <c r="D935" s="459">
        <v>200</v>
      </c>
      <c r="E935" s="324" t="str">
        <f t="shared" si="115"/>
        <v/>
      </c>
      <c r="F935" s="297" t="str">
        <f t="shared" si="109"/>
        <v>是</v>
      </c>
      <c r="G935" s="174" t="str">
        <f t="shared" si="110"/>
        <v>项</v>
      </c>
    </row>
    <row r="936" s="444" customFormat="1" ht="36" customHeight="1" spans="1:7">
      <c r="A936" s="473" t="s">
        <v>1790</v>
      </c>
      <c r="B936" s="334" t="s">
        <v>1791</v>
      </c>
      <c r="C936" s="335"/>
      <c r="D936" s="474"/>
      <c r="E936" s="336"/>
      <c r="F936" s="475" t="str">
        <f t="shared" si="109"/>
        <v>否</v>
      </c>
      <c r="G936" s="444" t="str">
        <f t="shared" si="110"/>
        <v>项</v>
      </c>
    </row>
    <row r="937" s="174" customFormat="1" ht="36" customHeight="1" spans="1:7">
      <c r="A937" s="458" t="s">
        <v>1792</v>
      </c>
      <c r="B937" s="326" t="s">
        <v>1793</v>
      </c>
      <c r="C937" s="327">
        <v>0</v>
      </c>
      <c r="D937" s="459">
        <v>0</v>
      </c>
      <c r="E937" s="324" t="str">
        <f t="shared" si="115"/>
        <v/>
      </c>
      <c r="F937" s="297" t="str">
        <f t="shared" si="109"/>
        <v>否</v>
      </c>
      <c r="G937" s="174" t="str">
        <f t="shared" si="110"/>
        <v>项</v>
      </c>
    </row>
    <row r="938" s="444" customFormat="1" ht="36" customHeight="1" spans="1:7">
      <c r="A938" s="473" t="s">
        <v>1794</v>
      </c>
      <c r="B938" s="334" t="s">
        <v>227</v>
      </c>
      <c r="C938" s="335">
        <v>97</v>
      </c>
      <c r="D938" s="474">
        <v>101</v>
      </c>
      <c r="E938" s="336">
        <f t="shared" si="115"/>
        <v>0.041</v>
      </c>
      <c r="F938" s="475" t="str">
        <f t="shared" si="109"/>
        <v>是</v>
      </c>
      <c r="G938" s="444" t="str">
        <f t="shared" si="110"/>
        <v>项</v>
      </c>
    </row>
    <row r="939" s="444" customFormat="1" ht="36" customHeight="1" spans="1:7">
      <c r="A939" s="473" t="s">
        <v>1795</v>
      </c>
      <c r="B939" s="334" t="s">
        <v>1796</v>
      </c>
      <c r="C939" s="335">
        <v>3537</v>
      </c>
      <c r="D939" s="474">
        <v>3337</v>
      </c>
      <c r="E939" s="336">
        <f t="shared" si="115"/>
        <v>-0.057</v>
      </c>
      <c r="F939" s="475" t="str">
        <f t="shared" si="109"/>
        <v>是</v>
      </c>
      <c r="G939" s="444" t="str">
        <f t="shared" si="110"/>
        <v>项</v>
      </c>
    </row>
    <row r="940" s="174" customFormat="1" ht="36" customHeight="1" spans="1:7">
      <c r="A940" s="456" t="s">
        <v>1797</v>
      </c>
      <c r="B940" s="322" t="s">
        <v>1798</v>
      </c>
      <c r="C940" s="323">
        <f>SUM(C941:C946)</f>
        <v>0</v>
      </c>
      <c r="D940" s="457">
        <f>SUM(D941:D946)</f>
        <v>0</v>
      </c>
      <c r="E940" s="332"/>
      <c r="F940" s="297" t="str">
        <f t="shared" si="109"/>
        <v>否</v>
      </c>
      <c r="G940" s="174" t="str">
        <f t="shared" si="110"/>
        <v>款</v>
      </c>
    </row>
    <row r="941" s="174" customFormat="1" ht="36" customHeight="1" spans="1:7">
      <c r="A941" s="458" t="s">
        <v>1799</v>
      </c>
      <c r="B941" s="326" t="s">
        <v>1800</v>
      </c>
      <c r="C941" s="327">
        <v>0</v>
      </c>
      <c r="D941" s="459">
        <v>0</v>
      </c>
      <c r="E941" s="324" t="str">
        <f>IF(C941&gt;0,D941/C941-1,IF(C941&lt;0,-(D941/C941-1),""))</f>
        <v/>
      </c>
      <c r="F941" s="297" t="str">
        <f t="shared" si="109"/>
        <v>否</v>
      </c>
      <c r="G941" s="174" t="str">
        <f t="shared" si="110"/>
        <v>项</v>
      </c>
    </row>
    <row r="942" s="174" customFormat="1" ht="36" customHeight="1" spans="1:7">
      <c r="A942" s="458" t="s">
        <v>1801</v>
      </c>
      <c r="B942" s="326" t="s">
        <v>1802</v>
      </c>
      <c r="C942" s="327">
        <v>0</v>
      </c>
      <c r="D942" s="459">
        <v>0</v>
      </c>
      <c r="E942" s="324" t="str">
        <f t="shared" ref="E942:E950" si="116">IF(C942&gt;0,D942/C942-1,IF(C942&lt;0,-(D942/C942-1),""))</f>
        <v/>
      </c>
      <c r="F942" s="297" t="str">
        <f t="shared" si="109"/>
        <v>否</v>
      </c>
      <c r="G942" s="174" t="str">
        <f t="shared" si="110"/>
        <v>项</v>
      </c>
    </row>
    <row r="943" s="174" customFormat="1" ht="36" customHeight="1" spans="1:7">
      <c r="A943" s="458" t="s">
        <v>1803</v>
      </c>
      <c r="B943" s="326" t="s">
        <v>1804</v>
      </c>
      <c r="C943" s="327">
        <v>0</v>
      </c>
      <c r="D943" s="459">
        <v>0</v>
      </c>
      <c r="E943" s="324" t="str">
        <f t="shared" si="116"/>
        <v/>
      </c>
      <c r="F943" s="297" t="str">
        <f t="shared" si="109"/>
        <v>否</v>
      </c>
      <c r="G943" s="174" t="str">
        <f t="shared" si="110"/>
        <v>项</v>
      </c>
    </row>
    <row r="944" s="174" customFormat="1" ht="36" customHeight="1" spans="1:7">
      <c r="A944" s="458" t="s">
        <v>1805</v>
      </c>
      <c r="B944" s="326" t="s">
        <v>1806</v>
      </c>
      <c r="C944" s="327"/>
      <c r="D944" s="459"/>
      <c r="E944" s="324"/>
      <c r="F944" s="297" t="str">
        <f t="shared" si="109"/>
        <v>否</v>
      </c>
      <c r="G944" s="174" t="str">
        <f t="shared" si="110"/>
        <v>项</v>
      </c>
    </row>
    <row r="945" s="174" customFormat="1" ht="36" customHeight="1" spans="1:7">
      <c r="A945" s="458" t="s">
        <v>1807</v>
      </c>
      <c r="B945" s="326" t="s">
        <v>1808</v>
      </c>
      <c r="C945" s="327">
        <v>0</v>
      </c>
      <c r="D945" s="459">
        <v>0</v>
      </c>
      <c r="E945" s="324" t="str">
        <f t="shared" si="116"/>
        <v/>
      </c>
      <c r="F945" s="297" t="str">
        <f t="shared" si="109"/>
        <v>否</v>
      </c>
      <c r="G945" s="174" t="str">
        <f t="shared" si="110"/>
        <v>项</v>
      </c>
    </row>
    <row r="946" s="174" customFormat="1" ht="36" customHeight="1" spans="1:7">
      <c r="A946" s="458" t="s">
        <v>1809</v>
      </c>
      <c r="B946" s="326" t="s">
        <v>1810</v>
      </c>
      <c r="C946" s="327"/>
      <c r="D946" s="459"/>
      <c r="E946" s="324"/>
      <c r="F946" s="297" t="str">
        <f t="shared" si="109"/>
        <v>否</v>
      </c>
      <c r="G946" s="174" t="str">
        <f t="shared" si="110"/>
        <v>项</v>
      </c>
    </row>
    <row r="947" s="174" customFormat="1" ht="36" customHeight="1" spans="1:7">
      <c r="A947" s="456" t="s">
        <v>1811</v>
      </c>
      <c r="B947" s="322" t="s">
        <v>1812</v>
      </c>
      <c r="C947" s="323">
        <f>SUM(C948:C953)</f>
        <v>4788</v>
      </c>
      <c r="D947" s="457">
        <f>SUM(D948:D953)</f>
        <v>2806</v>
      </c>
      <c r="E947" s="324">
        <f t="shared" si="116"/>
        <v>-0.414</v>
      </c>
      <c r="F947" s="297" t="str">
        <f t="shared" si="109"/>
        <v>是</v>
      </c>
      <c r="G947" s="174" t="str">
        <f t="shared" si="110"/>
        <v>款</v>
      </c>
    </row>
    <row r="948" s="174" customFormat="1" ht="36" customHeight="1" spans="1:7">
      <c r="A948" s="458" t="s">
        <v>1813</v>
      </c>
      <c r="B948" s="326" t="s">
        <v>1814</v>
      </c>
      <c r="C948" s="327">
        <v>0</v>
      </c>
      <c r="D948" s="459">
        <v>0</v>
      </c>
      <c r="E948" s="324" t="str">
        <f t="shared" si="116"/>
        <v/>
      </c>
      <c r="F948" s="297" t="str">
        <f t="shared" si="109"/>
        <v>否</v>
      </c>
      <c r="G948" s="174" t="str">
        <f t="shared" si="110"/>
        <v>项</v>
      </c>
    </row>
    <row r="949" s="174" customFormat="1" ht="36" customHeight="1" spans="1:7">
      <c r="A949" s="458" t="s">
        <v>1815</v>
      </c>
      <c r="B949" s="326" t="s">
        <v>1816</v>
      </c>
      <c r="C949" s="327">
        <v>0</v>
      </c>
      <c r="D949" s="459">
        <v>0</v>
      </c>
      <c r="E949" s="324" t="str">
        <f t="shared" si="116"/>
        <v/>
      </c>
      <c r="F949" s="297" t="str">
        <f t="shared" si="109"/>
        <v>否</v>
      </c>
      <c r="G949" s="174" t="str">
        <f t="shared" si="110"/>
        <v>项</v>
      </c>
    </row>
    <row r="950" s="174" customFormat="1" ht="36" customHeight="1" spans="1:7">
      <c r="A950" s="458" t="s">
        <v>1817</v>
      </c>
      <c r="B950" s="326" t="s">
        <v>1818</v>
      </c>
      <c r="C950" s="327">
        <v>968</v>
      </c>
      <c r="D950" s="459">
        <v>919</v>
      </c>
      <c r="E950" s="324">
        <f t="shared" si="116"/>
        <v>-0.051</v>
      </c>
      <c r="F950" s="297" t="str">
        <f t="shared" si="109"/>
        <v>是</v>
      </c>
      <c r="G950" s="174" t="str">
        <f t="shared" si="110"/>
        <v>项</v>
      </c>
    </row>
    <row r="951" s="174" customFormat="1" ht="36" customHeight="1" spans="1:7">
      <c r="A951" s="458" t="s">
        <v>1819</v>
      </c>
      <c r="B951" s="326" t="s">
        <v>1820</v>
      </c>
      <c r="C951" s="327">
        <v>726</v>
      </c>
      <c r="D951" s="459">
        <v>1887</v>
      </c>
      <c r="E951" s="324"/>
      <c r="F951" s="297" t="str">
        <f t="shared" si="109"/>
        <v>是</v>
      </c>
      <c r="G951" s="174" t="str">
        <f t="shared" si="110"/>
        <v>项</v>
      </c>
    </row>
    <row r="952" s="174" customFormat="1" ht="36" customHeight="1" spans="1:7">
      <c r="A952" s="458" t="s">
        <v>1821</v>
      </c>
      <c r="B952" s="326" t="s">
        <v>1822</v>
      </c>
      <c r="C952" s="327">
        <v>0</v>
      </c>
      <c r="D952" s="459">
        <v>0</v>
      </c>
      <c r="E952" s="324" t="str">
        <f t="shared" ref="E952:E957" si="117">IF(C952&gt;0,D952/C952-1,IF(C952&lt;0,-(D952/C952-1),""))</f>
        <v/>
      </c>
      <c r="F952" s="297" t="str">
        <f t="shared" si="109"/>
        <v>否</v>
      </c>
      <c r="G952" s="174" t="str">
        <f t="shared" si="110"/>
        <v>项</v>
      </c>
    </row>
    <row r="953" s="174" customFormat="1" ht="36" customHeight="1" spans="1:7">
      <c r="A953" s="458" t="s">
        <v>1823</v>
      </c>
      <c r="B953" s="326" t="s">
        <v>1824</v>
      </c>
      <c r="C953" s="327">
        <v>3094</v>
      </c>
      <c r="D953" s="459">
        <v>0</v>
      </c>
      <c r="E953" s="324">
        <f t="shared" si="117"/>
        <v>-1</v>
      </c>
      <c r="F953" s="297" t="str">
        <f t="shared" si="109"/>
        <v>是</v>
      </c>
      <c r="G953" s="174" t="str">
        <f t="shared" si="110"/>
        <v>项</v>
      </c>
    </row>
    <row r="954" s="174" customFormat="1" ht="36" customHeight="1" spans="1:7">
      <c r="A954" s="456" t="s">
        <v>1825</v>
      </c>
      <c r="B954" s="322" t="s">
        <v>1826</v>
      </c>
      <c r="C954" s="323">
        <f>SUM(C955:C956)</f>
        <v>0</v>
      </c>
      <c r="D954" s="457">
        <f>SUM(D955:D956)</f>
        <v>0</v>
      </c>
      <c r="E954" s="332" t="str">
        <f t="shared" si="117"/>
        <v/>
      </c>
      <c r="F954" s="297" t="str">
        <f t="shared" si="109"/>
        <v>否</v>
      </c>
      <c r="G954" s="174" t="str">
        <f t="shared" si="110"/>
        <v>款</v>
      </c>
    </row>
    <row r="955" s="174" customFormat="1" ht="36" customHeight="1" spans="1:7">
      <c r="A955" s="458" t="s">
        <v>1827</v>
      </c>
      <c r="B955" s="326" t="s">
        <v>1828</v>
      </c>
      <c r="C955" s="327">
        <v>0</v>
      </c>
      <c r="D955" s="459">
        <v>0</v>
      </c>
      <c r="E955" s="324" t="str">
        <f t="shared" si="117"/>
        <v/>
      </c>
      <c r="F955" s="297" t="str">
        <f t="shared" si="109"/>
        <v>否</v>
      </c>
      <c r="G955" s="174" t="str">
        <f t="shared" si="110"/>
        <v>项</v>
      </c>
    </row>
    <row r="956" s="174" customFormat="1" ht="36" customHeight="1" spans="1:7">
      <c r="A956" s="458" t="s">
        <v>1829</v>
      </c>
      <c r="B956" s="326" t="s">
        <v>1830</v>
      </c>
      <c r="C956" s="327">
        <v>0</v>
      </c>
      <c r="D956" s="459">
        <v>0</v>
      </c>
      <c r="E956" s="324" t="str">
        <f t="shared" si="117"/>
        <v/>
      </c>
      <c r="F956" s="297" t="str">
        <f t="shared" si="109"/>
        <v>否</v>
      </c>
      <c r="G956" s="174" t="str">
        <f t="shared" si="110"/>
        <v>项</v>
      </c>
    </row>
    <row r="957" s="174" customFormat="1" ht="36" customHeight="1" spans="1:7">
      <c r="A957" s="456" t="s">
        <v>1831</v>
      </c>
      <c r="B957" s="322" t="s">
        <v>1832</v>
      </c>
      <c r="C957" s="323">
        <f>C958+C959</f>
        <v>2303</v>
      </c>
      <c r="D957" s="457">
        <f>D958+D959</f>
        <v>140</v>
      </c>
      <c r="E957" s="324">
        <f t="shared" si="117"/>
        <v>-0.939</v>
      </c>
      <c r="F957" s="297" t="str">
        <f t="shared" si="109"/>
        <v>是</v>
      </c>
      <c r="G957" s="174" t="str">
        <f t="shared" si="110"/>
        <v>款</v>
      </c>
    </row>
    <row r="958" s="174" customFormat="1" ht="36" customHeight="1" spans="1:7">
      <c r="A958" s="458" t="s">
        <v>1833</v>
      </c>
      <c r="B958" s="326" t="s">
        <v>1834</v>
      </c>
      <c r="C958" s="327">
        <v>0</v>
      </c>
      <c r="D958" s="459">
        <v>0</v>
      </c>
      <c r="E958" s="324" t="str">
        <f t="shared" ref="E958:E964" si="118">IF(C958&gt;0,D958/C958-1,IF(C958&lt;0,-(D958/C958-1),""))</f>
        <v/>
      </c>
      <c r="F958" s="297" t="str">
        <f t="shared" si="109"/>
        <v>否</v>
      </c>
      <c r="G958" s="174" t="str">
        <f t="shared" si="110"/>
        <v>项</v>
      </c>
    </row>
    <row r="959" s="174" customFormat="1" ht="36" customHeight="1" spans="1:7">
      <c r="A959" s="458" t="s">
        <v>1835</v>
      </c>
      <c r="B959" s="326" t="s">
        <v>1836</v>
      </c>
      <c r="C959" s="327">
        <v>2303</v>
      </c>
      <c r="D959" s="459">
        <v>140</v>
      </c>
      <c r="E959" s="324">
        <f t="shared" si="118"/>
        <v>-0.939</v>
      </c>
      <c r="F959" s="297" t="str">
        <f t="shared" si="109"/>
        <v>是</v>
      </c>
      <c r="G959" s="174" t="str">
        <f t="shared" si="110"/>
        <v>项</v>
      </c>
    </row>
    <row r="960" s="176" customFormat="1" ht="36" customHeight="1" spans="1:7">
      <c r="A960" s="472" t="s">
        <v>1837</v>
      </c>
      <c r="B960" s="463" t="s">
        <v>589</v>
      </c>
      <c r="C960" s="464"/>
      <c r="D960" s="465"/>
      <c r="E960" s="332"/>
      <c r="F960" s="295" t="str">
        <f t="shared" si="109"/>
        <v>否</v>
      </c>
      <c r="G960" s="176" t="str">
        <f t="shared" si="110"/>
        <v>项</v>
      </c>
    </row>
    <row r="961" s="174" customFormat="1" ht="36" customHeight="1" spans="1:7">
      <c r="A961" s="456" t="s">
        <v>1838</v>
      </c>
      <c r="B961" s="463" t="s">
        <v>1839</v>
      </c>
      <c r="C961" s="464"/>
      <c r="D961" s="465"/>
      <c r="E961" s="332"/>
      <c r="F961" s="297" t="str">
        <f t="shared" si="109"/>
        <v>否</v>
      </c>
      <c r="G961" s="174" t="str">
        <f t="shared" si="110"/>
        <v>项</v>
      </c>
    </row>
    <row r="962" s="174" customFormat="1" ht="36" customHeight="1" spans="1:7">
      <c r="A962" s="456" t="s">
        <v>163</v>
      </c>
      <c r="B962" s="322" t="s">
        <v>164</v>
      </c>
      <c r="C962" s="323">
        <f>C963+C986+C996+C1006+C1011+C1018+C1023+C1026</f>
        <v>7229</v>
      </c>
      <c r="D962" s="457">
        <f>D963+D986+D996+D1006+D1011+D1018+D1023+D1026</f>
        <v>10743</v>
      </c>
      <c r="E962" s="324">
        <f t="shared" si="118"/>
        <v>0.486</v>
      </c>
      <c r="F962" s="297" t="str">
        <f t="shared" si="109"/>
        <v>是</v>
      </c>
      <c r="G962" s="174" t="str">
        <f t="shared" si="110"/>
        <v>类</v>
      </c>
    </row>
    <row r="963" s="174" customFormat="1" ht="36" customHeight="1" spans="1:7">
      <c r="A963" s="456" t="s">
        <v>1840</v>
      </c>
      <c r="B963" s="322" t="s">
        <v>1841</v>
      </c>
      <c r="C963" s="323">
        <f>SUM(C964:C985)</f>
        <v>3171</v>
      </c>
      <c r="D963" s="457">
        <f>SUM(D964:D985)</f>
        <v>4814</v>
      </c>
      <c r="E963" s="324">
        <f t="shared" si="118"/>
        <v>0.518</v>
      </c>
      <c r="F963" s="297" t="str">
        <f t="shared" si="109"/>
        <v>是</v>
      </c>
      <c r="G963" s="174" t="str">
        <f t="shared" si="110"/>
        <v>款</v>
      </c>
    </row>
    <row r="964" s="174" customFormat="1" ht="36" customHeight="1" spans="1:7">
      <c r="A964" s="458" t="s">
        <v>1842</v>
      </c>
      <c r="B964" s="326" t="s">
        <v>209</v>
      </c>
      <c r="C964" s="327">
        <v>513</v>
      </c>
      <c r="D964" s="459">
        <v>473</v>
      </c>
      <c r="E964" s="324">
        <f t="shared" si="118"/>
        <v>-0.078</v>
      </c>
      <c r="F964" s="297" t="str">
        <f t="shared" si="109"/>
        <v>是</v>
      </c>
      <c r="G964" s="174" t="str">
        <f t="shared" si="110"/>
        <v>项</v>
      </c>
    </row>
    <row r="965" s="174" customFormat="1" ht="36" customHeight="1" spans="1:7">
      <c r="A965" s="458" t="s">
        <v>1843</v>
      </c>
      <c r="B965" s="326" t="s">
        <v>211</v>
      </c>
      <c r="C965" s="327"/>
      <c r="D965" s="459"/>
      <c r="E965" s="324"/>
      <c r="F965" s="297" t="str">
        <f t="shared" si="109"/>
        <v>否</v>
      </c>
      <c r="G965" s="174" t="str">
        <f t="shared" si="110"/>
        <v>项</v>
      </c>
    </row>
    <row r="966" s="174" customFormat="1" ht="36" customHeight="1" spans="1:7">
      <c r="A966" s="458" t="s">
        <v>1844</v>
      </c>
      <c r="B966" s="326" t="s">
        <v>213</v>
      </c>
      <c r="C966" s="327"/>
      <c r="D966" s="459"/>
      <c r="E966" s="324"/>
      <c r="F966" s="297" t="str">
        <f t="shared" ref="F966:F1029" si="119">IF(LEN(A966)=3,"是",IF(B966&lt;&gt;"",IF(SUM(C966:D966)&lt;&gt;0,"是","否"),"是"))</f>
        <v>否</v>
      </c>
      <c r="G966" s="174" t="str">
        <f t="shared" ref="G966:G1029" si="120">IF(LEN(A966)=3,"类",IF(LEN(A966)=5,"款","项"))</f>
        <v>项</v>
      </c>
    </row>
    <row r="967" s="174" customFormat="1" ht="36" customHeight="1" spans="1:7">
      <c r="A967" s="458" t="s">
        <v>1845</v>
      </c>
      <c r="B967" s="326" t="s">
        <v>1846</v>
      </c>
      <c r="C967" s="327"/>
      <c r="D967" s="459">
        <v>600</v>
      </c>
      <c r="E967" s="324"/>
      <c r="F967" s="297" t="str">
        <f t="shared" si="119"/>
        <v>是</v>
      </c>
      <c r="G967" s="174" t="str">
        <f t="shared" si="120"/>
        <v>项</v>
      </c>
    </row>
    <row r="968" s="174" customFormat="1" ht="36" customHeight="1" spans="1:7">
      <c r="A968" s="458" t="s">
        <v>1847</v>
      </c>
      <c r="B968" s="326" t="s">
        <v>1848</v>
      </c>
      <c r="C968" s="327">
        <v>1046</v>
      </c>
      <c r="D968" s="459">
        <v>3670</v>
      </c>
      <c r="E968" s="324">
        <f>IF(C968&gt;0,D968/C968-1,IF(C968&lt;0,-(D968/C968-1),""))</f>
        <v>2.509</v>
      </c>
      <c r="F968" s="297" t="str">
        <f t="shared" si="119"/>
        <v>是</v>
      </c>
      <c r="G968" s="174" t="str">
        <f t="shared" si="120"/>
        <v>项</v>
      </c>
    </row>
    <row r="969" s="174" customFormat="1" ht="36" customHeight="1" spans="1:7">
      <c r="A969" s="458" t="s">
        <v>1849</v>
      </c>
      <c r="B969" s="326" t="s">
        <v>1850</v>
      </c>
      <c r="C969" s="327"/>
      <c r="D969" s="459"/>
      <c r="E969" s="324"/>
      <c r="F969" s="297" t="str">
        <f t="shared" si="119"/>
        <v>否</v>
      </c>
      <c r="G969" s="174" t="str">
        <f t="shared" si="120"/>
        <v>项</v>
      </c>
    </row>
    <row r="970" s="174" customFormat="1" ht="36" customHeight="1" spans="1:7">
      <c r="A970" s="458" t="s">
        <v>1851</v>
      </c>
      <c r="B970" s="326" t="s">
        <v>1852</v>
      </c>
      <c r="C970" s="327">
        <v>2</v>
      </c>
      <c r="D970" s="459">
        <v>7</v>
      </c>
      <c r="E970" s="324">
        <f>IF(C970&gt;0,D970/C970-1,IF(C970&lt;0,-(D970/C970-1),""))</f>
        <v>2.5</v>
      </c>
      <c r="F970" s="297" t="str">
        <f t="shared" si="119"/>
        <v>是</v>
      </c>
      <c r="G970" s="174" t="str">
        <f t="shared" si="120"/>
        <v>项</v>
      </c>
    </row>
    <row r="971" s="174" customFormat="1" ht="36" customHeight="1" spans="1:7">
      <c r="A971" s="458" t="s">
        <v>1853</v>
      </c>
      <c r="B971" s="326" t="s">
        <v>1854</v>
      </c>
      <c r="C971" s="327">
        <v>0</v>
      </c>
      <c r="D971" s="459">
        <v>0</v>
      </c>
      <c r="E971" s="324" t="str">
        <f t="shared" ref="E966:E1029" si="121">IF(C971&gt;0,D971/C971-1,IF(C971&lt;0,-(D971/C971-1),""))</f>
        <v/>
      </c>
      <c r="F971" s="297" t="str">
        <f t="shared" si="119"/>
        <v>否</v>
      </c>
      <c r="G971" s="174" t="str">
        <f t="shared" si="120"/>
        <v>项</v>
      </c>
    </row>
    <row r="972" s="174" customFormat="1" ht="36" customHeight="1" spans="1:7">
      <c r="A972" s="458" t="s">
        <v>1855</v>
      </c>
      <c r="B972" s="326" t="s">
        <v>1856</v>
      </c>
      <c r="C972" s="327"/>
      <c r="D972" s="459"/>
      <c r="E972" s="324"/>
      <c r="F972" s="297" t="str">
        <f t="shared" si="119"/>
        <v>否</v>
      </c>
      <c r="G972" s="174" t="str">
        <f t="shared" si="120"/>
        <v>项</v>
      </c>
    </row>
    <row r="973" s="174" customFormat="1" ht="36" customHeight="1" spans="1:7">
      <c r="A973" s="458" t="s">
        <v>1857</v>
      </c>
      <c r="B973" s="326" t="s">
        <v>1858</v>
      </c>
      <c r="C973" s="327"/>
      <c r="D973" s="459"/>
      <c r="E973" s="324"/>
      <c r="F973" s="297" t="str">
        <f t="shared" si="119"/>
        <v>否</v>
      </c>
      <c r="G973" s="174" t="str">
        <f t="shared" si="120"/>
        <v>项</v>
      </c>
    </row>
    <row r="974" s="174" customFormat="1" ht="36" customHeight="1" spans="1:7">
      <c r="A974" s="458" t="s">
        <v>1859</v>
      </c>
      <c r="B974" s="326" t="s">
        <v>1860</v>
      </c>
      <c r="C974" s="327"/>
      <c r="D974" s="459"/>
      <c r="E974" s="324"/>
      <c r="F974" s="297" t="str">
        <f t="shared" si="119"/>
        <v>否</v>
      </c>
      <c r="G974" s="174" t="str">
        <f t="shared" si="120"/>
        <v>项</v>
      </c>
    </row>
    <row r="975" s="174" customFormat="1" ht="36" customHeight="1" spans="1:7">
      <c r="A975" s="458" t="s">
        <v>1861</v>
      </c>
      <c r="B975" s="326" t="s">
        <v>1862</v>
      </c>
      <c r="C975" s="327"/>
      <c r="D975" s="459"/>
      <c r="E975" s="324"/>
      <c r="F975" s="297" t="str">
        <f t="shared" si="119"/>
        <v>否</v>
      </c>
      <c r="G975" s="174" t="str">
        <f t="shared" si="120"/>
        <v>项</v>
      </c>
    </row>
    <row r="976" s="174" customFormat="1" ht="36" customHeight="1" spans="1:7">
      <c r="A976" s="458" t="s">
        <v>1863</v>
      </c>
      <c r="B976" s="326" t="s">
        <v>1864</v>
      </c>
      <c r="C976" s="327"/>
      <c r="D976" s="459"/>
      <c r="E976" s="324"/>
      <c r="F976" s="297" t="str">
        <f t="shared" si="119"/>
        <v>否</v>
      </c>
      <c r="G976" s="174" t="str">
        <f t="shared" si="120"/>
        <v>项</v>
      </c>
    </row>
    <row r="977" s="174" customFormat="1" ht="36" customHeight="1" spans="1:7">
      <c r="A977" s="458" t="s">
        <v>1865</v>
      </c>
      <c r="B977" s="326" t="s">
        <v>1866</v>
      </c>
      <c r="C977" s="327"/>
      <c r="D977" s="459"/>
      <c r="E977" s="324"/>
      <c r="F977" s="297" t="str">
        <f t="shared" si="119"/>
        <v>否</v>
      </c>
      <c r="G977" s="174" t="str">
        <f t="shared" si="120"/>
        <v>项</v>
      </c>
    </row>
    <row r="978" s="174" customFormat="1" ht="36" customHeight="1" spans="1:7">
      <c r="A978" s="458" t="s">
        <v>1867</v>
      </c>
      <c r="B978" s="326" t="s">
        <v>1868</v>
      </c>
      <c r="C978" s="327"/>
      <c r="D978" s="459"/>
      <c r="E978" s="324"/>
      <c r="F978" s="297" t="str">
        <f t="shared" si="119"/>
        <v>否</v>
      </c>
      <c r="G978" s="174" t="str">
        <f t="shared" si="120"/>
        <v>项</v>
      </c>
    </row>
    <row r="979" s="174" customFormat="1" ht="36" customHeight="1" spans="1:7">
      <c r="A979" s="458" t="s">
        <v>1869</v>
      </c>
      <c r="B979" s="326" t="s">
        <v>1870</v>
      </c>
      <c r="C979" s="327">
        <v>0</v>
      </c>
      <c r="D979" s="459">
        <v>0</v>
      </c>
      <c r="E979" s="324" t="str">
        <f t="shared" si="121"/>
        <v/>
      </c>
      <c r="F979" s="297" t="str">
        <f t="shared" si="119"/>
        <v>否</v>
      </c>
      <c r="G979" s="174" t="str">
        <f t="shared" si="120"/>
        <v>项</v>
      </c>
    </row>
    <row r="980" s="174" customFormat="1" ht="36" customHeight="1" spans="1:7">
      <c r="A980" s="458" t="s">
        <v>1871</v>
      </c>
      <c r="B980" s="326" t="s">
        <v>1872</v>
      </c>
      <c r="C980" s="327"/>
      <c r="D980" s="459"/>
      <c r="E980" s="324"/>
      <c r="F980" s="297" t="str">
        <f t="shared" si="119"/>
        <v>否</v>
      </c>
      <c r="G980" s="174" t="str">
        <f t="shared" si="120"/>
        <v>项</v>
      </c>
    </row>
    <row r="981" s="174" customFormat="1" ht="36" customHeight="1" spans="1:7">
      <c r="A981" s="458" t="s">
        <v>1873</v>
      </c>
      <c r="B981" s="326" t="s">
        <v>1874</v>
      </c>
      <c r="C981" s="327">
        <v>0</v>
      </c>
      <c r="D981" s="459">
        <v>0</v>
      </c>
      <c r="E981" s="324" t="str">
        <f t="shared" si="121"/>
        <v/>
      </c>
      <c r="F981" s="297" t="str">
        <f t="shared" si="119"/>
        <v>否</v>
      </c>
      <c r="G981" s="174" t="str">
        <f t="shared" si="120"/>
        <v>项</v>
      </c>
    </row>
    <row r="982" s="174" customFormat="1" ht="36" customHeight="1" spans="1:7">
      <c r="A982" s="458" t="s">
        <v>1875</v>
      </c>
      <c r="B982" s="326" t="s">
        <v>1876</v>
      </c>
      <c r="C982" s="327"/>
      <c r="D982" s="459"/>
      <c r="E982" s="324"/>
      <c r="F982" s="297" t="str">
        <f t="shared" si="119"/>
        <v>否</v>
      </c>
      <c r="G982" s="174" t="str">
        <f t="shared" si="120"/>
        <v>项</v>
      </c>
    </row>
    <row r="983" s="174" customFormat="1" ht="36" customHeight="1" spans="1:7">
      <c r="A983" s="458" t="s">
        <v>1877</v>
      </c>
      <c r="B983" s="326" t="s">
        <v>1878</v>
      </c>
      <c r="C983" s="327"/>
      <c r="D983" s="459"/>
      <c r="E983" s="324"/>
      <c r="F983" s="297" t="str">
        <f t="shared" si="119"/>
        <v>否</v>
      </c>
      <c r="G983" s="174" t="str">
        <f t="shared" si="120"/>
        <v>项</v>
      </c>
    </row>
    <row r="984" s="174" customFormat="1" ht="36" customHeight="1" spans="1:7">
      <c r="A984" s="458" t="s">
        <v>1879</v>
      </c>
      <c r="B984" s="326" t="s">
        <v>1880</v>
      </c>
      <c r="C984" s="327"/>
      <c r="D984" s="459"/>
      <c r="E984" s="324"/>
      <c r="F984" s="297" t="str">
        <f t="shared" si="119"/>
        <v>否</v>
      </c>
      <c r="G984" s="174" t="str">
        <f t="shared" si="120"/>
        <v>项</v>
      </c>
    </row>
    <row r="985" s="174" customFormat="1" ht="36" customHeight="1" spans="1:7">
      <c r="A985" s="458" t="s">
        <v>1881</v>
      </c>
      <c r="B985" s="326" t="s">
        <v>1882</v>
      </c>
      <c r="C985" s="327">
        <v>1610</v>
      </c>
      <c r="D985" s="459">
        <v>64</v>
      </c>
      <c r="E985" s="324">
        <f>IF(C985&gt;0,D985/C985-1,IF(C985&lt;0,-(D985/C985-1),""))</f>
        <v>-0.96</v>
      </c>
      <c r="F985" s="297" t="str">
        <f t="shared" si="119"/>
        <v>是</v>
      </c>
      <c r="G985" s="174" t="str">
        <f t="shared" si="120"/>
        <v>项</v>
      </c>
    </row>
    <row r="986" s="174" customFormat="1" ht="36" customHeight="1" spans="1:7">
      <c r="A986" s="456" t="s">
        <v>1883</v>
      </c>
      <c r="B986" s="322" t="s">
        <v>1884</v>
      </c>
      <c r="C986" s="323">
        <f>SUM(C987:C995)</f>
        <v>0</v>
      </c>
      <c r="D986" s="457">
        <f>SUM(D987:D995)</f>
        <v>21</v>
      </c>
      <c r="E986" s="332"/>
      <c r="F986" s="297" t="str">
        <f t="shared" si="119"/>
        <v>是</v>
      </c>
      <c r="G986" s="174" t="str">
        <f t="shared" si="120"/>
        <v>款</v>
      </c>
    </row>
    <row r="987" s="174" customFormat="1" ht="36" customHeight="1" spans="1:7">
      <c r="A987" s="458" t="s">
        <v>1885</v>
      </c>
      <c r="B987" s="326" t="s">
        <v>209</v>
      </c>
      <c r="C987" s="327">
        <v>0</v>
      </c>
      <c r="D987" s="459">
        <v>21</v>
      </c>
      <c r="E987" s="324" t="str">
        <f t="shared" si="121"/>
        <v/>
      </c>
      <c r="F987" s="297" t="str">
        <f t="shared" si="119"/>
        <v>是</v>
      </c>
      <c r="G987" s="174" t="str">
        <f t="shared" si="120"/>
        <v>项</v>
      </c>
    </row>
    <row r="988" s="174" customFormat="1" ht="36" customHeight="1" spans="1:7">
      <c r="A988" s="458" t="s">
        <v>1886</v>
      </c>
      <c r="B988" s="326" t="s">
        <v>211</v>
      </c>
      <c r="C988" s="327">
        <v>0</v>
      </c>
      <c r="D988" s="459">
        <v>0</v>
      </c>
      <c r="E988" s="324" t="str">
        <f t="shared" si="121"/>
        <v/>
      </c>
      <c r="F988" s="297" t="str">
        <f t="shared" si="119"/>
        <v>否</v>
      </c>
      <c r="G988" s="174" t="str">
        <f t="shared" si="120"/>
        <v>项</v>
      </c>
    </row>
    <row r="989" s="174" customFormat="1" ht="36" customHeight="1" spans="1:7">
      <c r="A989" s="458" t="s">
        <v>1887</v>
      </c>
      <c r="B989" s="326" t="s">
        <v>213</v>
      </c>
      <c r="C989" s="327">
        <v>0</v>
      </c>
      <c r="D989" s="459">
        <v>0</v>
      </c>
      <c r="E989" s="324" t="str">
        <f t="shared" si="121"/>
        <v/>
      </c>
      <c r="F989" s="297" t="str">
        <f t="shared" si="119"/>
        <v>否</v>
      </c>
      <c r="G989" s="174" t="str">
        <f t="shared" si="120"/>
        <v>项</v>
      </c>
    </row>
    <row r="990" s="174" customFormat="1" ht="36" customHeight="1" spans="1:7">
      <c r="A990" s="458" t="s">
        <v>1888</v>
      </c>
      <c r="B990" s="326" t="s">
        <v>1889</v>
      </c>
      <c r="C990" s="327"/>
      <c r="D990" s="459"/>
      <c r="E990" s="324"/>
      <c r="F990" s="297" t="str">
        <f t="shared" si="119"/>
        <v>否</v>
      </c>
      <c r="G990" s="174" t="str">
        <f t="shared" si="120"/>
        <v>项</v>
      </c>
    </row>
    <row r="991" s="174" customFormat="1" ht="36" customHeight="1" spans="1:7">
      <c r="A991" s="458" t="s">
        <v>1890</v>
      </c>
      <c r="B991" s="326" t="s">
        <v>1891</v>
      </c>
      <c r="C991" s="327">
        <v>0</v>
      </c>
      <c r="D991" s="459">
        <v>0</v>
      </c>
      <c r="E991" s="324" t="str">
        <f t="shared" si="121"/>
        <v/>
      </c>
      <c r="F991" s="297" t="str">
        <f t="shared" si="119"/>
        <v>否</v>
      </c>
      <c r="G991" s="174" t="str">
        <f t="shared" si="120"/>
        <v>项</v>
      </c>
    </row>
    <row r="992" s="174" customFormat="1" ht="36" customHeight="1" spans="1:7">
      <c r="A992" s="458" t="s">
        <v>1892</v>
      </c>
      <c r="B992" s="326" t="s">
        <v>1893</v>
      </c>
      <c r="C992" s="327"/>
      <c r="D992" s="459"/>
      <c r="E992" s="324"/>
      <c r="F992" s="297" t="str">
        <f t="shared" si="119"/>
        <v>否</v>
      </c>
      <c r="G992" s="174" t="str">
        <f t="shared" si="120"/>
        <v>项</v>
      </c>
    </row>
    <row r="993" s="174" customFormat="1" ht="36" customHeight="1" spans="1:7">
      <c r="A993" s="458" t="s">
        <v>1894</v>
      </c>
      <c r="B993" s="326" t="s">
        <v>1895</v>
      </c>
      <c r="C993" s="327"/>
      <c r="D993" s="459"/>
      <c r="E993" s="324"/>
      <c r="F993" s="297" t="str">
        <f t="shared" si="119"/>
        <v>否</v>
      </c>
      <c r="G993" s="174" t="str">
        <f t="shared" si="120"/>
        <v>项</v>
      </c>
    </row>
    <row r="994" s="174" customFormat="1" ht="36" customHeight="1" spans="1:7">
      <c r="A994" s="458" t="s">
        <v>1896</v>
      </c>
      <c r="B994" s="326" t="s">
        <v>1897</v>
      </c>
      <c r="C994" s="327">
        <v>0</v>
      </c>
      <c r="D994" s="459">
        <v>0</v>
      </c>
      <c r="E994" s="324" t="str">
        <f t="shared" si="121"/>
        <v/>
      </c>
      <c r="F994" s="297" t="str">
        <f t="shared" si="119"/>
        <v>否</v>
      </c>
      <c r="G994" s="174" t="str">
        <f t="shared" si="120"/>
        <v>项</v>
      </c>
    </row>
    <row r="995" s="174" customFormat="1" ht="36" customHeight="1" spans="1:7">
      <c r="A995" s="458" t="s">
        <v>1898</v>
      </c>
      <c r="B995" s="326" t="s">
        <v>1899</v>
      </c>
      <c r="C995" s="327"/>
      <c r="D995" s="459"/>
      <c r="E995" s="324"/>
      <c r="F995" s="297" t="str">
        <f t="shared" si="119"/>
        <v>否</v>
      </c>
      <c r="G995" s="174" t="str">
        <f t="shared" si="120"/>
        <v>项</v>
      </c>
    </row>
    <row r="996" s="174" customFormat="1" ht="36" customHeight="1" spans="1:7">
      <c r="A996" s="456" t="s">
        <v>1900</v>
      </c>
      <c r="B996" s="322" t="s">
        <v>1901</v>
      </c>
      <c r="C996" s="323">
        <f>SUM(C997:C1005)</f>
        <v>0</v>
      </c>
      <c r="D996" s="457">
        <f>SUM(D997:D1005)</f>
        <v>0</v>
      </c>
      <c r="E996" s="332"/>
      <c r="F996" s="297" t="str">
        <f t="shared" si="119"/>
        <v>否</v>
      </c>
      <c r="G996" s="174" t="str">
        <f t="shared" si="120"/>
        <v>款</v>
      </c>
    </row>
    <row r="997" s="174" customFormat="1" ht="36" customHeight="1" spans="1:7">
      <c r="A997" s="458" t="s">
        <v>1902</v>
      </c>
      <c r="B997" s="326" t="s">
        <v>209</v>
      </c>
      <c r="C997" s="327">
        <v>0</v>
      </c>
      <c r="D997" s="459">
        <v>0</v>
      </c>
      <c r="E997" s="324" t="str">
        <f t="shared" si="121"/>
        <v/>
      </c>
      <c r="F997" s="297" t="str">
        <f t="shared" si="119"/>
        <v>否</v>
      </c>
      <c r="G997" s="174" t="str">
        <f t="shared" si="120"/>
        <v>项</v>
      </c>
    </row>
    <row r="998" s="174" customFormat="1" ht="36" customHeight="1" spans="1:7">
      <c r="A998" s="458" t="s">
        <v>1903</v>
      </c>
      <c r="B998" s="326" t="s">
        <v>211</v>
      </c>
      <c r="C998" s="327">
        <v>0</v>
      </c>
      <c r="D998" s="459">
        <v>0</v>
      </c>
      <c r="E998" s="324" t="str">
        <f t="shared" si="121"/>
        <v/>
      </c>
      <c r="F998" s="297" t="str">
        <f t="shared" si="119"/>
        <v>否</v>
      </c>
      <c r="G998" s="174" t="str">
        <f t="shared" si="120"/>
        <v>项</v>
      </c>
    </row>
    <row r="999" s="174" customFormat="1" ht="36" customHeight="1" spans="1:7">
      <c r="A999" s="458" t="s">
        <v>1904</v>
      </c>
      <c r="B999" s="326" t="s">
        <v>213</v>
      </c>
      <c r="C999" s="327">
        <v>0</v>
      </c>
      <c r="D999" s="459">
        <v>0</v>
      </c>
      <c r="E999" s="324" t="str">
        <f t="shared" si="121"/>
        <v/>
      </c>
      <c r="F999" s="297" t="str">
        <f t="shared" si="119"/>
        <v>否</v>
      </c>
      <c r="G999" s="174" t="str">
        <f t="shared" si="120"/>
        <v>项</v>
      </c>
    </row>
    <row r="1000" s="174" customFormat="1" ht="36" customHeight="1" spans="1:7">
      <c r="A1000" s="458" t="s">
        <v>1905</v>
      </c>
      <c r="B1000" s="326" t="s">
        <v>1906</v>
      </c>
      <c r="C1000" s="327">
        <v>0</v>
      </c>
      <c r="D1000" s="459">
        <v>0</v>
      </c>
      <c r="E1000" s="324" t="str">
        <f t="shared" si="121"/>
        <v/>
      </c>
      <c r="F1000" s="297" t="str">
        <f t="shared" si="119"/>
        <v>否</v>
      </c>
      <c r="G1000" s="174" t="str">
        <f t="shared" si="120"/>
        <v>项</v>
      </c>
    </row>
    <row r="1001" s="174" customFormat="1" ht="36" customHeight="1" spans="1:7">
      <c r="A1001" s="458" t="s">
        <v>1907</v>
      </c>
      <c r="B1001" s="326" t="s">
        <v>1908</v>
      </c>
      <c r="C1001" s="327">
        <v>0</v>
      </c>
      <c r="D1001" s="459">
        <v>0</v>
      </c>
      <c r="E1001" s="324" t="str">
        <f t="shared" si="121"/>
        <v/>
      </c>
      <c r="F1001" s="297" t="str">
        <f t="shared" si="119"/>
        <v>否</v>
      </c>
      <c r="G1001" s="174" t="str">
        <f t="shared" si="120"/>
        <v>项</v>
      </c>
    </row>
    <row r="1002" s="174" customFormat="1" ht="36" customHeight="1" spans="1:7">
      <c r="A1002" s="458" t="s">
        <v>1909</v>
      </c>
      <c r="B1002" s="326" t="s">
        <v>1910</v>
      </c>
      <c r="C1002" s="327">
        <v>0</v>
      </c>
      <c r="D1002" s="459">
        <v>0</v>
      </c>
      <c r="E1002" s="324" t="str">
        <f t="shared" si="121"/>
        <v/>
      </c>
      <c r="F1002" s="297" t="str">
        <f t="shared" si="119"/>
        <v>否</v>
      </c>
      <c r="G1002" s="174" t="str">
        <f t="shared" si="120"/>
        <v>项</v>
      </c>
    </row>
    <row r="1003" s="174" customFormat="1" ht="36" customHeight="1" spans="1:7">
      <c r="A1003" s="458" t="s">
        <v>1911</v>
      </c>
      <c r="B1003" s="326" t="s">
        <v>1912</v>
      </c>
      <c r="C1003" s="327"/>
      <c r="D1003" s="459"/>
      <c r="E1003" s="324"/>
      <c r="F1003" s="297" t="str">
        <f t="shared" si="119"/>
        <v>否</v>
      </c>
      <c r="G1003" s="174" t="str">
        <f t="shared" si="120"/>
        <v>项</v>
      </c>
    </row>
    <row r="1004" s="174" customFormat="1" ht="36" customHeight="1" spans="1:7">
      <c r="A1004" s="458" t="s">
        <v>1913</v>
      </c>
      <c r="B1004" s="326" t="s">
        <v>1914</v>
      </c>
      <c r="C1004" s="327"/>
      <c r="D1004" s="459"/>
      <c r="E1004" s="324"/>
      <c r="F1004" s="297" t="str">
        <f t="shared" si="119"/>
        <v>否</v>
      </c>
      <c r="G1004" s="174" t="str">
        <f t="shared" si="120"/>
        <v>项</v>
      </c>
    </row>
    <row r="1005" s="174" customFormat="1" ht="36" customHeight="1" spans="1:7">
      <c r="A1005" s="458" t="s">
        <v>1915</v>
      </c>
      <c r="B1005" s="326" t="s">
        <v>1916</v>
      </c>
      <c r="C1005" s="327"/>
      <c r="D1005" s="459"/>
      <c r="E1005" s="324"/>
      <c r="F1005" s="297" t="str">
        <f t="shared" si="119"/>
        <v>否</v>
      </c>
      <c r="G1005" s="174" t="str">
        <f t="shared" si="120"/>
        <v>项</v>
      </c>
    </row>
    <row r="1006" s="174" customFormat="1" ht="36" customHeight="1" spans="1:7">
      <c r="A1006" s="456" t="s">
        <v>1917</v>
      </c>
      <c r="B1006" s="322" t="s">
        <v>1918</v>
      </c>
      <c r="C1006" s="323">
        <f>SUM(C1007:C1010)</f>
        <v>0</v>
      </c>
      <c r="D1006" s="457">
        <f>SUM(D1007:D1010)</f>
        <v>0</v>
      </c>
      <c r="E1006" s="332" t="str">
        <f t="shared" si="121"/>
        <v/>
      </c>
      <c r="F1006" s="297" t="str">
        <f t="shared" si="119"/>
        <v>否</v>
      </c>
      <c r="G1006" s="174" t="str">
        <f t="shared" si="120"/>
        <v>款</v>
      </c>
    </row>
    <row r="1007" s="174" customFormat="1" ht="36" customHeight="1" spans="1:7">
      <c r="A1007" s="458" t="s">
        <v>1919</v>
      </c>
      <c r="B1007" s="326" t="s">
        <v>1920</v>
      </c>
      <c r="C1007" s="327">
        <v>0</v>
      </c>
      <c r="D1007" s="459">
        <v>0</v>
      </c>
      <c r="E1007" s="324" t="str">
        <f t="shared" si="121"/>
        <v/>
      </c>
      <c r="F1007" s="297" t="str">
        <f t="shared" si="119"/>
        <v>否</v>
      </c>
      <c r="G1007" s="174" t="str">
        <f t="shared" si="120"/>
        <v>项</v>
      </c>
    </row>
    <row r="1008" s="174" customFormat="1" ht="36" customHeight="1" spans="1:7">
      <c r="A1008" s="458" t="s">
        <v>1921</v>
      </c>
      <c r="B1008" s="326" t="s">
        <v>1922</v>
      </c>
      <c r="C1008" s="327">
        <v>0</v>
      </c>
      <c r="D1008" s="459">
        <v>0</v>
      </c>
      <c r="E1008" s="324" t="str">
        <f t="shared" si="121"/>
        <v/>
      </c>
      <c r="F1008" s="297" t="str">
        <f t="shared" si="119"/>
        <v>否</v>
      </c>
      <c r="G1008" s="174" t="str">
        <f t="shared" si="120"/>
        <v>项</v>
      </c>
    </row>
    <row r="1009" s="174" customFormat="1" ht="36" customHeight="1" spans="1:7">
      <c r="A1009" s="458" t="s">
        <v>1923</v>
      </c>
      <c r="B1009" s="326" t="s">
        <v>1924</v>
      </c>
      <c r="C1009" s="327">
        <v>0</v>
      </c>
      <c r="D1009" s="459">
        <v>0</v>
      </c>
      <c r="E1009" s="324" t="str">
        <f t="shared" si="121"/>
        <v/>
      </c>
      <c r="F1009" s="297" t="str">
        <f t="shared" si="119"/>
        <v>否</v>
      </c>
      <c r="G1009" s="174" t="str">
        <f t="shared" si="120"/>
        <v>项</v>
      </c>
    </row>
    <row r="1010" s="174" customFormat="1" ht="36" customHeight="1" spans="1:7">
      <c r="A1010" s="458" t="s">
        <v>1925</v>
      </c>
      <c r="B1010" s="326" t="s">
        <v>1926</v>
      </c>
      <c r="C1010" s="327">
        <v>0</v>
      </c>
      <c r="D1010" s="459">
        <v>0</v>
      </c>
      <c r="E1010" s="324" t="str">
        <f t="shared" si="121"/>
        <v/>
      </c>
      <c r="F1010" s="297" t="str">
        <f t="shared" si="119"/>
        <v>否</v>
      </c>
      <c r="G1010" s="174" t="str">
        <f t="shared" si="120"/>
        <v>项</v>
      </c>
    </row>
    <row r="1011" s="174" customFormat="1" ht="36" customHeight="1" spans="1:7">
      <c r="A1011" s="456" t="s">
        <v>1927</v>
      </c>
      <c r="B1011" s="322" t="s">
        <v>1928</v>
      </c>
      <c r="C1011" s="323">
        <f>SUM(C1012:C1017)</f>
        <v>0</v>
      </c>
      <c r="D1011" s="457">
        <f>SUM(D1012:D1017)</f>
        <v>0</v>
      </c>
      <c r="E1011" s="332" t="str">
        <f t="shared" si="121"/>
        <v/>
      </c>
      <c r="F1011" s="297" t="str">
        <f t="shared" si="119"/>
        <v>否</v>
      </c>
      <c r="G1011" s="174" t="str">
        <f t="shared" si="120"/>
        <v>款</v>
      </c>
    </row>
    <row r="1012" s="174" customFormat="1" ht="36" customHeight="1" spans="1:7">
      <c r="A1012" s="458" t="s">
        <v>1929</v>
      </c>
      <c r="B1012" s="326" t="s">
        <v>209</v>
      </c>
      <c r="C1012" s="327">
        <v>0</v>
      </c>
      <c r="D1012" s="459">
        <v>0</v>
      </c>
      <c r="E1012" s="324" t="str">
        <f t="shared" si="121"/>
        <v/>
      </c>
      <c r="F1012" s="297" t="str">
        <f t="shared" si="119"/>
        <v>否</v>
      </c>
      <c r="G1012" s="174" t="str">
        <f t="shared" si="120"/>
        <v>项</v>
      </c>
    </row>
    <row r="1013" s="174" customFormat="1" ht="36" customHeight="1" spans="1:7">
      <c r="A1013" s="458" t="s">
        <v>1930</v>
      </c>
      <c r="B1013" s="326" t="s">
        <v>211</v>
      </c>
      <c r="C1013" s="327">
        <v>0</v>
      </c>
      <c r="D1013" s="459">
        <v>0</v>
      </c>
      <c r="E1013" s="324" t="str">
        <f t="shared" si="121"/>
        <v/>
      </c>
      <c r="F1013" s="297" t="str">
        <f t="shared" si="119"/>
        <v>否</v>
      </c>
      <c r="G1013" s="174" t="str">
        <f t="shared" si="120"/>
        <v>项</v>
      </c>
    </row>
    <row r="1014" s="174" customFormat="1" ht="36" customHeight="1" spans="1:7">
      <c r="A1014" s="458" t="s">
        <v>1931</v>
      </c>
      <c r="B1014" s="326" t="s">
        <v>213</v>
      </c>
      <c r="C1014" s="327">
        <v>0</v>
      </c>
      <c r="D1014" s="459">
        <v>0</v>
      </c>
      <c r="E1014" s="324" t="str">
        <f t="shared" si="121"/>
        <v/>
      </c>
      <c r="F1014" s="297" t="str">
        <f t="shared" si="119"/>
        <v>否</v>
      </c>
      <c r="G1014" s="174" t="str">
        <f t="shared" si="120"/>
        <v>项</v>
      </c>
    </row>
    <row r="1015" s="174" customFormat="1" ht="36" customHeight="1" spans="1:7">
      <c r="A1015" s="458" t="s">
        <v>1932</v>
      </c>
      <c r="B1015" s="326" t="s">
        <v>1897</v>
      </c>
      <c r="C1015" s="327">
        <v>0</v>
      </c>
      <c r="D1015" s="459">
        <v>0</v>
      </c>
      <c r="E1015" s="324" t="str">
        <f t="shared" si="121"/>
        <v/>
      </c>
      <c r="F1015" s="297" t="str">
        <f t="shared" si="119"/>
        <v>否</v>
      </c>
      <c r="G1015" s="174" t="str">
        <f t="shared" si="120"/>
        <v>项</v>
      </c>
    </row>
    <row r="1016" s="174" customFormat="1" ht="36" customHeight="1" spans="1:7">
      <c r="A1016" s="458" t="s">
        <v>1933</v>
      </c>
      <c r="B1016" s="326" t="s">
        <v>1934</v>
      </c>
      <c r="C1016" s="327">
        <v>0</v>
      </c>
      <c r="D1016" s="459">
        <v>0</v>
      </c>
      <c r="E1016" s="324" t="str">
        <f t="shared" si="121"/>
        <v/>
      </c>
      <c r="F1016" s="297" t="str">
        <f t="shared" si="119"/>
        <v>否</v>
      </c>
      <c r="G1016" s="174" t="str">
        <f t="shared" si="120"/>
        <v>项</v>
      </c>
    </row>
    <row r="1017" s="174" customFormat="1" ht="36" customHeight="1" spans="1:7">
      <c r="A1017" s="458" t="s">
        <v>1935</v>
      </c>
      <c r="B1017" s="326" t="s">
        <v>1936</v>
      </c>
      <c r="C1017" s="327">
        <v>0</v>
      </c>
      <c r="D1017" s="459">
        <v>0</v>
      </c>
      <c r="E1017" s="324" t="str">
        <f t="shared" si="121"/>
        <v/>
      </c>
      <c r="F1017" s="297" t="str">
        <f t="shared" si="119"/>
        <v>否</v>
      </c>
      <c r="G1017" s="174" t="str">
        <f t="shared" si="120"/>
        <v>项</v>
      </c>
    </row>
    <row r="1018" s="174" customFormat="1" ht="36" customHeight="1" spans="1:7">
      <c r="A1018" s="456" t="s">
        <v>1937</v>
      </c>
      <c r="B1018" s="322" t="s">
        <v>1938</v>
      </c>
      <c r="C1018" s="323">
        <f>SUM(C1019:C1022)</f>
        <v>2023</v>
      </c>
      <c r="D1018" s="457">
        <f>SUM(D1019:D1022)</f>
        <v>5571</v>
      </c>
      <c r="E1018" s="332">
        <f t="shared" si="121"/>
        <v>1.754</v>
      </c>
      <c r="F1018" s="297" t="str">
        <f t="shared" si="119"/>
        <v>是</v>
      </c>
      <c r="G1018" s="174" t="str">
        <f t="shared" si="120"/>
        <v>款</v>
      </c>
    </row>
    <row r="1019" s="174" customFormat="1" ht="36" customHeight="1" spans="1:7">
      <c r="A1019" s="458" t="s">
        <v>1939</v>
      </c>
      <c r="B1019" s="326" t="s">
        <v>1940</v>
      </c>
      <c r="C1019" s="327">
        <v>0</v>
      </c>
      <c r="D1019" s="459">
        <v>0</v>
      </c>
      <c r="E1019" s="324" t="str">
        <f t="shared" si="121"/>
        <v/>
      </c>
      <c r="F1019" s="297" t="str">
        <f t="shared" si="119"/>
        <v>否</v>
      </c>
      <c r="G1019" s="174" t="str">
        <f t="shared" si="120"/>
        <v>项</v>
      </c>
    </row>
    <row r="1020" s="174" customFormat="1" ht="36" customHeight="1" spans="1:7">
      <c r="A1020" s="458" t="s">
        <v>1941</v>
      </c>
      <c r="B1020" s="326" t="s">
        <v>1942</v>
      </c>
      <c r="C1020" s="327">
        <v>2023</v>
      </c>
      <c r="D1020" s="459">
        <v>5571</v>
      </c>
      <c r="E1020" s="324">
        <f t="shared" si="121"/>
        <v>1.754</v>
      </c>
      <c r="F1020" s="297" t="str">
        <f t="shared" si="119"/>
        <v>是</v>
      </c>
      <c r="G1020" s="174" t="str">
        <f t="shared" si="120"/>
        <v>项</v>
      </c>
    </row>
    <row r="1021" s="174" customFormat="1" ht="36" customHeight="1" spans="1:7">
      <c r="A1021" s="458" t="s">
        <v>1943</v>
      </c>
      <c r="B1021" s="326" t="s">
        <v>1944</v>
      </c>
      <c r="C1021" s="327">
        <v>0</v>
      </c>
      <c r="D1021" s="459">
        <v>0</v>
      </c>
      <c r="E1021" s="324" t="str">
        <f t="shared" si="121"/>
        <v/>
      </c>
      <c r="F1021" s="297" t="str">
        <f t="shared" si="119"/>
        <v>否</v>
      </c>
      <c r="G1021" s="174" t="str">
        <f t="shared" si="120"/>
        <v>项</v>
      </c>
    </row>
    <row r="1022" s="174" customFormat="1" ht="36" customHeight="1" spans="1:7">
      <c r="A1022" s="458" t="s">
        <v>1945</v>
      </c>
      <c r="B1022" s="326" t="s">
        <v>1946</v>
      </c>
      <c r="C1022" s="327">
        <v>0</v>
      </c>
      <c r="D1022" s="459">
        <v>0</v>
      </c>
      <c r="E1022" s="324" t="str">
        <f t="shared" si="121"/>
        <v/>
      </c>
      <c r="F1022" s="297" t="str">
        <f t="shared" si="119"/>
        <v>否</v>
      </c>
      <c r="G1022" s="174" t="str">
        <f t="shared" si="120"/>
        <v>项</v>
      </c>
    </row>
    <row r="1023" s="174" customFormat="1" ht="36" customHeight="1" spans="1:7">
      <c r="A1023" s="456" t="s">
        <v>1947</v>
      </c>
      <c r="B1023" s="322" t="s">
        <v>1948</v>
      </c>
      <c r="C1023" s="323">
        <f>C1024+C1025</f>
        <v>2035</v>
      </c>
      <c r="D1023" s="457">
        <f>D1024+D1025</f>
        <v>337</v>
      </c>
      <c r="E1023" s="324">
        <f t="shared" si="121"/>
        <v>-0.834</v>
      </c>
      <c r="F1023" s="297" t="str">
        <f t="shared" si="119"/>
        <v>是</v>
      </c>
      <c r="G1023" s="174" t="str">
        <f t="shared" si="120"/>
        <v>款</v>
      </c>
    </row>
    <row r="1024" s="174" customFormat="1" ht="36" customHeight="1" spans="1:7">
      <c r="A1024" s="458" t="s">
        <v>1949</v>
      </c>
      <c r="B1024" s="326" t="s">
        <v>1950</v>
      </c>
      <c r="C1024" s="327"/>
      <c r="D1024" s="459">
        <v>262</v>
      </c>
      <c r="E1024" s="324" t="str">
        <f t="shared" si="121"/>
        <v/>
      </c>
      <c r="F1024" s="297" t="str">
        <f t="shared" si="119"/>
        <v>是</v>
      </c>
      <c r="G1024" s="174" t="str">
        <f t="shared" si="120"/>
        <v>项</v>
      </c>
    </row>
    <row r="1025" s="174" customFormat="1" ht="36" customHeight="1" spans="1:7">
      <c r="A1025" s="458" t="s">
        <v>1951</v>
      </c>
      <c r="B1025" s="326" t="s">
        <v>1952</v>
      </c>
      <c r="C1025" s="327">
        <v>2035</v>
      </c>
      <c r="D1025" s="459">
        <v>75</v>
      </c>
      <c r="E1025" s="324">
        <f t="shared" si="121"/>
        <v>-0.963</v>
      </c>
      <c r="F1025" s="297" t="str">
        <f t="shared" si="119"/>
        <v>是</v>
      </c>
      <c r="G1025" s="174" t="str">
        <f t="shared" si="120"/>
        <v>项</v>
      </c>
    </row>
    <row r="1026" s="176" customFormat="1" ht="36" customHeight="1" spans="1:7">
      <c r="A1026" s="462" t="s">
        <v>1953</v>
      </c>
      <c r="B1026" s="463" t="s">
        <v>589</v>
      </c>
      <c r="C1026" s="464"/>
      <c r="D1026" s="465"/>
      <c r="E1026" s="332"/>
      <c r="F1026" s="295" t="str">
        <f t="shared" si="119"/>
        <v>否</v>
      </c>
      <c r="G1026" s="176" t="str">
        <f t="shared" si="120"/>
        <v>项</v>
      </c>
    </row>
    <row r="1027" s="174" customFormat="1" ht="36" customHeight="1" spans="1:7">
      <c r="A1027" s="456" t="s">
        <v>165</v>
      </c>
      <c r="B1027" s="322" t="s">
        <v>166</v>
      </c>
      <c r="C1027" s="323">
        <f>C1028+C1038+C1054+C1059+C1076+C1083+C1091+C1097</f>
        <v>376</v>
      </c>
      <c r="D1027" s="457">
        <f>D1028+D1038+D1054+D1059+D1076+D1083+D1091+D1097</f>
        <v>635</v>
      </c>
      <c r="E1027" s="324">
        <f>IF(C1027&gt;0,D1027/C1027-1,IF(C1027&lt;0,-(D1027/C1027-1),""))</f>
        <v>0.689</v>
      </c>
      <c r="F1027" s="297" t="str">
        <f t="shared" si="119"/>
        <v>是</v>
      </c>
      <c r="G1027" s="174" t="str">
        <f t="shared" si="120"/>
        <v>类</v>
      </c>
    </row>
    <row r="1028" s="174" customFormat="1" ht="36" customHeight="1" spans="1:7">
      <c r="A1028" s="456" t="s">
        <v>1954</v>
      </c>
      <c r="B1028" s="322" t="s">
        <v>1955</v>
      </c>
      <c r="C1028" s="323">
        <f>SUM(C1029:C1037)</f>
        <v>0</v>
      </c>
      <c r="D1028" s="457">
        <f>SUM(D1029:D1037)</f>
        <v>0</v>
      </c>
      <c r="E1028" s="332"/>
      <c r="F1028" s="297" t="str">
        <f t="shared" si="119"/>
        <v>否</v>
      </c>
      <c r="G1028" s="174" t="str">
        <f t="shared" si="120"/>
        <v>款</v>
      </c>
    </row>
    <row r="1029" s="174" customFormat="1" ht="36" customHeight="1" spans="1:7">
      <c r="A1029" s="458" t="s">
        <v>1956</v>
      </c>
      <c r="B1029" s="326" t="s">
        <v>209</v>
      </c>
      <c r="C1029" s="327"/>
      <c r="D1029" s="459"/>
      <c r="E1029" s="324"/>
      <c r="F1029" s="297" t="str">
        <f t="shared" si="119"/>
        <v>否</v>
      </c>
      <c r="G1029" s="174" t="str">
        <f t="shared" si="120"/>
        <v>项</v>
      </c>
    </row>
    <row r="1030" s="174" customFormat="1" ht="36" customHeight="1" spans="1:7">
      <c r="A1030" s="458" t="s">
        <v>1957</v>
      </c>
      <c r="B1030" s="326" t="s">
        <v>211</v>
      </c>
      <c r="C1030" s="327">
        <v>0</v>
      </c>
      <c r="D1030" s="459">
        <v>0</v>
      </c>
      <c r="E1030" s="324" t="str">
        <f t="shared" ref="E1030:E1093" si="122">IF(C1030&gt;0,D1030/C1030-1,IF(C1030&lt;0,-(D1030/C1030-1),""))</f>
        <v/>
      </c>
      <c r="F1030" s="297" t="str">
        <f t="shared" ref="F1030:F1093" si="123">IF(LEN(A1030)=3,"是",IF(B1030&lt;&gt;"",IF(SUM(C1030:D1030)&lt;&gt;0,"是","否"),"是"))</f>
        <v>否</v>
      </c>
      <c r="G1030" s="174" t="str">
        <f t="shared" ref="G1030:G1093" si="124">IF(LEN(A1030)=3,"类",IF(LEN(A1030)=5,"款","项"))</f>
        <v>项</v>
      </c>
    </row>
    <row r="1031" s="174" customFormat="1" ht="36" customHeight="1" spans="1:7">
      <c r="A1031" s="458" t="s">
        <v>1958</v>
      </c>
      <c r="B1031" s="326" t="s">
        <v>213</v>
      </c>
      <c r="C1031" s="327">
        <v>0</v>
      </c>
      <c r="D1031" s="459">
        <v>0</v>
      </c>
      <c r="E1031" s="324" t="str">
        <f t="shared" si="122"/>
        <v/>
      </c>
      <c r="F1031" s="297" t="str">
        <f t="shared" si="123"/>
        <v>否</v>
      </c>
      <c r="G1031" s="174" t="str">
        <f t="shared" si="124"/>
        <v>项</v>
      </c>
    </row>
    <row r="1032" s="174" customFormat="1" ht="36" customHeight="1" spans="1:7">
      <c r="A1032" s="458" t="s">
        <v>1959</v>
      </c>
      <c r="B1032" s="326" t="s">
        <v>1960</v>
      </c>
      <c r="C1032" s="327"/>
      <c r="D1032" s="459"/>
      <c r="E1032" s="324"/>
      <c r="F1032" s="297" t="str">
        <f t="shared" si="123"/>
        <v>否</v>
      </c>
      <c r="G1032" s="174" t="str">
        <f t="shared" si="124"/>
        <v>项</v>
      </c>
    </row>
    <row r="1033" s="174" customFormat="1" ht="36" customHeight="1" spans="1:7">
      <c r="A1033" s="458" t="s">
        <v>1961</v>
      </c>
      <c r="B1033" s="326" t="s">
        <v>1962</v>
      </c>
      <c r="C1033" s="327">
        <v>0</v>
      </c>
      <c r="D1033" s="459">
        <v>0</v>
      </c>
      <c r="E1033" s="324" t="str">
        <f t="shared" si="122"/>
        <v/>
      </c>
      <c r="F1033" s="297" t="str">
        <f t="shared" si="123"/>
        <v>否</v>
      </c>
      <c r="G1033" s="174" t="str">
        <f t="shared" si="124"/>
        <v>项</v>
      </c>
    </row>
    <row r="1034" s="174" customFormat="1" ht="36" customHeight="1" spans="1:7">
      <c r="A1034" s="458" t="s">
        <v>1963</v>
      </c>
      <c r="B1034" s="326" t="s">
        <v>1964</v>
      </c>
      <c r="C1034" s="327">
        <v>0</v>
      </c>
      <c r="D1034" s="459">
        <v>0</v>
      </c>
      <c r="E1034" s="324" t="str">
        <f t="shared" si="122"/>
        <v/>
      </c>
      <c r="F1034" s="297" t="str">
        <f t="shared" si="123"/>
        <v>否</v>
      </c>
      <c r="G1034" s="174" t="str">
        <f t="shared" si="124"/>
        <v>项</v>
      </c>
    </row>
    <row r="1035" s="174" customFormat="1" ht="36" customHeight="1" spans="1:7">
      <c r="A1035" s="458" t="s">
        <v>1965</v>
      </c>
      <c r="B1035" s="326" t="s">
        <v>1966</v>
      </c>
      <c r="C1035" s="327"/>
      <c r="D1035" s="459"/>
      <c r="E1035" s="324"/>
      <c r="F1035" s="297" t="str">
        <f t="shared" si="123"/>
        <v>否</v>
      </c>
      <c r="G1035" s="174" t="str">
        <f t="shared" si="124"/>
        <v>项</v>
      </c>
    </row>
    <row r="1036" s="174" customFormat="1" ht="36" customHeight="1" spans="1:7">
      <c r="A1036" s="458" t="s">
        <v>1967</v>
      </c>
      <c r="B1036" s="326" t="s">
        <v>1968</v>
      </c>
      <c r="C1036" s="327">
        <v>0</v>
      </c>
      <c r="D1036" s="459">
        <v>0</v>
      </c>
      <c r="E1036" s="324" t="str">
        <f t="shared" si="122"/>
        <v/>
      </c>
      <c r="F1036" s="297" t="str">
        <f t="shared" si="123"/>
        <v>否</v>
      </c>
      <c r="G1036" s="174" t="str">
        <f t="shared" si="124"/>
        <v>项</v>
      </c>
    </row>
    <row r="1037" s="174" customFormat="1" ht="36" customHeight="1" spans="1:7">
      <c r="A1037" s="458" t="s">
        <v>1969</v>
      </c>
      <c r="B1037" s="326" t="s">
        <v>1970</v>
      </c>
      <c r="C1037" s="327"/>
      <c r="D1037" s="459"/>
      <c r="E1037" s="324"/>
      <c r="F1037" s="297" t="str">
        <f t="shared" si="123"/>
        <v>否</v>
      </c>
      <c r="G1037" s="174" t="str">
        <f t="shared" si="124"/>
        <v>项</v>
      </c>
    </row>
    <row r="1038" s="174" customFormat="1" ht="36" customHeight="1" spans="1:7">
      <c r="A1038" s="456" t="s">
        <v>1971</v>
      </c>
      <c r="B1038" s="322" t="s">
        <v>1972</v>
      </c>
      <c r="C1038" s="323">
        <f>SUM(C1039:C1053)</f>
        <v>0</v>
      </c>
      <c r="D1038" s="457">
        <f>SUM(D1039:D1053)</f>
        <v>0</v>
      </c>
      <c r="E1038" s="332"/>
      <c r="F1038" s="297" t="str">
        <f t="shared" si="123"/>
        <v>否</v>
      </c>
      <c r="G1038" s="174" t="str">
        <f t="shared" si="124"/>
        <v>款</v>
      </c>
    </row>
    <row r="1039" s="174" customFormat="1" ht="36" customHeight="1" spans="1:7">
      <c r="A1039" s="458" t="s">
        <v>1973</v>
      </c>
      <c r="B1039" s="326" t="s">
        <v>209</v>
      </c>
      <c r="C1039" s="327"/>
      <c r="D1039" s="459"/>
      <c r="E1039" s="324"/>
      <c r="F1039" s="297" t="str">
        <f t="shared" si="123"/>
        <v>否</v>
      </c>
      <c r="G1039" s="174" t="str">
        <f t="shared" si="124"/>
        <v>项</v>
      </c>
    </row>
    <row r="1040" s="174" customFormat="1" ht="36" customHeight="1" spans="1:7">
      <c r="A1040" s="458" t="s">
        <v>1974</v>
      </c>
      <c r="B1040" s="326" t="s">
        <v>211</v>
      </c>
      <c r="C1040" s="327">
        <v>0</v>
      </c>
      <c r="D1040" s="459">
        <v>0</v>
      </c>
      <c r="E1040" s="324" t="str">
        <f t="shared" si="122"/>
        <v/>
      </c>
      <c r="F1040" s="297" t="str">
        <f t="shared" si="123"/>
        <v>否</v>
      </c>
      <c r="G1040" s="174" t="str">
        <f t="shared" si="124"/>
        <v>项</v>
      </c>
    </row>
    <row r="1041" s="174" customFormat="1" ht="36" customHeight="1" spans="1:7">
      <c r="A1041" s="458" t="s">
        <v>1975</v>
      </c>
      <c r="B1041" s="326" t="s">
        <v>213</v>
      </c>
      <c r="C1041" s="327"/>
      <c r="D1041" s="459"/>
      <c r="E1041" s="324"/>
      <c r="F1041" s="297" t="str">
        <f t="shared" si="123"/>
        <v>否</v>
      </c>
      <c r="G1041" s="174" t="str">
        <f t="shared" si="124"/>
        <v>项</v>
      </c>
    </row>
    <row r="1042" s="174" customFormat="1" ht="36" customHeight="1" spans="1:7">
      <c r="A1042" s="458" t="s">
        <v>1976</v>
      </c>
      <c r="B1042" s="326" t="s">
        <v>1977</v>
      </c>
      <c r="C1042" s="327"/>
      <c r="D1042" s="459"/>
      <c r="E1042" s="324"/>
      <c r="F1042" s="297" t="str">
        <f t="shared" si="123"/>
        <v>否</v>
      </c>
      <c r="G1042" s="174" t="str">
        <f t="shared" si="124"/>
        <v>项</v>
      </c>
    </row>
    <row r="1043" s="174" customFormat="1" ht="36" customHeight="1" spans="1:7">
      <c r="A1043" s="458" t="s">
        <v>1978</v>
      </c>
      <c r="B1043" s="326" t="s">
        <v>1979</v>
      </c>
      <c r="C1043" s="327"/>
      <c r="D1043" s="459"/>
      <c r="E1043" s="324"/>
      <c r="F1043" s="297" t="str">
        <f t="shared" si="123"/>
        <v>否</v>
      </c>
      <c r="G1043" s="174" t="str">
        <f t="shared" si="124"/>
        <v>项</v>
      </c>
    </row>
    <row r="1044" s="174" customFormat="1" ht="36" customHeight="1" spans="1:7">
      <c r="A1044" s="458" t="s">
        <v>1980</v>
      </c>
      <c r="B1044" s="326" t="s">
        <v>1981</v>
      </c>
      <c r="C1044" s="327">
        <v>0</v>
      </c>
      <c r="D1044" s="459">
        <v>0</v>
      </c>
      <c r="E1044" s="324" t="str">
        <f t="shared" si="122"/>
        <v/>
      </c>
      <c r="F1044" s="297" t="str">
        <f t="shared" si="123"/>
        <v>否</v>
      </c>
      <c r="G1044" s="174" t="str">
        <f t="shared" si="124"/>
        <v>项</v>
      </c>
    </row>
    <row r="1045" s="174" customFormat="1" ht="36" customHeight="1" spans="1:7">
      <c r="A1045" s="458" t="s">
        <v>1982</v>
      </c>
      <c r="B1045" s="326" t="s">
        <v>1983</v>
      </c>
      <c r="C1045" s="327"/>
      <c r="D1045" s="459"/>
      <c r="E1045" s="324"/>
      <c r="F1045" s="297" t="str">
        <f t="shared" si="123"/>
        <v>否</v>
      </c>
      <c r="G1045" s="174" t="str">
        <f t="shared" si="124"/>
        <v>项</v>
      </c>
    </row>
    <row r="1046" s="174" customFormat="1" ht="36" customHeight="1" spans="1:7">
      <c r="A1046" s="458" t="s">
        <v>1984</v>
      </c>
      <c r="B1046" s="326" t="s">
        <v>1985</v>
      </c>
      <c r="C1046" s="327">
        <v>0</v>
      </c>
      <c r="D1046" s="459">
        <v>0</v>
      </c>
      <c r="E1046" s="324" t="str">
        <f t="shared" si="122"/>
        <v/>
      </c>
      <c r="F1046" s="297" t="str">
        <f t="shared" si="123"/>
        <v>否</v>
      </c>
      <c r="G1046" s="174" t="str">
        <f t="shared" si="124"/>
        <v>项</v>
      </c>
    </row>
    <row r="1047" s="174" customFormat="1" ht="36" customHeight="1" spans="1:7">
      <c r="A1047" s="458" t="s">
        <v>1986</v>
      </c>
      <c r="B1047" s="326" t="s">
        <v>1987</v>
      </c>
      <c r="C1047" s="327">
        <v>0</v>
      </c>
      <c r="D1047" s="459">
        <v>0</v>
      </c>
      <c r="E1047" s="324" t="str">
        <f t="shared" si="122"/>
        <v/>
      </c>
      <c r="F1047" s="297" t="str">
        <f t="shared" si="123"/>
        <v>否</v>
      </c>
      <c r="G1047" s="174" t="str">
        <f t="shared" si="124"/>
        <v>项</v>
      </c>
    </row>
    <row r="1048" s="174" customFormat="1" ht="36" customHeight="1" spans="1:7">
      <c r="A1048" s="458" t="s">
        <v>1988</v>
      </c>
      <c r="B1048" s="326" t="s">
        <v>1989</v>
      </c>
      <c r="C1048" s="327">
        <v>0</v>
      </c>
      <c r="D1048" s="459">
        <v>0</v>
      </c>
      <c r="E1048" s="324" t="str">
        <f t="shared" si="122"/>
        <v/>
      </c>
      <c r="F1048" s="297" t="str">
        <f t="shared" si="123"/>
        <v>否</v>
      </c>
      <c r="G1048" s="174" t="str">
        <f t="shared" si="124"/>
        <v>项</v>
      </c>
    </row>
    <row r="1049" s="174" customFormat="1" ht="36" customHeight="1" spans="1:7">
      <c r="A1049" s="458" t="s">
        <v>1990</v>
      </c>
      <c r="B1049" s="326" t="s">
        <v>1991</v>
      </c>
      <c r="C1049" s="327">
        <v>0</v>
      </c>
      <c r="D1049" s="459">
        <v>0</v>
      </c>
      <c r="E1049" s="324" t="str">
        <f t="shared" si="122"/>
        <v/>
      </c>
      <c r="F1049" s="297" t="str">
        <f t="shared" si="123"/>
        <v>否</v>
      </c>
      <c r="G1049" s="174" t="str">
        <f t="shared" si="124"/>
        <v>项</v>
      </c>
    </row>
    <row r="1050" s="174" customFormat="1" ht="36" customHeight="1" spans="1:7">
      <c r="A1050" s="458" t="s">
        <v>1992</v>
      </c>
      <c r="B1050" s="326" t="s">
        <v>1993</v>
      </c>
      <c r="C1050" s="327">
        <v>0</v>
      </c>
      <c r="D1050" s="459">
        <v>0</v>
      </c>
      <c r="E1050" s="324" t="str">
        <f t="shared" si="122"/>
        <v/>
      </c>
      <c r="F1050" s="297" t="str">
        <f t="shared" si="123"/>
        <v>否</v>
      </c>
      <c r="G1050" s="174" t="str">
        <f t="shared" si="124"/>
        <v>项</v>
      </c>
    </row>
    <row r="1051" s="174" customFormat="1" ht="36" customHeight="1" spans="1:7">
      <c r="A1051" s="458" t="s">
        <v>1994</v>
      </c>
      <c r="B1051" s="326" t="s">
        <v>1995</v>
      </c>
      <c r="C1051" s="327">
        <v>0</v>
      </c>
      <c r="D1051" s="459">
        <v>0</v>
      </c>
      <c r="E1051" s="324" t="str">
        <f t="shared" si="122"/>
        <v/>
      </c>
      <c r="F1051" s="297" t="str">
        <f t="shared" si="123"/>
        <v>否</v>
      </c>
      <c r="G1051" s="174" t="str">
        <f t="shared" si="124"/>
        <v>项</v>
      </c>
    </row>
    <row r="1052" s="174" customFormat="1" ht="36" customHeight="1" spans="1:7">
      <c r="A1052" s="458" t="s">
        <v>1996</v>
      </c>
      <c r="B1052" s="326" t="s">
        <v>1997</v>
      </c>
      <c r="C1052" s="327">
        <v>0</v>
      </c>
      <c r="D1052" s="459">
        <v>0</v>
      </c>
      <c r="E1052" s="324" t="str">
        <f t="shared" si="122"/>
        <v/>
      </c>
      <c r="F1052" s="297" t="str">
        <f t="shared" si="123"/>
        <v>否</v>
      </c>
      <c r="G1052" s="174" t="str">
        <f t="shared" si="124"/>
        <v>项</v>
      </c>
    </row>
    <row r="1053" s="174" customFormat="1" ht="36" customHeight="1" spans="1:7">
      <c r="A1053" s="458" t="s">
        <v>1998</v>
      </c>
      <c r="B1053" s="326" t="s">
        <v>1999</v>
      </c>
      <c r="C1053" s="327"/>
      <c r="D1053" s="459"/>
      <c r="E1053" s="324"/>
      <c r="F1053" s="297" t="str">
        <f t="shared" si="123"/>
        <v>否</v>
      </c>
      <c r="G1053" s="174" t="str">
        <f t="shared" si="124"/>
        <v>项</v>
      </c>
    </row>
    <row r="1054" s="174" customFormat="1" ht="36" customHeight="1" spans="1:7">
      <c r="A1054" s="456" t="s">
        <v>2000</v>
      </c>
      <c r="B1054" s="322" t="s">
        <v>2001</v>
      </c>
      <c r="C1054" s="323">
        <f>SUM(C1055:C1058)</f>
        <v>0</v>
      </c>
      <c r="D1054" s="457">
        <f>SUM(D1055:D1058)</f>
        <v>0</v>
      </c>
      <c r="E1054" s="332"/>
      <c r="F1054" s="297" t="str">
        <f t="shared" si="123"/>
        <v>否</v>
      </c>
      <c r="G1054" s="174" t="str">
        <f t="shared" si="124"/>
        <v>款</v>
      </c>
    </row>
    <row r="1055" s="174" customFormat="1" ht="36" customHeight="1" spans="1:7">
      <c r="A1055" s="458" t="s">
        <v>2002</v>
      </c>
      <c r="B1055" s="326" t="s">
        <v>209</v>
      </c>
      <c r="C1055" s="327"/>
      <c r="D1055" s="459"/>
      <c r="E1055" s="324"/>
      <c r="F1055" s="297" t="str">
        <f t="shared" si="123"/>
        <v>否</v>
      </c>
      <c r="G1055" s="174" t="str">
        <f t="shared" si="124"/>
        <v>项</v>
      </c>
    </row>
    <row r="1056" s="174" customFormat="1" ht="36" customHeight="1" spans="1:7">
      <c r="A1056" s="458" t="s">
        <v>2003</v>
      </c>
      <c r="B1056" s="326" t="s">
        <v>211</v>
      </c>
      <c r="C1056" s="327">
        <v>0</v>
      </c>
      <c r="D1056" s="459">
        <v>0</v>
      </c>
      <c r="E1056" s="324" t="str">
        <f t="shared" si="122"/>
        <v/>
      </c>
      <c r="F1056" s="297" t="str">
        <f t="shared" si="123"/>
        <v>否</v>
      </c>
      <c r="G1056" s="174" t="str">
        <f t="shared" si="124"/>
        <v>项</v>
      </c>
    </row>
    <row r="1057" s="174" customFormat="1" ht="36" customHeight="1" spans="1:7">
      <c r="A1057" s="458" t="s">
        <v>2004</v>
      </c>
      <c r="B1057" s="326" t="s">
        <v>213</v>
      </c>
      <c r="C1057" s="327">
        <v>0</v>
      </c>
      <c r="D1057" s="459">
        <v>0</v>
      </c>
      <c r="E1057" s="324" t="str">
        <f t="shared" si="122"/>
        <v/>
      </c>
      <c r="F1057" s="297" t="str">
        <f t="shared" si="123"/>
        <v>否</v>
      </c>
      <c r="G1057" s="174" t="str">
        <f t="shared" si="124"/>
        <v>项</v>
      </c>
    </row>
    <row r="1058" s="174" customFormat="1" ht="36" customHeight="1" spans="1:7">
      <c r="A1058" s="458" t="s">
        <v>2005</v>
      </c>
      <c r="B1058" s="326" t="s">
        <v>2006</v>
      </c>
      <c r="C1058" s="327"/>
      <c r="D1058" s="459">
        <v>0</v>
      </c>
      <c r="E1058" s="324" t="str">
        <f t="shared" si="122"/>
        <v/>
      </c>
      <c r="F1058" s="297" t="str">
        <f t="shared" si="123"/>
        <v>否</v>
      </c>
      <c r="G1058" s="174" t="str">
        <f t="shared" si="124"/>
        <v>项</v>
      </c>
    </row>
    <row r="1059" s="174" customFormat="1" ht="36" customHeight="1" spans="1:7">
      <c r="A1059" s="456" t="s">
        <v>2007</v>
      </c>
      <c r="B1059" s="322" t="s">
        <v>2008</v>
      </c>
      <c r="C1059" s="323">
        <f>SUM(C1060:C1075)</f>
        <v>0</v>
      </c>
      <c r="D1059" s="457">
        <f>SUM(D1060:D1075)</f>
        <v>0</v>
      </c>
      <c r="E1059" s="332"/>
      <c r="F1059" s="297" t="str">
        <f t="shared" si="123"/>
        <v>否</v>
      </c>
      <c r="G1059" s="174" t="str">
        <f t="shared" si="124"/>
        <v>款</v>
      </c>
    </row>
    <row r="1060" s="174" customFormat="1" ht="36" customHeight="1" spans="1:7">
      <c r="A1060" s="458" t="s">
        <v>2009</v>
      </c>
      <c r="B1060" s="326" t="s">
        <v>209</v>
      </c>
      <c r="C1060" s="327"/>
      <c r="D1060" s="459"/>
      <c r="E1060" s="324"/>
      <c r="F1060" s="297" t="str">
        <f t="shared" si="123"/>
        <v>否</v>
      </c>
      <c r="G1060" s="174" t="str">
        <f t="shared" si="124"/>
        <v>项</v>
      </c>
    </row>
    <row r="1061" s="174" customFormat="1" ht="36" customHeight="1" spans="1:7">
      <c r="A1061" s="458" t="s">
        <v>2010</v>
      </c>
      <c r="B1061" s="326" t="s">
        <v>211</v>
      </c>
      <c r="C1061" s="327">
        <v>0</v>
      </c>
      <c r="D1061" s="459">
        <v>0</v>
      </c>
      <c r="E1061" s="324" t="str">
        <f t="shared" si="122"/>
        <v/>
      </c>
      <c r="F1061" s="297" t="str">
        <f t="shared" si="123"/>
        <v>否</v>
      </c>
      <c r="G1061" s="174" t="str">
        <f t="shared" si="124"/>
        <v>项</v>
      </c>
    </row>
    <row r="1062" s="174" customFormat="1" ht="36" customHeight="1" spans="1:7">
      <c r="A1062" s="458" t="s">
        <v>2011</v>
      </c>
      <c r="B1062" s="326" t="s">
        <v>213</v>
      </c>
      <c r="C1062" s="327"/>
      <c r="D1062" s="459"/>
      <c r="E1062" s="324"/>
      <c r="F1062" s="297" t="str">
        <f t="shared" si="123"/>
        <v>否</v>
      </c>
      <c r="G1062" s="174" t="str">
        <f t="shared" si="124"/>
        <v>项</v>
      </c>
    </row>
    <row r="1063" s="174" customFormat="1" ht="36" customHeight="1" spans="1:7">
      <c r="A1063" s="458" t="s">
        <v>2012</v>
      </c>
      <c r="B1063" s="326" t="s">
        <v>2013</v>
      </c>
      <c r="C1063" s="327">
        <v>0</v>
      </c>
      <c r="D1063" s="459">
        <v>0</v>
      </c>
      <c r="E1063" s="324" t="str">
        <f t="shared" si="122"/>
        <v/>
      </c>
      <c r="F1063" s="297" t="str">
        <f t="shared" si="123"/>
        <v>否</v>
      </c>
      <c r="G1063" s="174" t="str">
        <f t="shared" si="124"/>
        <v>项</v>
      </c>
    </row>
    <row r="1064" s="174" customFormat="1" ht="36" customHeight="1" spans="1:7">
      <c r="A1064" s="458" t="s">
        <v>2014</v>
      </c>
      <c r="B1064" s="326" t="s">
        <v>2015</v>
      </c>
      <c r="C1064" s="327">
        <v>0</v>
      </c>
      <c r="D1064" s="459">
        <v>0</v>
      </c>
      <c r="E1064" s="324" t="str">
        <f t="shared" si="122"/>
        <v/>
      </c>
      <c r="F1064" s="297" t="str">
        <f t="shared" si="123"/>
        <v>否</v>
      </c>
      <c r="G1064" s="174" t="str">
        <f t="shared" si="124"/>
        <v>项</v>
      </c>
    </row>
    <row r="1065" s="174" customFormat="1" ht="36" customHeight="1" spans="1:7">
      <c r="A1065" s="458" t="s">
        <v>2016</v>
      </c>
      <c r="B1065" s="326" t="s">
        <v>2017</v>
      </c>
      <c r="C1065" s="327"/>
      <c r="D1065" s="459"/>
      <c r="E1065" s="324"/>
      <c r="F1065" s="297" t="str">
        <f t="shared" si="123"/>
        <v>否</v>
      </c>
      <c r="G1065" s="174" t="str">
        <f t="shared" si="124"/>
        <v>项</v>
      </c>
    </row>
    <row r="1066" s="174" customFormat="1" ht="36" customHeight="1" spans="1:7">
      <c r="A1066" s="458" t="s">
        <v>2018</v>
      </c>
      <c r="B1066" s="326" t="s">
        <v>2019</v>
      </c>
      <c r="C1066" s="327"/>
      <c r="D1066" s="459"/>
      <c r="E1066" s="324"/>
      <c r="F1066" s="297" t="str">
        <f t="shared" si="123"/>
        <v>否</v>
      </c>
      <c r="G1066" s="174" t="str">
        <f t="shared" si="124"/>
        <v>项</v>
      </c>
    </row>
    <row r="1067" s="174" customFormat="1" ht="36" customHeight="1" spans="1:7">
      <c r="A1067" s="458" t="s">
        <v>2020</v>
      </c>
      <c r="B1067" s="326" t="s">
        <v>2021</v>
      </c>
      <c r="C1067" s="327"/>
      <c r="D1067" s="459">
        <v>0</v>
      </c>
      <c r="E1067" s="324" t="str">
        <f t="shared" si="122"/>
        <v/>
      </c>
      <c r="F1067" s="297" t="str">
        <f t="shared" si="123"/>
        <v>否</v>
      </c>
      <c r="G1067" s="174" t="str">
        <f t="shared" si="124"/>
        <v>项</v>
      </c>
    </row>
    <row r="1068" s="174" customFormat="1" ht="36" customHeight="1" spans="1:7">
      <c r="A1068" s="458" t="s">
        <v>2022</v>
      </c>
      <c r="B1068" s="326" t="s">
        <v>2023</v>
      </c>
      <c r="C1068" s="327"/>
      <c r="D1068" s="459"/>
      <c r="E1068" s="324"/>
      <c r="F1068" s="297" t="str">
        <f t="shared" si="123"/>
        <v>否</v>
      </c>
      <c r="G1068" s="174" t="str">
        <f t="shared" si="124"/>
        <v>项</v>
      </c>
    </row>
    <row r="1069" s="174" customFormat="1" ht="36" customHeight="1" spans="1:7">
      <c r="A1069" s="458" t="s">
        <v>2024</v>
      </c>
      <c r="B1069" s="326" t="s">
        <v>2025</v>
      </c>
      <c r="C1069" s="327"/>
      <c r="D1069" s="459"/>
      <c r="E1069" s="324"/>
      <c r="F1069" s="297" t="str">
        <f t="shared" si="123"/>
        <v>否</v>
      </c>
      <c r="G1069" s="174" t="str">
        <f t="shared" si="124"/>
        <v>项</v>
      </c>
    </row>
    <row r="1070" s="174" customFormat="1" ht="36" customHeight="1" spans="1:7">
      <c r="A1070" s="458" t="s">
        <v>2026</v>
      </c>
      <c r="B1070" s="326" t="s">
        <v>1897</v>
      </c>
      <c r="C1070" s="327"/>
      <c r="D1070" s="459">
        <v>0</v>
      </c>
      <c r="E1070" s="324" t="str">
        <f t="shared" si="122"/>
        <v/>
      </c>
      <c r="F1070" s="297" t="str">
        <f t="shared" si="123"/>
        <v>否</v>
      </c>
      <c r="G1070" s="174" t="str">
        <f t="shared" si="124"/>
        <v>项</v>
      </c>
    </row>
    <row r="1071" s="174" customFormat="1" ht="36" customHeight="1" spans="1:7">
      <c r="A1071" s="458" t="s">
        <v>2027</v>
      </c>
      <c r="B1071" s="326" t="s">
        <v>2028</v>
      </c>
      <c r="C1071" s="327"/>
      <c r="D1071" s="459">
        <v>0</v>
      </c>
      <c r="E1071" s="324" t="str">
        <f t="shared" si="122"/>
        <v/>
      </c>
      <c r="F1071" s="297" t="str">
        <f t="shared" si="123"/>
        <v>否</v>
      </c>
      <c r="G1071" s="174" t="str">
        <f t="shared" si="124"/>
        <v>项</v>
      </c>
    </row>
    <row r="1072" s="174" customFormat="1" ht="36" customHeight="1" spans="1:7">
      <c r="A1072" s="461">
        <v>2150516</v>
      </c>
      <c r="B1072" s="481" t="s">
        <v>2029</v>
      </c>
      <c r="C1072" s="327"/>
      <c r="D1072" s="459">
        <v>0</v>
      </c>
      <c r="E1072" s="324" t="str">
        <f t="shared" si="122"/>
        <v/>
      </c>
      <c r="F1072" s="297" t="str">
        <f t="shared" si="123"/>
        <v>否</v>
      </c>
      <c r="G1072" s="174" t="str">
        <f t="shared" si="124"/>
        <v>项</v>
      </c>
    </row>
    <row r="1073" s="174" customFormat="1" ht="36" customHeight="1" spans="1:7">
      <c r="A1073" s="461">
        <v>2150517</v>
      </c>
      <c r="B1073" s="481" t="s">
        <v>2030</v>
      </c>
      <c r="C1073" s="327"/>
      <c r="D1073" s="459"/>
      <c r="E1073" s="324"/>
      <c r="F1073" s="297" t="str">
        <f t="shared" si="123"/>
        <v>否</v>
      </c>
      <c r="G1073" s="174" t="str">
        <f t="shared" si="124"/>
        <v>项</v>
      </c>
    </row>
    <row r="1074" s="174" customFormat="1" ht="36" customHeight="1" spans="1:7">
      <c r="A1074" s="461">
        <v>2150550</v>
      </c>
      <c r="B1074" s="481" t="s">
        <v>227</v>
      </c>
      <c r="C1074" s="327">
        <v>0</v>
      </c>
      <c r="D1074" s="459">
        <v>0</v>
      </c>
      <c r="E1074" s="324" t="str">
        <f t="shared" si="122"/>
        <v/>
      </c>
      <c r="F1074" s="297" t="str">
        <f t="shared" si="123"/>
        <v>否</v>
      </c>
      <c r="G1074" s="174" t="str">
        <f t="shared" si="124"/>
        <v>项</v>
      </c>
    </row>
    <row r="1075" s="174" customFormat="1" ht="36" customHeight="1" spans="1:7">
      <c r="A1075" s="458" t="s">
        <v>2031</v>
      </c>
      <c r="B1075" s="326" t="s">
        <v>2032</v>
      </c>
      <c r="C1075" s="327"/>
      <c r="D1075" s="459"/>
      <c r="E1075" s="324"/>
      <c r="F1075" s="297" t="str">
        <f t="shared" si="123"/>
        <v>否</v>
      </c>
      <c r="G1075" s="174" t="str">
        <f t="shared" si="124"/>
        <v>项</v>
      </c>
    </row>
    <row r="1076" s="174" customFormat="1" ht="36" customHeight="1" spans="1:7">
      <c r="A1076" s="456" t="s">
        <v>2033</v>
      </c>
      <c r="B1076" s="322" t="s">
        <v>2034</v>
      </c>
      <c r="C1076" s="323">
        <f>SUM(C1077:C1082)</f>
        <v>76</v>
      </c>
      <c r="D1076" s="457">
        <f>SUM(D1077:D1082)</f>
        <v>69</v>
      </c>
      <c r="E1076" s="324">
        <f>IF(C1076&gt;0,D1076/C1076-1,IF(C1076&lt;0,-(D1076/C1076-1),""))</f>
        <v>-0.092</v>
      </c>
      <c r="F1076" s="297" t="str">
        <f t="shared" si="123"/>
        <v>是</v>
      </c>
      <c r="G1076" s="174" t="str">
        <f t="shared" si="124"/>
        <v>款</v>
      </c>
    </row>
    <row r="1077" s="174" customFormat="1" ht="36" customHeight="1" spans="1:7">
      <c r="A1077" s="458" t="s">
        <v>2035</v>
      </c>
      <c r="B1077" s="326" t="s">
        <v>209</v>
      </c>
      <c r="C1077" s="327">
        <v>66</v>
      </c>
      <c r="D1077" s="459">
        <v>59</v>
      </c>
      <c r="E1077" s="324">
        <f>IF(C1077&gt;0,D1077/C1077-1,IF(C1077&lt;0,-(D1077/C1077-1),""))</f>
        <v>-0.106</v>
      </c>
      <c r="F1077" s="297" t="str">
        <f t="shared" si="123"/>
        <v>是</v>
      </c>
      <c r="G1077" s="174" t="str">
        <f t="shared" si="124"/>
        <v>项</v>
      </c>
    </row>
    <row r="1078" s="174" customFormat="1" ht="36" customHeight="1" spans="1:7">
      <c r="A1078" s="458" t="s">
        <v>2036</v>
      </c>
      <c r="B1078" s="326" t="s">
        <v>211</v>
      </c>
      <c r="C1078" s="327">
        <v>0</v>
      </c>
      <c r="D1078" s="459">
        <v>0</v>
      </c>
      <c r="E1078" s="324" t="str">
        <f t="shared" si="122"/>
        <v/>
      </c>
      <c r="F1078" s="297" t="str">
        <f t="shared" si="123"/>
        <v>否</v>
      </c>
      <c r="G1078" s="174" t="str">
        <f t="shared" si="124"/>
        <v>项</v>
      </c>
    </row>
    <row r="1079" s="174" customFormat="1" ht="36" customHeight="1" spans="1:7">
      <c r="A1079" s="458" t="s">
        <v>2037</v>
      </c>
      <c r="B1079" s="326" t="s">
        <v>213</v>
      </c>
      <c r="C1079" s="327">
        <v>0</v>
      </c>
      <c r="D1079" s="459">
        <v>0</v>
      </c>
      <c r="E1079" s="324" t="str">
        <f t="shared" si="122"/>
        <v/>
      </c>
      <c r="F1079" s="297" t="str">
        <f t="shared" si="123"/>
        <v>否</v>
      </c>
      <c r="G1079" s="174" t="str">
        <f t="shared" si="124"/>
        <v>项</v>
      </c>
    </row>
    <row r="1080" s="174" customFormat="1" ht="36" customHeight="1" spans="1:7">
      <c r="A1080" s="458" t="s">
        <v>2038</v>
      </c>
      <c r="B1080" s="326" t="s">
        <v>2039</v>
      </c>
      <c r="C1080" s="327">
        <v>0</v>
      </c>
      <c r="D1080" s="459">
        <v>0</v>
      </c>
      <c r="E1080" s="324" t="str">
        <f t="shared" si="122"/>
        <v/>
      </c>
      <c r="F1080" s="297" t="str">
        <f t="shared" si="123"/>
        <v>否</v>
      </c>
      <c r="G1080" s="174" t="str">
        <f t="shared" si="124"/>
        <v>项</v>
      </c>
    </row>
    <row r="1081" s="174" customFormat="1" ht="36" customHeight="1" spans="1:7">
      <c r="A1081" s="458" t="s">
        <v>2040</v>
      </c>
      <c r="B1081" s="326" t="s">
        <v>2041</v>
      </c>
      <c r="C1081" s="327">
        <v>0</v>
      </c>
      <c r="D1081" s="459">
        <v>0</v>
      </c>
      <c r="E1081" s="324" t="str">
        <f t="shared" si="122"/>
        <v/>
      </c>
      <c r="F1081" s="297" t="str">
        <f t="shared" si="123"/>
        <v>否</v>
      </c>
      <c r="G1081" s="174" t="str">
        <f t="shared" si="124"/>
        <v>项</v>
      </c>
    </row>
    <row r="1082" s="174" customFormat="1" ht="36" customHeight="1" spans="1:7">
      <c r="A1082" s="458" t="s">
        <v>2042</v>
      </c>
      <c r="B1082" s="326" t="s">
        <v>2043</v>
      </c>
      <c r="C1082" s="327">
        <v>10</v>
      </c>
      <c r="D1082" s="459">
        <v>10</v>
      </c>
      <c r="E1082" s="324"/>
      <c r="F1082" s="297" t="str">
        <f t="shared" si="123"/>
        <v>是</v>
      </c>
      <c r="G1082" s="174" t="str">
        <f t="shared" si="124"/>
        <v>项</v>
      </c>
    </row>
    <row r="1083" s="174" customFormat="1" ht="36" customHeight="1" spans="1:7">
      <c r="A1083" s="456" t="s">
        <v>2044</v>
      </c>
      <c r="B1083" s="322" t="s">
        <v>2045</v>
      </c>
      <c r="C1083" s="323">
        <f>SUM(C1084:C1090)</f>
        <v>300</v>
      </c>
      <c r="D1083" s="457">
        <f>SUM(D1084:D1090)</f>
        <v>566</v>
      </c>
      <c r="E1083" s="324">
        <f>IF(C1083&gt;0,D1083/C1083-1,IF(C1083&lt;0,-(D1083/C1083-1),""))</f>
        <v>0.887</v>
      </c>
      <c r="F1083" s="297" t="str">
        <f t="shared" si="123"/>
        <v>是</v>
      </c>
      <c r="G1083" s="174" t="str">
        <f t="shared" si="124"/>
        <v>款</v>
      </c>
    </row>
    <row r="1084" s="174" customFormat="1" ht="36" customHeight="1" spans="1:7">
      <c r="A1084" s="458" t="s">
        <v>2046</v>
      </c>
      <c r="B1084" s="326" t="s">
        <v>209</v>
      </c>
      <c r="C1084" s="327">
        <v>0</v>
      </c>
      <c r="D1084" s="459">
        <v>0</v>
      </c>
      <c r="E1084" s="324" t="str">
        <f t="shared" si="122"/>
        <v/>
      </c>
      <c r="F1084" s="297" t="str">
        <f t="shared" si="123"/>
        <v>否</v>
      </c>
      <c r="G1084" s="174" t="str">
        <f t="shared" si="124"/>
        <v>项</v>
      </c>
    </row>
    <row r="1085" s="174" customFormat="1" ht="36" customHeight="1" spans="1:7">
      <c r="A1085" s="458" t="s">
        <v>2047</v>
      </c>
      <c r="B1085" s="326" t="s">
        <v>211</v>
      </c>
      <c r="C1085" s="327">
        <v>0</v>
      </c>
      <c r="D1085" s="459">
        <v>0</v>
      </c>
      <c r="E1085" s="324" t="str">
        <f t="shared" si="122"/>
        <v/>
      </c>
      <c r="F1085" s="297" t="str">
        <f t="shared" si="123"/>
        <v>否</v>
      </c>
      <c r="G1085" s="174" t="str">
        <f t="shared" si="124"/>
        <v>项</v>
      </c>
    </row>
    <row r="1086" s="174" customFormat="1" ht="36" customHeight="1" spans="1:7">
      <c r="A1086" s="458" t="s">
        <v>2048</v>
      </c>
      <c r="B1086" s="326" t="s">
        <v>213</v>
      </c>
      <c r="C1086" s="327">
        <v>0</v>
      </c>
      <c r="D1086" s="459">
        <v>0</v>
      </c>
      <c r="E1086" s="324" t="str">
        <f t="shared" si="122"/>
        <v/>
      </c>
      <c r="F1086" s="297" t="str">
        <f t="shared" si="123"/>
        <v>否</v>
      </c>
      <c r="G1086" s="174" t="str">
        <f t="shared" si="124"/>
        <v>项</v>
      </c>
    </row>
    <row r="1087" s="174" customFormat="1" ht="36" customHeight="1" spans="1:7">
      <c r="A1087" s="458" t="s">
        <v>2049</v>
      </c>
      <c r="B1087" s="326" t="s">
        <v>2050</v>
      </c>
      <c r="C1087" s="327">
        <v>0</v>
      </c>
      <c r="D1087" s="459">
        <v>0</v>
      </c>
      <c r="E1087" s="324" t="str">
        <f t="shared" si="122"/>
        <v/>
      </c>
      <c r="F1087" s="297" t="str">
        <f t="shared" si="123"/>
        <v>否</v>
      </c>
      <c r="G1087" s="174" t="str">
        <f t="shared" si="124"/>
        <v>项</v>
      </c>
    </row>
    <row r="1088" s="174" customFormat="1" ht="36" customHeight="1" spans="1:7">
      <c r="A1088" s="458" t="s">
        <v>2051</v>
      </c>
      <c r="B1088" s="326" t="s">
        <v>2052</v>
      </c>
      <c r="C1088" s="327"/>
      <c r="D1088" s="459">
        <v>306</v>
      </c>
      <c r="E1088" s="324"/>
      <c r="F1088" s="297" t="str">
        <f t="shared" si="123"/>
        <v>是</v>
      </c>
      <c r="G1088" s="174" t="str">
        <f t="shared" si="124"/>
        <v>项</v>
      </c>
    </row>
    <row r="1089" s="174" customFormat="1" ht="36" customHeight="1" spans="1:7">
      <c r="A1089" s="461">
        <v>2150806</v>
      </c>
      <c r="B1089" s="470" t="s">
        <v>2053</v>
      </c>
      <c r="C1089" s="327">
        <v>0</v>
      </c>
      <c r="D1089" s="459">
        <v>0</v>
      </c>
      <c r="E1089" s="324" t="str">
        <f t="shared" si="122"/>
        <v/>
      </c>
      <c r="F1089" s="297" t="str">
        <f t="shared" si="123"/>
        <v>否</v>
      </c>
      <c r="G1089" s="174" t="str">
        <f t="shared" si="124"/>
        <v>项</v>
      </c>
    </row>
    <row r="1090" s="174" customFormat="1" ht="36" customHeight="1" spans="1:7">
      <c r="A1090" s="458" t="s">
        <v>2054</v>
      </c>
      <c r="B1090" s="326" t="s">
        <v>2055</v>
      </c>
      <c r="C1090" s="327">
        <v>300</v>
      </c>
      <c r="D1090" s="459">
        <v>260</v>
      </c>
      <c r="E1090" s="324">
        <f t="shared" si="122"/>
        <v>-0.133</v>
      </c>
      <c r="F1090" s="297" t="str">
        <f t="shared" si="123"/>
        <v>是</v>
      </c>
      <c r="G1090" s="174" t="str">
        <f t="shared" si="124"/>
        <v>项</v>
      </c>
    </row>
    <row r="1091" s="174" customFormat="1" ht="36" customHeight="1" spans="1:7">
      <c r="A1091" s="456" t="s">
        <v>2056</v>
      </c>
      <c r="B1091" s="322" t="s">
        <v>2057</v>
      </c>
      <c r="C1091" s="323">
        <f>SUM(C1092:C1096)</f>
        <v>0</v>
      </c>
      <c r="D1091" s="457">
        <f>SUM(D1092:D1096)</f>
        <v>0</v>
      </c>
      <c r="E1091" s="332"/>
      <c r="F1091" s="297" t="str">
        <f t="shared" si="123"/>
        <v>否</v>
      </c>
      <c r="G1091" s="174" t="str">
        <f t="shared" si="124"/>
        <v>款</v>
      </c>
    </row>
    <row r="1092" s="174" customFormat="1" ht="36" customHeight="1" spans="1:7">
      <c r="A1092" s="458" t="s">
        <v>2058</v>
      </c>
      <c r="B1092" s="326" t="s">
        <v>2059</v>
      </c>
      <c r="C1092" s="327">
        <v>0</v>
      </c>
      <c r="D1092" s="459">
        <v>0</v>
      </c>
      <c r="E1092" s="324" t="str">
        <f t="shared" si="122"/>
        <v/>
      </c>
      <c r="F1092" s="297" t="str">
        <f t="shared" si="123"/>
        <v>否</v>
      </c>
      <c r="G1092" s="174" t="str">
        <f t="shared" si="124"/>
        <v>项</v>
      </c>
    </row>
    <row r="1093" s="174" customFormat="1" ht="36" customHeight="1" spans="1:7">
      <c r="A1093" s="458" t="s">
        <v>2060</v>
      </c>
      <c r="B1093" s="326" t="s">
        <v>2061</v>
      </c>
      <c r="C1093" s="327">
        <v>0</v>
      </c>
      <c r="D1093" s="459">
        <v>0</v>
      </c>
      <c r="E1093" s="324" t="str">
        <f t="shared" si="122"/>
        <v/>
      </c>
      <c r="F1093" s="297" t="str">
        <f t="shared" si="123"/>
        <v>否</v>
      </c>
      <c r="G1093" s="174" t="str">
        <f t="shared" si="124"/>
        <v>项</v>
      </c>
    </row>
    <row r="1094" s="174" customFormat="1" ht="36" customHeight="1" spans="1:7">
      <c r="A1094" s="458" t="s">
        <v>2062</v>
      </c>
      <c r="B1094" s="326" t="s">
        <v>2063</v>
      </c>
      <c r="C1094" s="327">
        <v>0</v>
      </c>
      <c r="D1094" s="459">
        <v>0</v>
      </c>
      <c r="E1094" s="324" t="str">
        <f t="shared" ref="E1094:E1159" si="125">IF(C1094&gt;0,D1094/C1094-1,IF(C1094&lt;0,-(D1094/C1094-1),""))</f>
        <v/>
      </c>
      <c r="F1094" s="297" t="str">
        <f t="shared" ref="F1094:F1157" si="126">IF(LEN(A1094)=3,"是",IF(B1094&lt;&gt;"",IF(SUM(C1094:D1094)&lt;&gt;0,"是","否"),"是"))</f>
        <v>否</v>
      </c>
      <c r="G1094" s="174" t="str">
        <f t="shared" ref="G1094:G1157" si="127">IF(LEN(A1094)=3,"类",IF(LEN(A1094)=5,"款","项"))</f>
        <v>项</v>
      </c>
    </row>
    <row r="1095" s="174" customFormat="1" ht="36" customHeight="1" spans="1:7">
      <c r="A1095" s="458" t="s">
        <v>2064</v>
      </c>
      <c r="B1095" s="326" t="s">
        <v>2065</v>
      </c>
      <c r="C1095" s="327">
        <v>0</v>
      </c>
      <c r="D1095" s="459">
        <v>0</v>
      </c>
      <c r="E1095" s="324" t="str">
        <f t="shared" si="125"/>
        <v/>
      </c>
      <c r="F1095" s="297" t="str">
        <f t="shared" si="126"/>
        <v>否</v>
      </c>
      <c r="G1095" s="174" t="str">
        <f t="shared" si="127"/>
        <v>项</v>
      </c>
    </row>
    <row r="1096" s="174" customFormat="1" ht="36" customHeight="1" spans="1:7">
      <c r="A1096" s="458" t="s">
        <v>2066</v>
      </c>
      <c r="B1096" s="326" t="s">
        <v>2067</v>
      </c>
      <c r="C1096" s="327"/>
      <c r="D1096" s="459"/>
      <c r="E1096" s="324"/>
      <c r="F1096" s="297" t="str">
        <f t="shared" si="126"/>
        <v>否</v>
      </c>
      <c r="G1096" s="174" t="str">
        <f t="shared" si="127"/>
        <v>项</v>
      </c>
    </row>
    <row r="1097" s="176" customFormat="1" ht="36" customHeight="1" spans="1:7">
      <c r="A1097" s="472" t="s">
        <v>2068</v>
      </c>
      <c r="B1097" s="463" t="s">
        <v>589</v>
      </c>
      <c r="C1097" s="482"/>
      <c r="D1097" s="483"/>
      <c r="E1097" s="332"/>
      <c r="F1097" s="295" t="str">
        <f t="shared" si="126"/>
        <v>否</v>
      </c>
      <c r="G1097" s="176" t="str">
        <f t="shared" si="127"/>
        <v>项</v>
      </c>
    </row>
    <row r="1098" s="174" customFormat="1" ht="36" customHeight="1" spans="1:7">
      <c r="A1098" s="456" t="s">
        <v>167</v>
      </c>
      <c r="B1098" s="322" t="s">
        <v>168</v>
      </c>
      <c r="C1098" s="323">
        <f>C1099+C1109+C1115+C1118</f>
        <v>249</v>
      </c>
      <c r="D1098" s="457">
        <f>D1099+D1109+D1115+D1118</f>
        <v>2209</v>
      </c>
      <c r="E1098" s="324">
        <f t="shared" ref="E1098:E1100" si="128">IF(C1098&gt;0,D1098/C1098-1,IF(C1098&lt;0,-(D1098/C1098-1),""))</f>
        <v>7.871</v>
      </c>
      <c r="F1098" s="297" t="str">
        <f t="shared" si="126"/>
        <v>是</v>
      </c>
      <c r="G1098" s="174" t="str">
        <f t="shared" si="127"/>
        <v>类</v>
      </c>
    </row>
    <row r="1099" s="174" customFormat="1" ht="36" customHeight="1" spans="1:7">
      <c r="A1099" s="456" t="s">
        <v>2069</v>
      </c>
      <c r="B1099" s="322" t="s">
        <v>2070</v>
      </c>
      <c r="C1099" s="323">
        <f>SUM(C1100:C1108)</f>
        <v>241</v>
      </c>
      <c r="D1099" s="457">
        <f>SUM(D1100:D1108)</f>
        <v>1959</v>
      </c>
      <c r="E1099" s="324">
        <f t="shared" si="128"/>
        <v>7.129</v>
      </c>
      <c r="F1099" s="297" t="str">
        <f t="shared" si="126"/>
        <v>是</v>
      </c>
      <c r="G1099" s="174" t="str">
        <f t="shared" si="127"/>
        <v>款</v>
      </c>
    </row>
    <row r="1100" s="174" customFormat="1" ht="36" customHeight="1" spans="1:7">
      <c r="A1100" s="458" t="s">
        <v>2071</v>
      </c>
      <c r="B1100" s="326" t="s">
        <v>209</v>
      </c>
      <c r="C1100" s="327">
        <v>199</v>
      </c>
      <c r="D1100" s="459">
        <v>145</v>
      </c>
      <c r="E1100" s="324">
        <f t="shared" si="128"/>
        <v>-0.271</v>
      </c>
      <c r="F1100" s="297" t="str">
        <f t="shared" si="126"/>
        <v>是</v>
      </c>
      <c r="G1100" s="174" t="str">
        <f t="shared" si="127"/>
        <v>项</v>
      </c>
    </row>
    <row r="1101" s="174" customFormat="1" ht="36" customHeight="1" spans="1:7">
      <c r="A1101" s="458" t="s">
        <v>2072</v>
      </c>
      <c r="B1101" s="326" t="s">
        <v>211</v>
      </c>
      <c r="C1101" s="327"/>
      <c r="D1101" s="459">
        <v>0</v>
      </c>
      <c r="E1101" s="324" t="str">
        <f t="shared" si="125"/>
        <v/>
      </c>
      <c r="F1101" s="297" t="str">
        <f t="shared" si="126"/>
        <v>否</v>
      </c>
      <c r="G1101" s="174" t="str">
        <f t="shared" si="127"/>
        <v>项</v>
      </c>
    </row>
    <row r="1102" s="174" customFormat="1" ht="36" customHeight="1" spans="1:7">
      <c r="A1102" s="458" t="s">
        <v>2073</v>
      </c>
      <c r="B1102" s="326" t="s">
        <v>213</v>
      </c>
      <c r="C1102" s="327">
        <v>0</v>
      </c>
      <c r="D1102" s="459">
        <v>0</v>
      </c>
      <c r="E1102" s="324" t="str">
        <f t="shared" si="125"/>
        <v/>
      </c>
      <c r="F1102" s="297" t="str">
        <f t="shared" si="126"/>
        <v>否</v>
      </c>
      <c r="G1102" s="174" t="str">
        <f t="shared" si="127"/>
        <v>项</v>
      </c>
    </row>
    <row r="1103" s="174" customFormat="1" ht="36" customHeight="1" spans="1:7">
      <c r="A1103" s="458" t="s">
        <v>2074</v>
      </c>
      <c r="B1103" s="326" t="s">
        <v>2075</v>
      </c>
      <c r="C1103" s="327">
        <v>0</v>
      </c>
      <c r="D1103" s="459">
        <v>0</v>
      </c>
      <c r="E1103" s="324" t="str">
        <f t="shared" si="125"/>
        <v/>
      </c>
      <c r="F1103" s="297" t="str">
        <f t="shared" si="126"/>
        <v>否</v>
      </c>
      <c r="G1103" s="174" t="str">
        <f t="shared" si="127"/>
        <v>项</v>
      </c>
    </row>
    <row r="1104" s="174" customFormat="1" ht="36" customHeight="1" spans="1:7">
      <c r="A1104" s="458" t="s">
        <v>2076</v>
      </c>
      <c r="B1104" s="326" t="s">
        <v>2077</v>
      </c>
      <c r="C1104" s="327">
        <v>0</v>
      </c>
      <c r="D1104" s="459">
        <v>0</v>
      </c>
      <c r="E1104" s="324" t="str">
        <f t="shared" si="125"/>
        <v/>
      </c>
      <c r="F1104" s="297" t="str">
        <f t="shared" si="126"/>
        <v>否</v>
      </c>
      <c r="G1104" s="174" t="str">
        <f t="shared" si="127"/>
        <v>项</v>
      </c>
    </row>
    <row r="1105" s="174" customFormat="1" ht="36" customHeight="1" spans="1:7">
      <c r="A1105" s="458" t="s">
        <v>2078</v>
      </c>
      <c r="B1105" s="326" t="s">
        <v>2079</v>
      </c>
      <c r="C1105" s="327">
        <v>0</v>
      </c>
      <c r="D1105" s="459">
        <v>0</v>
      </c>
      <c r="E1105" s="324" t="str">
        <f t="shared" si="125"/>
        <v/>
      </c>
      <c r="F1105" s="297" t="str">
        <f t="shared" si="126"/>
        <v>否</v>
      </c>
      <c r="G1105" s="174" t="str">
        <f t="shared" si="127"/>
        <v>项</v>
      </c>
    </row>
    <row r="1106" s="174" customFormat="1" ht="36" customHeight="1" spans="1:7">
      <c r="A1106" s="458" t="s">
        <v>2080</v>
      </c>
      <c r="B1106" s="326" t="s">
        <v>2081</v>
      </c>
      <c r="C1106" s="327">
        <v>0</v>
      </c>
      <c r="D1106" s="459">
        <v>0</v>
      </c>
      <c r="E1106" s="324" t="str">
        <f t="shared" si="125"/>
        <v/>
      </c>
      <c r="F1106" s="297" t="str">
        <f t="shared" si="126"/>
        <v>否</v>
      </c>
      <c r="G1106" s="174" t="str">
        <f t="shared" si="127"/>
        <v>项</v>
      </c>
    </row>
    <row r="1107" s="174" customFormat="1" ht="36" customHeight="1" spans="1:7">
      <c r="A1107" s="458" t="s">
        <v>2082</v>
      </c>
      <c r="B1107" s="326" t="s">
        <v>227</v>
      </c>
      <c r="C1107" s="327">
        <v>0</v>
      </c>
      <c r="D1107" s="459">
        <v>0</v>
      </c>
      <c r="E1107" s="324" t="str">
        <f t="shared" si="125"/>
        <v/>
      </c>
      <c r="F1107" s="297" t="str">
        <f t="shared" si="126"/>
        <v>否</v>
      </c>
      <c r="G1107" s="174" t="str">
        <f t="shared" si="127"/>
        <v>项</v>
      </c>
    </row>
    <row r="1108" s="174" customFormat="1" ht="36" customHeight="1" spans="1:7">
      <c r="A1108" s="458" t="s">
        <v>2083</v>
      </c>
      <c r="B1108" s="326" t="s">
        <v>2084</v>
      </c>
      <c r="C1108" s="327">
        <v>42</v>
      </c>
      <c r="D1108" s="459">
        <v>1814</v>
      </c>
      <c r="E1108" s="324">
        <f t="shared" si="125"/>
        <v>42.19</v>
      </c>
      <c r="F1108" s="297" t="str">
        <f t="shared" si="126"/>
        <v>是</v>
      </c>
      <c r="G1108" s="174" t="str">
        <f t="shared" si="127"/>
        <v>项</v>
      </c>
    </row>
    <row r="1109" s="174" customFormat="1" ht="36" customHeight="1" spans="1:7">
      <c r="A1109" s="456" t="s">
        <v>2085</v>
      </c>
      <c r="B1109" s="322" t="s">
        <v>2086</v>
      </c>
      <c r="C1109" s="323">
        <f>SUM(C1110:C1114)</f>
        <v>8</v>
      </c>
      <c r="D1109" s="457">
        <f>SUM(D1110:D1114)</f>
        <v>100</v>
      </c>
      <c r="E1109" s="324">
        <f t="shared" si="125"/>
        <v>11.5</v>
      </c>
      <c r="F1109" s="297" t="str">
        <f t="shared" si="126"/>
        <v>是</v>
      </c>
      <c r="G1109" s="174" t="str">
        <f t="shared" si="127"/>
        <v>款</v>
      </c>
    </row>
    <row r="1110" s="174" customFormat="1" ht="36" customHeight="1" spans="1:7">
      <c r="A1110" s="458" t="s">
        <v>2087</v>
      </c>
      <c r="B1110" s="326" t="s">
        <v>209</v>
      </c>
      <c r="C1110" s="327">
        <v>0</v>
      </c>
      <c r="D1110" s="459">
        <v>0</v>
      </c>
      <c r="E1110" s="324" t="str">
        <f t="shared" si="125"/>
        <v/>
      </c>
      <c r="F1110" s="297" t="str">
        <f t="shared" si="126"/>
        <v>否</v>
      </c>
      <c r="G1110" s="174" t="str">
        <f t="shared" si="127"/>
        <v>项</v>
      </c>
    </row>
    <row r="1111" s="174" customFormat="1" ht="36" customHeight="1" spans="1:7">
      <c r="A1111" s="458" t="s">
        <v>2088</v>
      </c>
      <c r="B1111" s="326" t="s">
        <v>211</v>
      </c>
      <c r="C1111" s="327">
        <v>0</v>
      </c>
      <c r="D1111" s="459">
        <v>0</v>
      </c>
      <c r="E1111" s="324" t="str">
        <f t="shared" si="125"/>
        <v/>
      </c>
      <c r="F1111" s="297" t="str">
        <f t="shared" si="126"/>
        <v>否</v>
      </c>
      <c r="G1111" s="174" t="str">
        <f t="shared" si="127"/>
        <v>项</v>
      </c>
    </row>
    <row r="1112" s="174" customFormat="1" ht="36" customHeight="1" spans="1:7">
      <c r="A1112" s="458" t="s">
        <v>2089</v>
      </c>
      <c r="B1112" s="326" t="s">
        <v>213</v>
      </c>
      <c r="C1112" s="327">
        <v>0</v>
      </c>
      <c r="D1112" s="459">
        <v>0</v>
      </c>
      <c r="E1112" s="324" t="str">
        <f t="shared" si="125"/>
        <v/>
      </c>
      <c r="F1112" s="297" t="str">
        <f t="shared" si="126"/>
        <v>否</v>
      </c>
      <c r="G1112" s="174" t="str">
        <f t="shared" si="127"/>
        <v>项</v>
      </c>
    </row>
    <row r="1113" s="174" customFormat="1" ht="36" customHeight="1" spans="1:7">
      <c r="A1113" s="458" t="s">
        <v>2090</v>
      </c>
      <c r="B1113" s="326" t="s">
        <v>2091</v>
      </c>
      <c r="C1113" s="327">
        <v>0</v>
      </c>
      <c r="D1113" s="459">
        <v>0</v>
      </c>
      <c r="E1113" s="324" t="str">
        <f t="shared" si="125"/>
        <v/>
      </c>
      <c r="F1113" s="297" t="str">
        <f t="shared" si="126"/>
        <v>否</v>
      </c>
      <c r="G1113" s="174" t="str">
        <f t="shared" si="127"/>
        <v>项</v>
      </c>
    </row>
    <row r="1114" s="174" customFormat="1" ht="36" customHeight="1" spans="1:7">
      <c r="A1114" s="458" t="s">
        <v>2092</v>
      </c>
      <c r="B1114" s="326" t="s">
        <v>2093</v>
      </c>
      <c r="C1114" s="327">
        <v>8</v>
      </c>
      <c r="D1114" s="459">
        <v>100</v>
      </c>
      <c r="E1114" s="324">
        <f t="shared" si="125"/>
        <v>11.5</v>
      </c>
      <c r="F1114" s="297" t="str">
        <f t="shared" si="126"/>
        <v>是</v>
      </c>
      <c r="G1114" s="174" t="str">
        <f t="shared" si="127"/>
        <v>项</v>
      </c>
    </row>
    <row r="1115" s="174" customFormat="1" ht="36" customHeight="1" spans="1:7">
      <c r="A1115" s="456" t="s">
        <v>2094</v>
      </c>
      <c r="B1115" s="322" t="s">
        <v>2095</v>
      </c>
      <c r="C1115" s="323">
        <f>C1116+C1117</f>
        <v>0</v>
      </c>
      <c r="D1115" s="457">
        <f>D1116+D1117</f>
        <v>150</v>
      </c>
      <c r="E1115" s="332"/>
      <c r="F1115" s="297" t="str">
        <f t="shared" si="126"/>
        <v>是</v>
      </c>
      <c r="G1115" s="174" t="str">
        <f t="shared" si="127"/>
        <v>款</v>
      </c>
    </row>
    <row r="1116" s="174" customFormat="1" ht="36" customHeight="1" spans="1:7">
      <c r="A1116" s="458" t="s">
        <v>2096</v>
      </c>
      <c r="B1116" s="326" t="s">
        <v>2097</v>
      </c>
      <c r="C1116" s="327">
        <v>0</v>
      </c>
      <c r="D1116" s="459">
        <v>0</v>
      </c>
      <c r="E1116" s="324" t="str">
        <f t="shared" si="125"/>
        <v/>
      </c>
      <c r="F1116" s="297" t="str">
        <f t="shared" si="126"/>
        <v>否</v>
      </c>
      <c r="G1116" s="174" t="str">
        <f t="shared" si="127"/>
        <v>项</v>
      </c>
    </row>
    <row r="1117" s="174" customFormat="1" ht="36" customHeight="1" spans="1:7">
      <c r="A1117" s="458" t="s">
        <v>2098</v>
      </c>
      <c r="B1117" s="326" t="s">
        <v>2099</v>
      </c>
      <c r="C1117" s="327"/>
      <c r="D1117" s="459">
        <v>150</v>
      </c>
      <c r="E1117" s="324"/>
      <c r="F1117" s="297" t="str">
        <f t="shared" si="126"/>
        <v>是</v>
      </c>
      <c r="G1117" s="174" t="str">
        <f t="shared" si="127"/>
        <v>项</v>
      </c>
    </row>
    <row r="1118" s="176" customFormat="1" ht="36" customHeight="1" spans="1:7">
      <c r="A1118" s="462" t="s">
        <v>2100</v>
      </c>
      <c r="B1118" s="463" t="s">
        <v>589</v>
      </c>
      <c r="C1118" s="464"/>
      <c r="D1118" s="465"/>
      <c r="E1118" s="332"/>
      <c r="F1118" s="295" t="str">
        <f t="shared" si="126"/>
        <v>否</v>
      </c>
      <c r="G1118" s="176" t="str">
        <f t="shared" si="127"/>
        <v>项</v>
      </c>
    </row>
    <row r="1119" s="174" customFormat="1" ht="36" customHeight="1" spans="1:7">
      <c r="A1119" s="456" t="s">
        <v>169</v>
      </c>
      <c r="B1119" s="322" t="s">
        <v>170</v>
      </c>
      <c r="C1119" s="323">
        <f>C1120+C1127+C1137+C1143+C1146</f>
        <v>0</v>
      </c>
      <c r="D1119" s="457">
        <f>D1120+D1127+D1137+D1143+D1146</f>
        <v>0</v>
      </c>
      <c r="E1119" s="332"/>
      <c r="F1119" s="297" t="str">
        <f t="shared" si="126"/>
        <v>是</v>
      </c>
      <c r="G1119" s="174" t="str">
        <f t="shared" si="127"/>
        <v>类</v>
      </c>
    </row>
    <row r="1120" s="174" customFormat="1" ht="36" customHeight="1" spans="1:7">
      <c r="A1120" s="456" t="s">
        <v>2101</v>
      </c>
      <c r="B1120" s="322" t="s">
        <v>2102</v>
      </c>
      <c r="C1120" s="323">
        <f>SUM(C1121:C1126)</f>
        <v>0</v>
      </c>
      <c r="D1120" s="457">
        <f>SUM(D1121:D1126)</f>
        <v>0</v>
      </c>
      <c r="E1120" s="332" t="str">
        <f t="shared" si="125"/>
        <v/>
      </c>
      <c r="F1120" s="297" t="str">
        <f t="shared" si="126"/>
        <v>否</v>
      </c>
      <c r="G1120" s="174" t="str">
        <f t="shared" si="127"/>
        <v>款</v>
      </c>
    </row>
    <row r="1121" s="174" customFormat="1" ht="36" customHeight="1" spans="1:7">
      <c r="A1121" s="458" t="s">
        <v>2103</v>
      </c>
      <c r="B1121" s="326" t="s">
        <v>209</v>
      </c>
      <c r="C1121" s="327">
        <v>0</v>
      </c>
      <c r="D1121" s="459">
        <v>0</v>
      </c>
      <c r="E1121" s="324" t="str">
        <f t="shared" si="125"/>
        <v/>
      </c>
      <c r="F1121" s="297" t="str">
        <f t="shared" si="126"/>
        <v>否</v>
      </c>
      <c r="G1121" s="174" t="str">
        <f t="shared" si="127"/>
        <v>项</v>
      </c>
    </row>
    <row r="1122" s="174" customFormat="1" ht="36" customHeight="1" spans="1:7">
      <c r="A1122" s="458" t="s">
        <v>2104</v>
      </c>
      <c r="B1122" s="326" t="s">
        <v>211</v>
      </c>
      <c r="C1122" s="327">
        <v>0</v>
      </c>
      <c r="D1122" s="459">
        <v>0</v>
      </c>
      <c r="E1122" s="324" t="str">
        <f t="shared" si="125"/>
        <v/>
      </c>
      <c r="F1122" s="297" t="str">
        <f t="shared" si="126"/>
        <v>否</v>
      </c>
      <c r="G1122" s="174" t="str">
        <f t="shared" si="127"/>
        <v>项</v>
      </c>
    </row>
    <row r="1123" s="174" customFormat="1" ht="36" customHeight="1" spans="1:7">
      <c r="A1123" s="458" t="s">
        <v>2105</v>
      </c>
      <c r="B1123" s="326" t="s">
        <v>213</v>
      </c>
      <c r="C1123" s="327">
        <v>0</v>
      </c>
      <c r="D1123" s="459">
        <v>0</v>
      </c>
      <c r="E1123" s="324" t="str">
        <f t="shared" si="125"/>
        <v/>
      </c>
      <c r="F1123" s="297" t="str">
        <f t="shared" si="126"/>
        <v>否</v>
      </c>
      <c r="G1123" s="174" t="str">
        <f t="shared" si="127"/>
        <v>项</v>
      </c>
    </row>
    <row r="1124" s="174" customFormat="1" ht="36" customHeight="1" spans="1:7">
      <c r="A1124" s="458" t="s">
        <v>2106</v>
      </c>
      <c r="B1124" s="326" t="s">
        <v>2107</v>
      </c>
      <c r="C1124" s="327">
        <v>0</v>
      </c>
      <c r="D1124" s="459">
        <v>0</v>
      </c>
      <c r="E1124" s="324" t="str">
        <f t="shared" si="125"/>
        <v/>
      </c>
      <c r="F1124" s="297" t="str">
        <f t="shared" si="126"/>
        <v>否</v>
      </c>
      <c r="G1124" s="174" t="str">
        <f t="shared" si="127"/>
        <v>项</v>
      </c>
    </row>
    <row r="1125" s="174" customFormat="1" ht="36" customHeight="1" spans="1:7">
      <c r="A1125" s="458" t="s">
        <v>2108</v>
      </c>
      <c r="B1125" s="326" t="s">
        <v>227</v>
      </c>
      <c r="C1125" s="327">
        <v>0</v>
      </c>
      <c r="D1125" s="459">
        <v>0</v>
      </c>
      <c r="E1125" s="324" t="str">
        <f t="shared" si="125"/>
        <v/>
      </c>
      <c r="F1125" s="297" t="str">
        <f t="shared" si="126"/>
        <v>否</v>
      </c>
      <c r="G1125" s="174" t="str">
        <f t="shared" si="127"/>
        <v>项</v>
      </c>
    </row>
    <row r="1126" s="174" customFormat="1" ht="36" customHeight="1" spans="1:7">
      <c r="A1126" s="458" t="s">
        <v>2109</v>
      </c>
      <c r="B1126" s="326" t="s">
        <v>2110</v>
      </c>
      <c r="C1126" s="327">
        <v>0</v>
      </c>
      <c r="D1126" s="459">
        <v>0</v>
      </c>
      <c r="E1126" s="324" t="str">
        <f t="shared" si="125"/>
        <v/>
      </c>
      <c r="F1126" s="297" t="str">
        <f t="shared" si="126"/>
        <v>否</v>
      </c>
      <c r="G1126" s="174" t="str">
        <f t="shared" si="127"/>
        <v>项</v>
      </c>
    </row>
    <row r="1127" s="174" customFormat="1" ht="36" customHeight="1" spans="1:7">
      <c r="A1127" s="331">
        <v>21702</v>
      </c>
      <c r="B1127" s="484" t="s">
        <v>2111</v>
      </c>
      <c r="C1127" s="323">
        <f>SUM(C1128:C1136)</f>
        <v>0</v>
      </c>
      <c r="D1127" s="457">
        <f>SUM(D1128:D1136)</f>
        <v>0</v>
      </c>
      <c r="E1127" s="332"/>
      <c r="F1127" s="297" t="str">
        <f t="shared" si="126"/>
        <v>否</v>
      </c>
      <c r="G1127" s="174" t="str">
        <f t="shared" si="127"/>
        <v>款</v>
      </c>
    </row>
    <row r="1128" s="174" customFormat="1" ht="36" customHeight="1" spans="1:7">
      <c r="A1128" s="485">
        <v>2170201</v>
      </c>
      <c r="B1128" s="486" t="s">
        <v>2112</v>
      </c>
      <c r="C1128" s="327">
        <v>0</v>
      </c>
      <c r="D1128" s="459">
        <v>0</v>
      </c>
      <c r="E1128" s="324" t="str">
        <f t="shared" si="125"/>
        <v/>
      </c>
      <c r="F1128" s="297" t="str">
        <f t="shared" si="126"/>
        <v>否</v>
      </c>
      <c r="G1128" s="174" t="str">
        <f t="shared" si="127"/>
        <v>项</v>
      </c>
    </row>
    <row r="1129" s="174" customFormat="1" ht="36" customHeight="1" spans="1:7">
      <c r="A1129" s="485">
        <v>2170202</v>
      </c>
      <c r="B1129" s="486" t="s">
        <v>2113</v>
      </c>
      <c r="C1129" s="327">
        <v>0</v>
      </c>
      <c r="D1129" s="459">
        <v>0</v>
      </c>
      <c r="E1129" s="324" t="str">
        <f t="shared" si="125"/>
        <v/>
      </c>
      <c r="F1129" s="297" t="str">
        <f t="shared" si="126"/>
        <v>否</v>
      </c>
      <c r="G1129" s="174" t="str">
        <f t="shared" si="127"/>
        <v>项</v>
      </c>
    </row>
    <row r="1130" s="174" customFormat="1" ht="36" customHeight="1" spans="1:7">
      <c r="A1130" s="485">
        <v>2170203</v>
      </c>
      <c r="B1130" s="486" t="s">
        <v>2114</v>
      </c>
      <c r="C1130" s="327">
        <v>0</v>
      </c>
      <c r="D1130" s="459">
        <v>0</v>
      </c>
      <c r="E1130" s="324" t="str">
        <f t="shared" si="125"/>
        <v/>
      </c>
      <c r="F1130" s="297" t="str">
        <f t="shared" si="126"/>
        <v>否</v>
      </c>
      <c r="G1130" s="174" t="str">
        <f t="shared" si="127"/>
        <v>项</v>
      </c>
    </row>
    <row r="1131" s="174" customFormat="1" ht="36" customHeight="1" spans="1:7">
      <c r="A1131" s="485">
        <v>2170204</v>
      </c>
      <c r="B1131" s="486" t="s">
        <v>2115</v>
      </c>
      <c r="C1131" s="327">
        <v>0</v>
      </c>
      <c r="D1131" s="459">
        <v>0</v>
      </c>
      <c r="E1131" s="324" t="str">
        <f t="shared" si="125"/>
        <v/>
      </c>
      <c r="F1131" s="297" t="str">
        <f t="shared" si="126"/>
        <v>否</v>
      </c>
      <c r="G1131" s="174" t="str">
        <f t="shared" si="127"/>
        <v>项</v>
      </c>
    </row>
    <row r="1132" s="174" customFormat="1" ht="36" customHeight="1" spans="1:7">
      <c r="A1132" s="485">
        <v>2170205</v>
      </c>
      <c r="B1132" s="486" t="s">
        <v>2116</v>
      </c>
      <c r="C1132" s="327">
        <v>0</v>
      </c>
      <c r="D1132" s="459">
        <v>0</v>
      </c>
      <c r="E1132" s="324" t="str">
        <f t="shared" si="125"/>
        <v/>
      </c>
      <c r="F1132" s="297" t="str">
        <f t="shared" si="126"/>
        <v>否</v>
      </c>
      <c r="G1132" s="174" t="str">
        <f t="shared" si="127"/>
        <v>项</v>
      </c>
    </row>
    <row r="1133" s="174" customFormat="1" ht="36" customHeight="1" spans="1:7">
      <c r="A1133" s="485">
        <v>2170206</v>
      </c>
      <c r="B1133" s="486" t="s">
        <v>2117</v>
      </c>
      <c r="C1133" s="327">
        <v>0</v>
      </c>
      <c r="D1133" s="459">
        <v>0</v>
      </c>
      <c r="E1133" s="324" t="str">
        <f t="shared" si="125"/>
        <v/>
      </c>
      <c r="F1133" s="297" t="str">
        <f t="shared" si="126"/>
        <v>否</v>
      </c>
      <c r="G1133" s="174" t="str">
        <f t="shared" si="127"/>
        <v>项</v>
      </c>
    </row>
    <row r="1134" s="174" customFormat="1" ht="36" customHeight="1" spans="1:7">
      <c r="A1134" s="485">
        <v>2170207</v>
      </c>
      <c r="B1134" s="486" t="s">
        <v>2118</v>
      </c>
      <c r="C1134" s="327">
        <v>0</v>
      </c>
      <c r="D1134" s="459">
        <v>0</v>
      </c>
      <c r="E1134" s="324" t="str">
        <f t="shared" si="125"/>
        <v/>
      </c>
      <c r="F1134" s="297" t="str">
        <f t="shared" si="126"/>
        <v>否</v>
      </c>
      <c r="G1134" s="174" t="str">
        <f t="shared" si="127"/>
        <v>项</v>
      </c>
    </row>
    <row r="1135" s="174" customFormat="1" ht="36" customHeight="1" spans="1:7">
      <c r="A1135" s="485">
        <v>2170208</v>
      </c>
      <c r="B1135" s="486" t="s">
        <v>2119</v>
      </c>
      <c r="C1135" s="327">
        <v>0</v>
      </c>
      <c r="D1135" s="459">
        <v>0</v>
      </c>
      <c r="E1135" s="324" t="str">
        <f t="shared" si="125"/>
        <v/>
      </c>
      <c r="F1135" s="297" t="str">
        <f t="shared" si="126"/>
        <v>否</v>
      </c>
      <c r="G1135" s="174" t="str">
        <f t="shared" si="127"/>
        <v>项</v>
      </c>
    </row>
    <row r="1136" s="174" customFormat="1" ht="36" customHeight="1" spans="1:7">
      <c r="A1136" s="485">
        <v>2170299</v>
      </c>
      <c r="B1136" s="486" t="s">
        <v>2120</v>
      </c>
      <c r="C1136" s="327"/>
      <c r="D1136" s="459"/>
      <c r="E1136" s="324"/>
      <c r="F1136" s="297" t="str">
        <f t="shared" si="126"/>
        <v>否</v>
      </c>
      <c r="G1136" s="174" t="str">
        <f t="shared" si="127"/>
        <v>项</v>
      </c>
    </row>
    <row r="1137" s="174" customFormat="1" ht="36" customHeight="1" spans="1:7">
      <c r="A1137" s="456" t="s">
        <v>2121</v>
      </c>
      <c r="B1137" s="322" t="s">
        <v>2122</v>
      </c>
      <c r="C1137" s="323">
        <f>SUM(C1138:C1142)</f>
        <v>0</v>
      </c>
      <c r="D1137" s="457">
        <f>SUM(D1138:D1142)</f>
        <v>0</v>
      </c>
      <c r="E1137" s="332"/>
      <c r="F1137" s="297" t="str">
        <f t="shared" si="126"/>
        <v>否</v>
      </c>
      <c r="G1137" s="174" t="str">
        <f t="shared" si="127"/>
        <v>款</v>
      </c>
    </row>
    <row r="1138" s="174" customFormat="1" ht="36" customHeight="1" spans="1:7">
      <c r="A1138" s="458" t="s">
        <v>2123</v>
      </c>
      <c r="B1138" s="326" t="s">
        <v>2124</v>
      </c>
      <c r="C1138" s="327">
        <v>0</v>
      </c>
      <c r="D1138" s="459">
        <v>0</v>
      </c>
      <c r="E1138" s="324" t="str">
        <f t="shared" si="125"/>
        <v/>
      </c>
      <c r="F1138" s="297" t="str">
        <f t="shared" si="126"/>
        <v>否</v>
      </c>
      <c r="G1138" s="174" t="str">
        <f t="shared" si="127"/>
        <v>项</v>
      </c>
    </row>
    <row r="1139" s="174" customFormat="1" ht="36" customHeight="1" spans="1:7">
      <c r="A1139" s="458" t="s">
        <v>2125</v>
      </c>
      <c r="B1139" s="326" t="s">
        <v>2126</v>
      </c>
      <c r="C1139" s="327">
        <v>0</v>
      </c>
      <c r="D1139" s="459">
        <v>0</v>
      </c>
      <c r="E1139" s="324" t="str">
        <f t="shared" si="125"/>
        <v/>
      </c>
      <c r="F1139" s="297" t="str">
        <f t="shared" si="126"/>
        <v>否</v>
      </c>
      <c r="G1139" s="174" t="str">
        <f t="shared" si="127"/>
        <v>项</v>
      </c>
    </row>
    <row r="1140" s="174" customFormat="1" ht="36" customHeight="1" spans="1:7">
      <c r="A1140" s="458" t="s">
        <v>2127</v>
      </c>
      <c r="B1140" s="326" t="s">
        <v>2128</v>
      </c>
      <c r="C1140" s="327"/>
      <c r="D1140" s="459"/>
      <c r="E1140" s="324"/>
      <c r="F1140" s="297" t="str">
        <f t="shared" si="126"/>
        <v>否</v>
      </c>
      <c r="G1140" s="174" t="str">
        <f t="shared" si="127"/>
        <v>项</v>
      </c>
    </row>
    <row r="1141" s="174" customFormat="1" ht="36" customHeight="1" spans="1:7">
      <c r="A1141" s="458" t="s">
        <v>2129</v>
      </c>
      <c r="B1141" s="326" t="s">
        <v>2130</v>
      </c>
      <c r="C1141" s="327">
        <v>0</v>
      </c>
      <c r="D1141" s="459">
        <v>0</v>
      </c>
      <c r="E1141" s="324" t="str">
        <f t="shared" si="125"/>
        <v/>
      </c>
      <c r="F1141" s="297" t="str">
        <f t="shared" si="126"/>
        <v>否</v>
      </c>
      <c r="G1141" s="174" t="str">
        <f t="shared" si="127"/>
        <v>项</v>
      </c>
    </row>
    <row r="1142" s="174" customFormat="1" ht="36" customHeight="1" spans="1:7">
      <c r="A1142" s="458" t="s">
        <v>2131</v>
      </c>
      <c r="B1142" s="326" t="s">
        <v>2132</v>
      </c>
      <c r="C1142" s="327"/>
      <c r="D1142" s="459"/>
      <c r="E1142" s="324"/>
      <c r="F1142" s="297" t="str">
        <f t="shared" si="126"/>
        <v>否</v>
      </c>
      <c r="G1142" s="174" t="str">
        <f t="shared" si="127"/>
        <v>项</v>
      </c>
    </row>
    <row r="1143" s="174" customFormat="1" ht="36" customHeight="1" spans="1:7">
      <c r="A1143" s="456" t="s">
        <v>2133</v>
      </c>
      <c r="B1143" s="322" t="s">
        <v>2134</v>
      </c>
      <c r="C1143" s="323">
        <f>C1144+C1145</f>
        <v>0</v>
      </c>
      <c r="D1143" s="457">
        <f>D1144+D1145</f>
        <v>0</v>
      </c>
      <c r="E1143" s="332"/>
      <c r="F1143" s="297" t="str">
        <f t="shared" si="126"/>
        <v>否</v>
      </c>
      <c r="G1143" s="174" t="str">
        <f t="shared" si="127"/>
        <v>款</v>
      </c>
    </row>
    <row r="1144" s="174" customFormat="1" ht="36" customHeight="1" spans="1:7">
      <c r="A1144" s="329">
        <v>2179902</v>
      </c>
      <c r="B1144" s="326" t="s">
        <v>2135</v>
      </c>
      <c r="C1144" s="327">
        <v>0</v>
      </c>
      <c r="D1144" s="459">
        <v>0</v>
      </c>
      <c r="E1144" s="324" t="str">
        <f t="shared" si="125"/>
        <v/>
      </c>
      <c r="F1144" s="297" t="str">
        <f t="shared" si="126"/>
        <v>否</v>
      </c>
      <c r="G1144" s="174" t="str">
        <f t="shared" si="127"/>
        <v>项</v>
      </c>
    </row>
    <row r="1145" s="174" customFormat="1" ht="36" customHeight="1" spans="1:7">
      <c r="A1145" s="329">
        <v>2179999</v>
      </c>
      <c r="B1145" s="326" t="s">
        <v>2132</v>
      </c>
      <c r="C1145" s="327"/>
      <c r="D1145" s="459"/>
      <c r="E1145" s="324"/>
      <c r="F1145" s="297" t="str">
        <f t="shared" si="126"/>
        <v>否</v>
      </c>
      <c r="G1145" s="174" t="str">
        <f t="shared" si="127"/>
        <v>项</v>
      </c>
    </row>
    <row r="1146" s="176" customFormat="1" ht="36" customHeight="1" spans="1:7">
      <c r="A1146" s="322" t="s">
        <v>2136</v>
      </c>
      <c r="B1146" s="463" t="s">
        <v>589</v>
      </c>
      <c r="C1146" s="323"/>
      <c r="D1146" s="457"/>
      <c r="E1146" s="332"/>
      <c r="F1146" s="295" t="str">
        <f t="shared" si="126"/>
        <v>否</v>
      </c>
      <c r="G1146" s="176" t="str">
        <f t="shared" si="127"/>
        <v>项</v>
      </c>
    </row>
    <row r="1147" s="174" customFormat="1" ht="36" customHeight="1" spans="1:7">
      <c r="A1147" s="456" t="s">
        <v>171</v>
      </c>
      <c r="B1147" s="322" t="s">
        <v>172</v>
      </c>
      <c r="C1147" s="323"/>
      <c r="D1147" s="457"/>
      <c r="E1147" s="332"/>
      <c r="F1147" s="297" t="str">
        <f t="shared" si="126"/>
        <v>是</v>
      </c>
      <c r="G1147" s="174" t="str">
        <f t="shared" si="127"/>
        <v>类</v>
      </c>
    </row>
    <row r="1148" s="174" customFormat="1" ht="36" customHeight="1" spans="1:7">
      <c r="A1148" s="456" t="s">
        <v>2137</v>
      </c>
      <c r="B1148" s="322" t="s">
        <v>2138</v>
      </c>
      <c r="C1148" s="323">
        <v>0</v>
      </c>
      <c r="D1148" s="457">
        <v>0</v>
      </c>
      <c r="E1148" s="332" t="str">
        <f t="shared" si="125"/>
        <v/>
      </c>
      <c r="F1148" s="297" t="str">
        <f t="shared" si="126"/>
        <v>否</v>
      </c>
      <c r="G1148" s="174" t="str">
        <f t="shared" si="127"/>
        <v>款</v>
      </c>
    </row>
    <row r="1149" s="174" customFormat="1" ht="36" customHeight="1" spans="1:7">
      <c r="A1149" s="456" t="s">
        <v>2139</v>
      </c>
      <c r="B1149" s="322" t="s">
        <v>2140</v>
      </c>
      <c r="C1149" s="323">
        <v>0</v>
      </c>
      <c r="D1149" s="457">
        <v>0</v>
      </c>
      <c r="E1149" s="332" t="str">
        <f t="shared" si="125"/>
        <v/>
      </c>
      <c r="F1149" s="297" t="str">
        <f t="shared" si="126"/>
        <v>否</v>
      </c>
      <c r="G1149" s="174" t="str">
        <f t="shared" si="127"/>
        <v>款</v>
      </c>
    </row>
    <row r="1150" s="174" customFormat="1" ht="36" customHeight="1" spans="1:7">
      <c r="A1150" s="456" t="s">
        <v>2141</v>
      </c>
      <c r="B1150" s="322" t="s">
        <v>2142</v>
      </c>
      <c r="C1150" s="323">
        <v>0</v>
      </c>
      <c r="D1150" s="457">
        <v>0</v>
      </c>
      <c r="E1150" s="332" t="str">
        <f t="shared" si="125"/>
        <v/>
      </c>
      <c r="F1150" s="297" t="str">
        <f t="shared" si="126"/>
        <v>否</v>
      </c>
      <c r="G1150" s="174" t="str">
        <f t="shared" si="127"/>
        <v>款</v>
      </c>
    </row>
    <row r="1151" s="174" customFormat="1" ht="36" customHeight="1" spans="1:7">
      <c r="A1151" s="456" t="s">
        <v>2143</v>
      </c>
      <c r="B1151" s="322" t="s">
        <v>2144</v>
      </c>
      <c r="C1151" s="323">
        <v>0</v>
      </c>
      <c r="D1151" s="457">
        <v>0</v>
      </c>
      <c r="E1151" s="332" t="str">
        <f t="shared" si="125"/>
        <v/>
      </c>
      <c r="F1151" s="297" t="str">
        <f t="shared" si="126"/>
        <v>否</v>
      </c>
      <c r="G1151" s="174" t="str">
        <f t="shared" si="127"/>
        <v>款</v>
      </c>
    </row>
    <row r="1152" s="174" customFormat="1" ht="36" customHeight="1" spans="1:7">
      <c r="A1152" s="456" t="s">
        <v>2145</v>
      </c>
      <c r="B1152" s="322" t="s">
        <v>2146</v>
      </c>
      <c r="C1152" s="323">
        <v>0</v>
      </c>
      <c r="D1152" s="457">
        <v>0</v>
      </c>
      <c r="E1152" s="332" t="str">
        <f t="shared" si="125"/>
        <v/>
      </c>
      <c r="F1152" s="297" t="str">
        <f t="shared" si="126"/>
        <v>否</v>
      </c>
      <c r="G1152" s="174" t="str">
        <f t="shared" si="127"/>
        <v>款</v>
      </c>
    </row>
    <row r="1153" s="174" customFormat="1" ht="36" customHeight="1" spans="1:7">
      <c r="A1153" s="456" t="s">
        <v>2147</v>
      </c>
      <c r="B1153" s="322" t="s">
        <v>2148</v>
      </c>
      <c r="C1153" s="323">
        <v>0</v>
      </c>
      <c r="D1153" s="457">
        <v>0</v>
      </c>
      <c r="E1153" s="332" t="str">
        <f t="shared" si="125"/>
        <v/>
      </c>
      <c r="F1153" s="297" t="str">
        <f t="shared" si="126"/>
        <v>否</v>
      </c>
      <c r="G1153" s="174" t="str">
        <f t="shared" si="127"/>
        <v>款</v>
      </c>
    </row>
    <row r="1154" s="174" customFormat="1" ht="36" customHeight="1" spans="1:7">
      <c r="A1154" s="456" t="s">
        <v>2149</v>
      </c>
      <c r="B1154" s="322" t="s">
        <v>2150</v>
      </c>
      <c r="C1154" s="323">
        <v>0</v>
      </c>
      <c r="D1154" s="457">
        <v>0</v>
      </c>
      <c r="E1154" s="332" t="str">
        <f t="shared" si="125"/>
        <v/>
      </c>
      <c r="F1154" s="297" t="str">
        <f t="shared" si="126"/>
        <v>否</v>
      </c>
      <c r="G1154" s="174" t="str">
        <f t="shared" si="127"/>
        <v>款</v>
      </c>
    </row>
    <row r="1155" s="174" customFormat="1" ht="36" customHeight="1" spans="1:7">
      <c r="A1155" s="456" t="s">
        <v>2151</v>
      </c>
      <c r="B1155" s="322" t="s">
        <v>2152</v>
      </c>
      <c r="C1155" s="323">
        <v>0</v>
      </c>
      <c r="D1155" s="457">
        <v>0</v>
      </c>
      <c r="E1155" s="332" t="str">
        <f t="shared" si="125"/>
        <v/>
      </c>
      <c r="F1155" s="297" t="str">
        <f t="shared" si="126"/>
        <v>否</v>
      </c>
      <c r="G1155" s="174" t="str">
        <f t="shared" si="127"/>
        <v>款</v>
      </c>
    </row>
    <row r="1156" s="174" customFormat="1" ht="36" customHeight="1" spans="1:7">
      <c r="A1156" s="456" t="s">
        <v>2153</v>
      </c>
      <c r="B1156" s="322" t="s">
        <v>2154</v>
      </c>
      <c r="C1156" s="323">
        <v>0</v>
      </c>
      <c r="D1156" s="457">
        <v>0</v>
      </c>
      <c r="E1156" s="332" t="str">
        <f t="shared" si="125"/>
        <v/>
      </c>
      <c r="F1156" s="297" t="str">
        <f t="shared" si="126"/>
        <v>否</v>
      </c>
      <c r="G1156" s="174" t="str">
        <f t="shared" si="127"/>
        <v>款</v>
      </c>
    </row>
    <row r="1157" s="174" customFormat="1" ht="36" customHeight="1" spans="1:7">
      <c r="A1157" s="456" t="s">
        <v>173</v>
      </c>
      <c r="B1157" s="322" t="s">
        <v>174</v>
      </c>
      <c r="C1157" s="323">
        <f>C1158+C1185+C1200+C1202</f>
        <v>1643</v>
      </c>
      <c r="D1157" s="457">
        <f>D1158+D1185+D1200+D1202</f>
        <v>1690</v>
      </c>
      <c r="E1157" s="324">
        <f t="shared" si="125"/>
        <v>0.029</v>
      </c>
      <c r="F1157" s="297" t="str">
        <f t="shared" si="126"/>
        <v>是</v>
      </c>
      <c r="G1157" s="174" t="str">
        <f t="shared" si="127"/>
        <v>类</v>
      </c>
    </row>
    <row r="1158" s="174" customFormat="1" ht="36" customHeight="1" spans="1:7">
      <c r="A1158" s="456" t="s">
        <v>2155</v>
      </c>
      <c r="B1158" s="322" t="s">
        <v>2156</v>
      </c>
      <c r="C1158" s="323">
        <f>SUM(C1159:C1184)</f>
        <v>1570</v>
      </c>
      <c r="D1158" s="457">
        <f>SUM(D1159:D1184)</f>
        <v>1615</v>
      </c>
      <c r="E1158" s="324">
        <f t="shared" si="125"/>
        <v>0.029</v>
      </c>
      <c r="F1158" s="297" t="str">
        <f t="shared" ref="F1158:F1221" si="129">IF(LEN(A1158)=3,"是",IF(B1158&lt;&gt;"",IF(SUM(C1158:D1158)&lt;&gt;0,"是","否"),"是"))</f>
        <v>是</v>
      </c>
      <c r="G1158" s="174" t="str">
        <f t="shared" ref="G1158:G1221" si="130">IF(LEN(A1158)=3,"类",IF(LEN(A1158)=5,"款","项"))</f>
        <v>款</v>
      </c>
    </row>
    <row r="1159" s="174" customFormat="1" ht="36" customHeight="1" spans="1:7">
      <c r="A1159" s="458" t="s">
        <v>2157</v>
      </c>
      <c r="B1159" s="326" t="s">
        <v>209</v>
      </c>
      <c r="C1159" s="327">
        <v>938</v>
      </c>
      <c r="D1159" s="459">
        <v>821</v>
      </c>
      <c r="E1159" s="324">
        <f t="shared" si="125"/>
        <v>-0.125</v>
      </c>
      <c r="F1159" s="297" t="str">
        <f t="shared" si="129"/>
        <v>是</v>
      </c>
      <c r="G1159" s="174" t="str">
        <f t="shared" si="130"/>
        <v>项</v>
      </c>
    </row>
    <row r="1160" s="174" customFormat="1" ht="36" customHeight="1" spans="1:7">
      <c r="A1160" s="458" t="s">
        <v>2158</v>
      </c>
      <c r="B1160" s="326" t="s">
        <v>211</v>
      </c>
      <c r="C1160" s="327"/>
      <c r="D1160" s="459">
        <v>0</v>
      </c>
      <c r="E1160" s="324" t="str">
        <f t="shared" ref="E1158:E1221" si="131">IF(C1160&gt;0,D1160/C1160-1,IF(C1160&lt;0,-(D1160/C1160-1),""))</f>
        <v/>
      </c>
      <c r="F1160" s="297" t="str">
        <f t="shared" si="129"/>
        <v>否</v>
      </c>
      <c r="G1160" s="174" t="str">
        <f t="shared" si="130"/>
        <v>项</v>
      </c>
    </row>
    <row r="1161" s="174" customFormat="1" ht="36" customHeight="1" spans="1:7">
      <c r="A1161" s="458" t="s">
        <v>2159</v>
      </c>
      <c r="B1161" s="326" t="s">
        <v>213</v>
      </c>
      <c r="C1161" s="327"/>
      <c r="D1161" s="459"/>
      <c r="E1161" s="324"/>
      <c r="F1161" s="297" t="str">
        <f t="shared" si="129"/>
        <v>否</v>
      </c>
      <c r="G1161" s="174" t="str">
        <f t="shared" si="130"/>
        <v>项</v>
      </c>
    </row>
    <row r="1162" s="174" customFormat="1" ht="36" customHeight="1" spans="1:7">
      <c r="A1162" s="458" t="s">
        <v>2160</v>
      </c>
      <c r="B1162" s="326" t="s">
        <v>2161</v>
      </c>
      <c r="C1162" s="327">
        <v>124</v>
      </c>
      <c r="D1162" s="459">
        <v>135</v>
      </c>
      <c r="E1162" s="324">
        <f t="shared" ref="E1162:E1166" si="132">IF(C1162&gt;0,D1162/C1162-1,IF(C1162&lt;0,-(D1162/C1162-1),""))</f>
        <v>0.089</v>
      </c>
      <c r="F1162" s="297" t="str">
        <f t="shared" si="129"/>
        <v>是</v>
      </c>
      <c r="G1162" s="174" t="str">
        <f t="shared" si="130"/>
        <v>项</v>
      </c>
    </row>
    <row r="1163" s="174" customFormat="1" ht="36" customHeight="1" spans="1:7">
      <c r="A1163" s="458" t="s">
        <v>2162</v>
      </c>
      <c r="B1163" s="326" t="s">
        <v>2163</v>
      </c>
      <c r="C1163" s="327">
        <v>5</v>
      </c>
      <c r="D1163" s="459">
        <v>32</v>
      </c>
      <c r="E1163" s="324">
        <f t="shared" si="132"/>
        <v>5.4</v>
      </c>
      <c r="F1163" s="297" t="str">
        <f t="shared" si="129"/>
        <v>是</v>
      </c>
      <c r="G1163" s="174" t="str">
        <f t="shared" si="130"/>
        <v>项</v>
      </c>
    </row>
    <row r="1164" s="174" customFormat="1" ht="36" customHeight="1" spans="1:7">
      <c r="A1164" s="458" t="s">
        <v>2164</v>
      </c>
      <c r="B1164" s="326" t="s">
        <v>2165</v>
      </c>
      <c r="C1164" s="327"/>
      <c r="D1164" s="459"/>
      <c r="E1164" s="324"/>
      <c r="F1164" s="297" t="str">
        <f t="shared" si="129"/>
        <v>否</v>
      </c>
      <c r="G1164" s="174" t="str">
        <f t="shared" si="130"/>
        <v>项</v>
      </c>
    </row>
    <row r="1165" s="174" customFormat="1" ht="36" customHeight="1" spans="1:7">
      <c r="A1165" s="458" t="s">
        <v>2166</v>
      </c>
      <c r="B1165" s="326" t="s">
        <v>2167</v>
      </c>
      <c r="C1165" s="327"/>
      <c r="D1165" s="459"/>
      <c r="E1165" s="324"/>
      <c r="F1165" s="297" t="str">
        <f t="shared" si="129"/>
        <v>否</v>
      </c>
      <c r="G1165" s="174" t="str">
        <f t="shared" si="130"/>
        <v>项</v>
      </c>
    </row>
    <row r="1166" s="174" customFormat="1" ht="36" customHeight="1" spans="1:7">
      <c r="A1166" s="458" t="s">
        <v>2168</v>
      </c>
      <c r="B1166" s="326" t="s">
        <v>2169</v>
      </c>
      <c r="C1166" s="327">
        <v>25</v>
      </c>
      <c r="D1166" s="459">
        <v>5</v>
      </c>
      <c r="E1166" s="324">
        <f t="shared" si="132"/>
        <v>-0.8</v>
      </c>
      <c r="F1166" s="297" t="str">
        <f t="shared" si="129"/>
        <v>是</v>
      </c>
      <c r="G1166" s="174" t="str">
        <f t="shared" si="130"/>
        <v>项</v>
      </c>
    </row>
    <row r="1167" s="174" customFormat="1" ht="36" customHeight="1" spans="1:7">
      <c r="A1167" s="458" t="s">
        <v>2170</v>
      </c>
      <c r="B1167" s="326" t="s">
        <v>2171</v>
      </c>
      <c r="C1167" s="327">
        <v>0</v>
      </c>
      <c r="D1167" s="459">
        <v>0</v>
      </c>
      <c r="E1167" s="324" t="str">
        <f t="shared" si="131"/>
        <v/>
      </c>
      <c r="F1167" s="297" t="str">
        <f t="shared" si="129"/>
        <v>否</v>
      </c>
      <c r="G1167" s="174" t="str">
        <f t="shared" si="130"/>
        <v>项</v>
      </c>
    </row>
    <row r="1168" s="174" customFormat="1" ht="36" customHeight="1" spans="1:7">
      <c r="A1168" s="458" t="s">
        <v>2172</v>
      </c>
      <c r="B1168" s="326" t="s">
        <v>2173</v>
      </c>
      <c r="C1168" s="327"/>
      <c r="D1168" s="459"/>
      <c r="E1168" s="324"/>
      <c r="F1168" s="297" t="str">
        <f t="shared" si="129"/>
        <v>否</v>
      </c>
      <c r="G1168" s="174" t="str">
        <f t="shared" si="130"/>
        <v>项</v>
      </c>
    </row>
    <row r="1169" s="174" customFormat="1" ht="36" customHeight="1" spans="1:7">
      <c r="A1169" s="458" t="s">
        <v>2174</v>
      </c>
      <c r="B1169" s="326" t="s">
        <v>2175</v>
      </c>
      <c r="C1169" s="327"/>
      <c r="D1169" s="459"/>
      <c r="E1169" s="324"/>
      <c r="F1169" s="297" t="str">
        <f t="shared" si="129"/>
        <v>否</v>
      </c>
      <c r="G1169" s="174" t="str">
        <f t="shared" si="130"/>
        <v>项</v>
      </c>
    </row>
    <row r="1170" s="174" customFormat="1" ht="36" customHeight="1" spans="1:7">
      <c r="A1170" s="458" t="s">
        <v>2176</v>
      </c>
      <c r="B1170" s="326" t="s">
        <v>2177</v>
      </c>
      <c r="C1170" s="327">
        <v>0</v>
      </c>
      <c r="D1170" s="459">
        <v>0</v>
      </c>
      <c r="E1170" s="324" t="str">
        <f t="shared" si="131"/>
        <v/>
      </c>
      <c r="F1170" s="297" t="str">
        <f t="shared" si="129"/>
        <v>否</v>
      </c>
      <c r="G1170" s="174" t="str">
        <f t="shared" si="130"/>
        <v>项</v>
      </c>
    </row>
    <row r="1171" s="174" customFormat="1" ht="36" customHeight="1" spans="1:7">
      <c r="A1171" s="458" t="s">
        <v>2178</v>
      </c>
      <c r="B1171" s="326" t="s">
        <v>2179</v>
      </c>
      <c r="C1171" s="327">
        <v>0</v>
      </c>
      <c r="D1171" s="459">
        <v>0</v>
      </c>
      <c r="E1171" s="324" t="str">
        <f t="shared" si="131"/>
        <v/>
      </c>
      <c r="F1171" s="297" t="str">
        <f t="shared" si="129"/>
        <v>否</v>
      </c>
      <c r="G1171" s="174" t="str">
        <f t="shared" si="130"/>
        <v>项</v>
      </c>
    </row>
    <row r="1172" s="174" customFormat="1" ht="36" customHeight="1" spans="1:7">
      <c r="A1172" s="458" t="s">
        <v>2180</v>
      </c>
      <c r="B1172" s="326" t="s">
        <v>2181</v>
      </c>
      <c r="C1172" s="327"/>
      <c r="D1172" s="459"/>
      <c r="E1172" s="324"/>
      <c r="F1172" s="297" t="str">
        <f t="shared" si="129"/>
        <v>否</v>
      </c>
      <c r="G1172" s="174" t="str">
        <f t="shared" si="130"/>
        <v>项</v>
      </c>
    </row>
    <row r="1173" s="174" customFormat="1" ht="36" customHeight="1" spans="1:7">
      <c r="A1173" s="458" t="s">
        <v>2182</v>
      </c>
      <c r="B1173" s="326" t="s">
        <v>2183</v>
      </c>
      <c r="C1173" s="327"/>
      <c r="D1173" s="459"/>
      <c r="E1173" s="324"/>
      <c r="F1173" s="297" t="str">
        <f t="shared" si="129"/>
        <v>否</v>
      </c>
      <c r="G1173" s="174" t="str">
        <f t="shared" si="130"/>
        <v>项</v>
      </c>
    </row>
    <row r="1174" s="174" customFormat="1" ht="36" customHeight="1" spans="1:7">
      <c r="A1174" s="458" t="s">
        <v>2184</v>
      </c>
      <c r="B1174" s="326" t="s">
        <v>2185</v>
      </c>
      <c r="C1174" s="327">
        <v>0</v>
      </c>
      <c r="D1174" s="459">
        <v>0</v>
      </c>
      <c r="E1174" s="324" t="str">
        <f t="shared" si="131"/>
        <v/>
      </c>
      <c r="F1174" s="297" t="str">
        <f t="shared" si="129"/>
        <v>否</v>
      </c>
      <c r="G1174" s="174" t="str">
        <f t="shared" si="130"/>
        <v>项</v>
      </c>
    </row>
    <row r="1175" s="174" customFormat="1" ht="36" customHeight="1" spans="1:7">
      <c r="A1175" s="458" t="s">
        <v>2186</v>
      </c>
      <c r="B1175" s="326" t="s">
        <v>2187</v>
      </c>
      <c r="C1175" s="327">
        <v>0</v>
      </c>
      <c r="D1175" s="459">
        <v>0</v>
      </c>
      <c r="E1175" s="324" t="str">
        <f t="shared" si="131"/>
        <v/>
      </c>
      <c r="F1175" s="297" t="str">
        <f t="shared" si="129"/>
        <v>否</v>
      </c>
      <c r="G1175" s="174" t="str">
        <f t="shared" si="130"/>
        <v>项</v>
      </c>
    </row>
    <row r="1176" s="174" customFormat="1" ht="36" customHeight="1" spans="1:7">
      <c r="A1176" s="458" t="s">
        <v>2188</v>
      </c>
      <c r="B1176" s="326" t="s">
        <v>2189</v>
      </c>
      <c r="C1176" s="327">
        <v>0</v>
      </c>
      <c r="D1176" s="459">
        <v>0</v>
      </c>
      <c r="E1176" s="324" t="str">
        <f t="shared" si="131"/>
        <v/>
      </c>
      <c r="F1176" s="297" t="str">
        <f t="shared" si="129"/>
        <v>否</v>
      </c>
      <c r="G1176" s="174" t="str">
        <f t="shared" si="130"/>
        <v>项</v>
      </c>
    </row>
    <row r="1177" s="174" customFormat="1" ht="36" customHeight="1" spans="1:7">
      <c r="A1177" s="458" t="s">
        <v>2190</v>
      </c>
      <c r="B1177" s="326" t="s">
        <v>2191</v>
      </c>
      <c r="C1177" s="327">
        <v>0</v>
      </c>
      <c r="D1177" s="459">
        <v>0</v>
      </c>
      <c r="E1177" s="324" t="str">
        <f t="shared" si="131"/>
        <v/>
      </c>
      <c r="F1177" s="297" t="str">
        <f t="shared" si="129"/>
        <v>否</v>
      </c>
      <c r="G1177" s="174" t="str">
        <f t="shared" si="130"/>
        <v>项</v>
      </c>
    </row>
    <row r="1178" s="174" customFormat="1" ht="36" customHeight="1" spans="1:7">
      <c r="A1178" s="458" t="s">
        <v>2192</v>
      </c>
      <c r="B1178" s="326" t="s">
        <v>2193</v>
      </c>
      <c r="C1178" s="327">
        <v>0</v>
      </c>
      <c r="D1178" s="459">
        <v>0</v>
      </c>
      <c r="E1178" s="324" t="str">
        <f t="shared" si="131"/>
        <v/>
      </c>
      <c r="F1178" s="297" t="str">
        <f t="shared" si="129"/>
        <v>否</v>
      </c>
      <c r="G1178" s="174" t="str">
        <f t="shared" si="130"/>
        <v>项</v>
      </c>
    </row>
    <row r="1179" s="174" customFormat="1" ht="36" customHeight="1" spans="1:7">
      <c r="A1179" s="458" t="s">
        <v>2194</v>
      </c>
      <c r="B1179" s="326" t="s">
        <v>2195</v>
      </c>
      <c r="C1179" s="327">
        <v>0</v>
      </c>
      <c r="D1179" s="459">
        <v>0</v>
      </c>
      <c r="E1179" s="324" t="str">
        <f t="shared" si="131"/>
        <v/>
      </c>
      <c r="F1179" s="297" t="str">
        <f t="shared" si="129"/>
        <v>否</v>
      </c>
      <c r="G1179" s="174" t="str">
        <f t="shared" si="130"/>
        <v>项</v>
      </c>
    </row>
    <row r="1180" s="174" customFormat="1" ht="36" customHeight="1" spans="1:7">
      <c r="A1180" s="458" t="s">
        <v>2196</v>
      </c>
      <c r="B1180" s="326" t="s">
        <v>2197</v>
      </c>
      <c r="C1180" s="327">
        <v>0</v>
      </c>
      <c r="D1180" s="459">
        <v>0</v>
      </c>
      <c r="E1180" s="324" t="str">
        <f t="shared" si="131"/>
        <v/>
      </c>
      <c r="F1180" s="297" t="str">
        <f t="shared" si="129"/>
        <v>否</v>
      </c>
      <c r="G1180" s="174" t="str">
        <f t="shared" si="130"/>
        <v>项</v>
      </c>
    </row>
    <row r="1181" s="174" customFormat="1" ht="36" customHeight="1" spans="1:7">
      <c r="A1181" s="458" t="s">
        <v>2198</v>
      </c>
      <c r="B1181" s="326" t="s">
        <v>2199</v>
      </c>
      <c r="C1181" s="327">
        <v>0</v>
      </c>
      <c r="D1181" s="459">
        <v>0</v>
      </c>
      <c r="E1181" s="324" t="str">
        <f t="shared" si="131"/>
        <v/>
      </c>
      <c r="F1181" s="297" t="str">
        <f t="shared" si="129"/>
        <v>否</v>
      </c>
      <c r="G1181" s="174" t="str">
        <f t="shared" si="130"/>
        <v>项</v>
      </c>
    </row>
    <row r="1182" s="174" customFormat="1" ht="36" customHeight="1" spans="1:7">
      <c r="A1182" s="458" t="s">
        <v>2200</v>
      </c>
      <c r="B1182" s="326" t="s">
        <v>2201</v>
      </c>
      <c r="C1182" s="327"/>
      <c r="D1182" s="459"/>
      <c r="E1182" s="324"/>
      <c r="F1182" s="297" t="str">
        <f t="shared" si="129"/>
        <v>否</v>
      </c>
      <c r="G1182" s="174" t="str">
        <f t="shared" si="130"/>
        <v>项</v>
      </c>
    </row>
    <row r="1183" s="174" customFormat="1" ht="36" customHeight="1" spans="1:7">
      <c r="A1183" s="458" t="s">
        <v>2202</v>
      </c>
      <c r="B1183" s="326" t="s">
        <v>227</v>
      </c>
      <c r="C1183" s="327">
        <v>470</v>
      </c>
      <c r="D1183" s="459">
        <v>522</v>
      </c>
      <c r="E1183" s="324">
        <f t="shared" ref="E1183:E1185" si="133">IF(C1183&gt;0,D1183/C1183-1,IF(C1183&lt;0,-(D1183/C1183-1),""))</f>
        <v>0.111</v>
      </c>
      <c r="F1183" s="297" t="str">
        <f t="shared" si="129"/>
        <v>是</v>
      </c>
      <c r="G1183" s="174" t="str">
        <f t="shared" si="130"/>
        <v>项</v>
      </c>
    </row>
    <row r="1184" s="174" customFormat="1" ht="36" customHeight="1" spans="1:7">
      <c r="A1184" s="458" t="s">
        <v>2203</v>
      </c>
      <c r="B1184" s="326" t="s">
        <v>2204</v>
      </c>
      <c r="C1184" s="327">
        <v>8</v>
      </c>
      <c r="D1184" s="459">
        <v>100</v>
      </c>
      <c r="E1184" s="324"/>
      <c r="F1184" s="297" t="str">
        <f t="shared" si="129"/>
        <v>是</v>
      </c>
      <c r="G1184" s="174" t="str">
        <f t="shared" si="130"/>
        <v>项</v>
      </c>
    </row>
    <row r="1185" s="174" customFormat="1" ht="36" customHeight="1" spans="1:7">
      <c r="A1185" s="456" t="s">
        <v>2205</v>
      </c>
      <c r="B1185" s="322" t="s">
        <v>2206</v>
      </c>
      <c r="C1185" s="323">
        <f>SUM(C1186:C1199)</f>
        <v>73</v>
      </c>
      <c r="D1185" s="457">
        <f>SUM(D1186:D1199)</f>
        <v>75</v>
      </c>
      <c r="E1185" s="324">
        <f t="shared" si="133"/>
        <v>0.027</v>
      </c>
      <c r="F1185" s="297" t="str">
        <f t="shared" si="129"/>
        <v>是</v>
      </c>
      <c r="G1185" s="174" t="str">
        <f t="shared" si="130"/>
        <v>款</v>
      </c>
    </row>
    <row r="1186" s="174" customFormat="1" ht="36" customHeight="1" spans="1:7">
      <c r="A1186" s="458" t="s">
        <v>2207</v>
      </c>
      <c r="B1186" s="326" t="s">
        <v>209</v>
      </c>
      <c r="C1186" s="327">
        <v>42</v>
      </c>
      <c r="D1186" s="459">
        <v>33</v>
      </c>
      <c r="E1186" s="324">
        <f t="shared" si="131"/>
        <v>-0.214</v>
      </c>
      <c r="F1186" s="297" t="str">
        <f t="shared" si="129"/>
        <v>是</v>
      </c>
      <c r="G1186" s="174" t="str">
        <f t="shared" si="130"/>
        <v>项</v>
      </c>
    </row>
    <row r="1187" s="174" customFormat="1" ht="36" customHeight="1" spans="1:7">
      <c r="A1187" s="458" t="s">
        <v>2208</v>
      </c>
      <c r="B1187" s="326" t="s">
        <v>211</v>
      </c>
      <c r="C1187" s="327">
        <v>0</v>
      </c>
      <c r="D1187" s="459">
        <v>0</v>
      </c>
      <c r="E1187" s="324" t="str">
        <f t="shared" si="131"/>
        <v/>
      </c>
      <c r="F1187" s="297" t="str">
        <f t="shared" si="129"/>
        <v>否</v>
      </c>
      <c r="G1187" s="174" t="str">
        <f t="shared" si="130"/>
        <v>项</v>
      </c>
    </row>
    <row r="1188" s="174" customFormat="1" ht="36" customHeight="1" spans="1:7">
      <c r="A1188" s="458" t="s">
        <v>2209</v>
      </c>
      <c r="B1188" s="326" t="s">
        <v>213</v>
      </c>
      <c r="C1188" s="327">
        <v>0</v>
      </c>
      <c r="D1188" s="459">
        <v>0</v>
      </c>
      <c r="E1188" s="324" t="str">
        <f t="shared" si="131"/>
        <v/>
      </c>
      <c r="F1188" s="297" t="str">
        <f t="shared" si="129"/>
        <v>否</v>
      </c>
      <c r="G1188" s="174" t="str">
        <f t="shared" si="130"/>
        <v>项</v>
      </c>
    </row>
    <row r="1189" s="174" customFormat="1" ht="36" customHeight="1" spans="1:7">
      <c r="A1189" s="458" t="s">
        <v>2210</v>
      </c>
      <c r="B1189" s="326" t="s">
        <v>2211</v>
      </c>
      <c r="C1189" s="327">
        <v>23</v>
      </c>
      <c r="D1189" s="459">
        <v>24</v>
      </c>
      <c r="E1189" s="324">
        <f t="shared" si="131"/>
        <v>0.043</v>
      </c>
      <c r="F1189" s="297" t="str">
        <f t="shared" si="129"/>
        <v>是</v>
      </c>
      <c r="G1189" s="174" t="str">
        <f t="shared" si="130"/>
        <v>项</v>
      </c>
    </row>
    <row r="1190" s="174" customFormat="1" ht="36" customHeight="1" spans="1:7">
      <c r="A1190" s="458" t="s">
        <v>2212</v>
      </c>
      <c r="B1190" s="326" t="s">
        <v>2213</v>
      </c>
      <c r="C1190" s="327"/>
      <c r="D1190" s="459"/>
      <c r="E1190" s="324"/>
      <c r="F1190" s="297" t="str">
        <f t="shared" si="129"/>
        <v>否</v>
      </c>
      <c r="G1190" s="174" t="str">
        <f t="shared" si="130"/>
        <v>项</v>
      </c>
    </row>
    <row r="1191" s="174" customFormat="1" ht="36" customHeight="1" spans="1:7">
      <c r="A1191" s="458" t="s">
        <v>2214</v>
      </c>
      <c r="B1191" s="326" t="s">
        <v>2215</v>
      </c>
      <c r="C1191" s="327"/>
      <c r="D1191" s="459"/>
      <c r="E1191" s="324"/>
      <c r="F1191" s="297" t="str">
        <f t="shared" si="129"/>
        <v>否</v>
      </c>
      <c r="G1191" s="174" t="str">
        <f t="shared" si="130"/>
        <v>项</v>
      </c>
    </row>
    <row r="1192" s="174" customFormat="1" ht="36" customHeight="1" spans="1:7">
      <c r="A1192" s="458" t="s">
        <v>2216</v>
      </c>
      <c r="B1192" s="326" t="s">
        <v>2217</v>
      </c>
      <c r="C1192" s="327"/>
      <c r="D1192" s="459"/>
      <c r="E1192" s="324"/>
      <c r="F1192" s="297" t="str">
        <f t="shared" si="129"/>
        <v>否</v>
      </c>
      <c r="G1192" s="174" t="str">
        <f t="shared" si="130"/>
        <v>项</v>
      </c>
    </row>
    <row r="1193" s="174" customFormat="1" ht="36" customHeight="1" spans="1:7">
      <c r="A1193" s="458" t="s">
        <v>2218</v>
      </c>
      <c r="B1193" s="326" t="s">
        <v>2219</v>
      </c>
      <c r="C1193" s="327"/>
      <c r="D1193" s="459"/>
      <c r="E1193" s="324"/>
      <c r="F1193" s="297" t="str">
        <f t="shared" si="129"/>
        <v>否</v>
      </c>
      <c r="G1193" s="174" t="str">
        <f t="shared" si="130"/>
        <v>项</v>
      </c>
    </row>
    <row r="1194" s="174" customFormat="1" ht="36" customHeight="1" spans="1:7">
      <c r="A1194" s="458" t="s">
        <v>2220</v>
      </c>
      <c r="B1194" s="326" t="s">
        <v>2221</v>
      </c>
      <c r="C1194" s="327">
        <v>0</v>
      </c>
      <c r="D1194" s="459">
        <v>0</v>
      </c>
      <c r="E1194" s="324" t="str">
        <f t="shared" si="131"/>
        <v/>
      </c>
      <c r="F1194" s="297" t="str">
        <f t="shared" si="129"/>
        <v>否</v>
      </c>
      <c r="G1194" s="174" t="str">
        <f t="shared" si="130"/>
        <v>项</v>
      </c>
    </row>
    <row r="1195" s="174" customFormat="1" ht="36" customHeight="1" spans="1:7">
      <c r="A1195" s="458" t="s">
        <v>2222</v>
      </c>
      <c r="B1195" s="326" t="s">
        <v>2223</v>
      </c>
      <c r="C1195" s="327">
        <v>0</v>
      </c>
      <c r="D1195" s="459">
        <v>0</v>
      </c>
      <c r="E1195" s="324" t="str">
        <f t="shared" si="131"/>
        <v/>
      </c>
      <c r="F1195" s="297" t="str">
        <f t="shared" si="129"/>
        <v>否</v>
      </c>
      <c r="G1195" s="174" t="str">
        <f t="shared" si="130"/>
        <v>项</v>
      </c>
    </row>
    <row r="1196" s="174" customFormat="1" ht="36" customHeight="1" spans="1:7">
      <c r="A1196" s="458" t="s">
        <v>2224</v>
      </c>
      <c r="B1196" s="326" t="s">
        <v>2225</v>
      </c>
      <c r="C1196" s="327">
        <v>0</v>
      </c>
      <c r="D1196" s="459">
        <v>0</v>
      </c>
      <c r="E1196" s="324" t="str">
        <f t="shared" si="131"/>
        <v/>
      </c>
      <c r="F1196" s="297" t="str">
        <f t="shared" si="129"/>
        <v>否</v>
      </c>
      <c r="G1196" s="174" t="str">
        <f t="shared" si="130"/>
        <v>项</v>
      </c>
    </row>
    <row r="1197" s="174" customFormat="1" ht="36" customHeight="1" spans="1:7">
      <c r="A1197" s="458" t="s">
        <v>2226</v>
      </c>
      <c r="B1197" s="326" t="s">
        <v>2227</v>
      </c>
      <c r="C1197" s="327">
        <v>0</v>
      </c>
      <c r="D1197" s="459">
        <v>0</v>
      </c>
      <c r="E1197" s="324" t="str">
        <f t="shared" si="131"/>
        <v/>
      </c>
      <c r="F1197" s="297" t="str">
        <f t="shared" si="129"/>
        <v>否</v>
      </c>
      <c r="G1197" s="174" t="str">
        <f t="shared" si="130"/>
        <v>项</v>
      </c>
    </row>
    <row r="1198" s="174" customFormat="1" ht="36" customHeight="1" spans="1:7">
      <c r="A1198" s="458" t="s">
        <v>2228</v>
      </c>
      <c r="B1198" s="326" t="s">
        <v>2229</v>
      </c>
      <c r="C1198" s="327">
        <v>0</v>
      </c>
      <c r="D1198" s="459">
        <v>0</v>
      </c>
      <c r="E1198" s="324" t="str">
        <f t="shared" si="131"/>
        <v/>
      </c>
      <c r="F1198" s="297" t="str">
        <f t="shared" si="129"/>
        <v>否</v>
      </c>
      <c r="G1198" s="174" t="str">
        <f t="shared" si="130"/>
        <v>项</v>
      </c>
    </row>
    <row r="1199" s="174" customFormat="1" ht="36" customHeight="1" spans="1:7">
      <c r="A1199" s="458" t="s">
        <v>2230</v>
      </c>
      <c r="B1199" s="326" t="s">
        <v>2231</v>
      </c>
      <c r="C1199" s="327">
        <v>8</v>
      </c>
      <c r="D1199" s="459">
        <v>18</v>
      </c>
      <c r="E1199" s="324">
        <f t="shared" si="131"/>
        <v>1.25</v>
      </c>
      <c r="F1199" s="297" t="str">
        <f t="shared" si="129"/>
        <v>是</v>
      </c>
      <c r="G1199" s="174" t="str">
        <f t="shared" si="130"/>
        <v>项</v>
      </c>
    </row>
    <row r="1200" s="174" customFormat="1" ht="36" customHeight="1" spans="1:7">
      <c r="A1200" s="456" t="s">
        <v>2232</v>
      </c>
      <c r="B1200" s="322" t="s">
        <v>2233</v>
      </c>
      <c r="C1200" s="323">
        <f>C1201</f>
        <v>0</v>
      </c>
      <c r="D1200" s="457">
        <f>D1201</f>
        <v>0</v>
      </c>
      <c r="E1200" s="332"/>
      <c r="F1200" s="297" t="str">
        <f t="shared" si="129"/>
        <v>否</v>
      </c>
      <c r="G1200" s="174" t="str">
        <f t="shared" si="130"/>
        <v>款</v>
      </c>
    </row>
    <row r="1201" s="174" customFormat="1" ht="36" customHeight="1" spans="1:7">
      <c r="A1201" s="329">
        <v>2209999</v>
      </c>
      <c r="B1201" s="326" t="s">
        <v>2234</v>
      </c>
      <c r="C1201" s="327"/>
      <c r="D1201" s="459"/>
      <c r="E1201" s="324"/>
      <c r="F1201" s="297" t="str">
        <f t="shared" si="129"/>
        <v>否</v>
      </c>
      <c r="G1201" s="174" t="str">
        <f t="shared" si="130"/>
        <v>项</v>
      </c>
    </row>
    <row r="1202" s="176" customFormat="1" ht="36" customHeight="1" spans="1:7">
      <c r="A1202" s="322" t="s">
        <v>2235</v>
      </c>
      <c r="B1202" s="463" t="s">
        <v>589</v>
      </c>
      <c r="C1202" s="464"/>
      <c r="D1202" s="465"/>
      <c r="E1202" s="332"/>
      <c r="F1202" s="295" t="str">
        <f t="shared" si="129"/>
        <v>否</v>
      </c>
      <c r="G1202" s="176" t="str">
        <f t="shared" si="130"/>
        <v>项</v>
      </c>
    </row>
    <row r="1203" s="174" customFormat="1" ht="36" customHeight="1" spans="1:7">
      <c r="A1203" s="456" t="s">
        <v>175</v>
      </c>
      <c r="B1203" s="322" t="s">
        <v>176</v>
      </c>
      <c r="C1203" s="323">
        <f>C1204+C1215+C1219+C1223</f>
        <v>28835</v>
      </c>
      <c r="D1203" s="457">
        <f>D1204+D1215+D1219+D1223</f>
        <v>37328</v>
      </c>
      <c r="E1203" s="324">
        <f>IF(C1203&gt;0,D1203/C1203-1,IF(C1203&lt;0,-(D1203/C1203-1),""))</f>
        <v>0.295</v>
      </c>
      <c r="F1203" s="297" t="str">
        <f t="shared" si="129"/>
        <v>是</v>
      </c>
      <c r="G1203" s="174" t="str">
        <f t="shared" si="130"/>
        <v>类</v>
      </c>
    </row>
    <row r="1204" s="174" customFormat="1" ht="36" customHeight="1" spans="1:7">
      <c r="A1204" s="456" t="s">
        <v>2236</v>
      </c>
      <c r="B1204" s="322" t="s">
        <v>2237</v>
      </c>
      <c r="C1204" s="323">
        <f>SUM(C1205:C1214)</f>
        <v>21380</v>
      </c>
      <c r="D1204" s="457">
        <f>SUM(D1205:D1214)</f>
        <v>29679</v>
      </c>
      <c r="E1204" s="324">
        <f>IF(C1204&gt;0,D1204/C1204-1,IF(C1204&lt;0,-(D1204/C1204-1),""))</f>
        <v>0.388</v>
      </c>
      <c r="F1204" s="297" t="str">
        <f t="shared" si="129"/>
        <v>是</v>
      </c>
      <c r="G1204" s="174" t="str">
        <f t="shared" si="130"/>
        <v>款</v>
      </c>
    </row>
    <row r="1205" s="174" customFormat="1" ht="36" customHeight="1" spans="1:7">
      <c r="A1205" s="458" t="s">
        <v>2238</v>
      </c>
      <c r="B1205" s="326" t="s">
        <v>2239</v>
      </c>
      <c r="C1205" s="327">
        <v>0</v>
      </c>
      <c r="D1205" s="459">
        <v>0</v>
      </c>
      <c r="E1205" s="324" t="str">
        <f t="shared" si="131"/>
        <v/>
      </c>
      <c r="F1205" s="297" t="str">
        <f t="shared" si="129"/>
        <v>否</v>
      </c>
      <c r="G1205" s="174" t="str">
        <f t="shared" si="130"/>
        <v>项</v>
      </c>
    </row>
    <row r="1206" s="174" customFormat="1" ht="36" customHeight="1" spans="1:7">
      <c r="A1206" s="458" t="s">
        <v>2240</v>
      </c>
      <c r="B1206" s="326" t="s">
        <v>2241</v>
      </c>
      <c r="C1206" s="327">
        <v>0</v>
      </c>
      <c r="D1206" s="459">
        <v>0</v>
      </c>
      <c r="E1206" s="324" t="str">
        <f t="shared" si="131"/>
        <v/>
      </c>
      <c r="F1206" s="297" t="str">
        <f t="shared" si="129"/>
        <v>否</v>
      </c>
      <c r="G1206" s="174" t="str">
        <f t="shared" si="130"/>
        <v>项</v>
      </c>
    </row>
    <row r="1207" s="174" customFormat="1" ht="36" customHeight="1" spans="1:7">
      <c r="A1207" s="458" t="s">
        <v>2242</v>
      </c>
      <c r="B1207" s="326" t="s">
        <v>2243</v>
      </c>
      <c r="C1207" s="327">
        <v>3577</v>
      </c>
      <c r="D1207" s="459">
        <v>17442</v>
      </c>
      <c r="E1207" s="324">
        <f t="shared" si="131"/>
        <v>3.876</v>
      </c>
      <c r="F1207" s="297" t="str">
        <f t="shared" si="129"/>
        <v>是</v>
      </c>
      <c r="G1207" s="174" t="str">
        <f t="shared" si="130"/>
        <v>项</v>
      </c>
    </row>
    <row r="1208" s="174" customFormat="1" ht="36" customHeight="1" spans="1:7">
      <c r="A1208" s="458" t="s">
        <v>2244</v>
      </c>
      <c r="B1208" s="326" t="s">
        <v>2245</v>
      </c>
      <c r="C1208" s="327">
        <v>0</v>
      </c>
      <c r="D1208" s="459">
        <v>0</v>
      </c>
      <c r="E1208" s="324" t="str">
        <f t="shared" si="131"/>
        <v/>
      </c>
      <c r="F1208" s="297" t="str">
        <f t="shared" si="129"/>
        <v>否</v>
      </c>
      <c r="G1208" s="174" t="str">
        <f t="shared" si="130"/>
        <v>项</v>
      </c>
    </row>
    <row r="1209" s="174" customFormat="1" ht="36" customHeight="1" spans="1:7">
      <c r="A1209" s="458" t="s">
        <v>2246</v>
      </c>
      <c r="B1209" s="326" t="s">
        <v>2247</v>
      </c>
      <c r="C1209" s="327">
        <v>11728</v>
      </c>
      <c r="D1209" s="459">
        <v>4305</v>
      </c>
      <c r="E1209" s="324">
        <f t="shared" si="131"/>
        <v>-0.633</v>
      </c>
      <c r="F1209" s="297" t="str">
        <f t="shared" si="129"/>
        <v>是</v>
      </c>
      <c r="G1209" s="174" t="str">
        <f t="shared" si="130"/>
        <v>项</v>
      </c>
    </row>
    <row r="1210" s="174" customFormat="1" ht="36" customHeight="1" spans="1:7">
      <c r="A1210" s="458" t="s">
        <v>2248</v>
      </c>
      <c r="B1210" s="326" t="s">
        <v>2249</v>
      </c>
      <c r="C1210" s="327"/>
      <c r="D1210" s="459">
        <v>3576</v>
      </c>
      <c r="E1210" s="324" t="str">
        <f t="shared" si="131"/>
        <v/>
      </c>
      <c r="F1210" s="297" t="str">
        <f t="shared" si="129"/>
        <v>是</v>
      </c>
      <c r="G1210" s="174" t="str">
        <f t="shared" si="130"/>
        <v>项</v>
      </c>
    </row>
    <row r="1211" s="174" customFormat="1" ht="36" customHeight="1" spans="1:7">
      <c r="A1211" s="458" t="s">
        <v>2250</v>
      </c>
      <c r="B1211" s="326" t="s">
        <v>2251</v>
      </c>
      <c r="C1211" s="327"/>
      <c r="D1211" s="459">
        <v>500</v>
      </c>
      <c r="E1211" s="324" t="str">
        <f t="shared" si="131"/>
        <v/>
      </c>
      <c r="F1211" s="297" t="str">
        <f t="shared" si="129"/>
        <v>是</v>
      </c>
      <c r="G1211" s="174" t="str">
        <f t="shared" si="130"/>
        <v>项</v>
      </c>
    </row>
    <row r="1212" s="174" customFormat="1" ht="36" customHeight="1" spans="1:7">
      <c r="A1212" s="458" t="s">
        <v>2252</v>
      </c>
      <c r="B1212" s="326" t="s">
        <v>2253</v>
      </c>
      <c r="C1212" s="327">
        <v>2075</v>
      </c>
      <c r="D1212" s="459">
        <v>3856</v>
      </c>
      <c r="E1212" s="324">
        <f t="shared" si="131"/>
        <v>0.858</v>
      </c>
      <c r="F1212" s="297" t="str">
        <f t="shared" si="129"/>
        <v>是</v>
      </c>
      <c r="G1212" s="174" t="str">
        <f t="shared" si="130"/>
        <v>项</v>
      </c>
    </row>
    <row r="1213" s="174" customFormat="1" ht="36" customHeight="1" spans="1:7">
      <c r="A1213" s="458" t="s">
        <v>2254</v>
      </c>
      <c r="B1213" s="326" t="s">
        <v>2255</v>
      </c>
      <c r="C1213" s="327">
        <v>0</v>
      </c>
      <c r="D1213" s="459">
        <v>0</v>
      </c>
      <c r="E1213" s="324" t="str">
        <f t="shared" si="131"/>
        <v/>
      </c>
      <c r="F1213" s="297" t="str">
        <f t="shared" si="129"/>
        <v>否</v>
      </c>
      <c r="G1213" s="174" t="str">
        <f t="shared" si="130"/>
        <v>项</v>
      </c>
    </row>
    <row r="1214" s="174" customFormat="1" ht="36" customHeight="1" spans="1:7">
      <c r="A1214" s="458" t="s">
        <v>2256</v>
      </c>
      <c r="B1214" s="326" t="s">
        <v>2257</v>
      </c>
      <c r="C1214" s="327">
        <v>4000</v>
      </c>
      <c r="D1214" s="459"/>
      <c r="E1214" s="324"/>
      <c r="F1214" s="297" t="str">
        <f t="shared" si="129"/>
        <v>是</v>
      </c>
      <c r="G1214" s="174" t="str">
        <f t="shared" si="130"/>
        <v>项</v>
      </c>
    </row>
    <row r="1215" s="174" customFormat="1" ht="36" customHeight="1" spans="1:7">
      <c r="A1215" s="456" t="s">
        <v>2258</v>
      </c>
      <c r="B1215" s="322" t="s">
        <v>2259</v>
      </c>
      <c r="C1215" s="323">
        <f>C1216+C1217+C1218</f>
        <v>7455</v>
      </c>
      <c r="D1215" s="457">
        <f>D1216+D1217+D1218</f>
        <v>7649</v>
      </c>
      <c r="E1215" s="324">
        <f>IF(C1215&gt;0,D1215/C1215-1,IF(C1215&lt;0,-(D1215/C1215-1),""))</f>
        <v>0.026</v>
      </c>
      <c r="F1215" s="297" t="str">
        <f t="shared" si="129"/>
        <v>是</v>
      </c>
      <c r="G1215" s="174" t="str">
        <f t="shared" si="130"/>
        <v>款</v>
      </c>
    </row>
    <row r="1216" s="174" customFormat="1" ht="36" customHeight="1" spans="1:7">
      <c r="A1216" s="458" t="s">
        <v>2260</v>
      </c>
      <c r="B1216" s="326" t="s">
        <v>2261</v>
      </c>
      <c r="C1216" s="327">
        <v>7455</v>
      </c>
      <c r="D1216" s="459">
        <v>7649</v>
      </c>
      <c r="E1216" s="324">
        <f>IF(C1216&gt;0,D1216/C1216-1,IF(C1216&lt;0,-(D1216/C1216-1),""))</f>
        <v>0.026</v>
      </c>
      <c r="F1216" s="297" t="str">
        <f t="shared" si="129"/>
        <v>是</v>
      </c>
      <c r="G1216" s="174" t="str">
        <f t="shared" si="130"/>
        <v>项</v>
      </c>
    </row>
    <row r="1217" s="174" customFormat="1" ht="36" customHeight="1" spans="1:7">
      <c r="A1217" s="458" t="s">
        <v>2262</v>
      </c>
      <c r="B1217" s="326" t="s">
        <v>2263</v>
      </c>
      <c r="C1217" s="327">
        <v>0</v>
      </c>
      <c r="D1217" s="459">
        <v>0</v>
      </c>
      <c r="E1217" s="324" t="str">
        <f t="shared" si="131"/>
        <v/>
      </c>
      <c r="F1217" s="297" t="str">
        <f t="shared" si="129"/>
        <v>否</v>
      </c>
      <c r="G1217" s="174" t="str">
        <f t="shared" si="130"/>
        <v>项</v>
      </c>
    </row>
    <row r="1218" s="174" customFormat="1" ht="36" customHeight="1" spans="1:7">
      <c r="A1218" s="458" t="s">
        <v>2264</v>
      </c>
      <c r="B1218" s="326" t="s">
        <v>2265</v>
      </c>
      <c r="C1218" s="327"/>
      <c r="D1218" s="459"/>
      <c r="E1218" s="324"/>
      <c r="F1218" s="297" t="str">
        <f t="shared" si="129"/>
        <v>否</v>
      </c>
      <c r="G1218" s="174" t="str">
        <f t="shared" si="130"/>
        <v>项</v>
      </c>
    </row>
    <row r="1219" s="174" customFormat="1" ht="36" customHeight="1" spans="1:7">
      <c r="A1219" s="456" t="s">
        <v>2266</v>
      </c>
      <c r="B1219" s="322" t="s">
        <v>2267</v>
      </c>
      <c r="C1219" s="323">
        <f>C1220+C1221+C1222</f>
        <v>0</v>
      </c>
      <c r="D1219" s="457">
        <f>D1220+D1221+D1222</f>
        <v>0</v>
      </c>
      <c r="E1219" s="332"/>
      <c r="F1219" s="297" t="str">
        <f t="shared" si="129"/>
        <v>否</v>
      </c>
      <c r="G1219" s="174" t="str">
        <f t="shared" si="130"/>
        <v>款</v>
      </c>
    </row>
    <row r="1220" s="174" customFormat="1" ht="36" customHeight="1" spans="1:7">
      <c r="A1220" s="458" t="s">
        <v>2268</v>
      </c>
      <c r="B1220" s="326" t="s">
        <v>2269</v>
      </c>
      <c r="C1220" s="327">
        <v>0</v>
      </c>
      <c r="D1220" s="459">
        <v>0</v>
      </c>
      <c r="E1220" s="324" t="str">
        <f t="shared" si="131"/>
        <v/>
      </c>
      <c r="F1220" s="297" t="str">
        <f t="shared" si="129"/>
        <v>否</v>
      </c>
      <c r="G1220" s="174" t="str">
        <f t="shared" si="130"/>
        <v>项</v>
      </c>
    </row>
    <row r="1221" s="174" customFormat="1" ht="36" customHeight="1" spans="1:7">
      <c r="A1221" s="458" t="s">
        <v>2270</v>
      </c>
      <c r="B1221" s="326" t="s">
        <v>2271</v>
      </c>
      <c r="C1221" s="327"/>
      <c r="D1221" s="459"/>
      <c r="E1221" s="324"/>
      <c r="F1221" s="297" t="str">
        <f t="shared" si="129"/>
        <v>否</v>
      </c>
      <c r="G1221" s="174" t="str">
        <f t="shared" si="130"/>
        <v>项</v>
      </c>
    </row>
    <row r="1222" s="174" customFormat="1" ht="36" customHeight="1" spans="1:7">
      <c r="A1222" s="458" t="s">
        <v>2272</v>
      </c>
      <c r="B1222" s="326" t="s">
        <v>2273</v>
      </c>
      <c r="C1222" s="327">
        <v>0</v>
      </c>
      <c r="D1222" s="459">
        <v>0</v>
      </c>
      <c r="E1222" s="324" t="str">
        <f t="shared" ref="E1222:E1285" si="134">IF(C1222&gt;0,D1222/C1222-1,IF(C1222&lt;0,-(D1222/C1222-1),""))</f>
        <v/>
      </c>
      <c r="F1222" s="297" t="str">
        <f t="shared" ref="F1222:F1285" si="135">IF(LEN(A1222)=3,"是",IF(B1222&lt;&gt;"",IF(SUM(C1222:D1222)&lt;&gt;0,"是","否"),"是"))</f>
        <v>否</v>
      </c>
      <c r="G1222" s="174" t="str">
        <f t="shared" ref="G1222:G1285" si="136">IF(LEN(A1222)=3,"类",IF(LEN(A1222)=5,"款","项"))</f>
        <v>项</v>
      </c>
    </row>
    <row r="1223" s="176" customFormat="1" ht="36" customHeight="1" spans="1:7">
      <c r="A1223" s="462" t="s">
        <v>2274</v>
      </c>
      <c r="B1223" s="463" t="s">
        <v>589</v>
      </c>
      <c r="C1223" s="464"/>
      <c r="D1223" s="465"/>
      <c r="E1223" s="332"/>
      <c r="F1223" s="295" t="str">
        <f t="shared" si="135"/>
        <v>否</v>
      </c>
      <c r="G1223" s="176" t="str">
        <f t="shared" si="136"/>
        <v>项</v>
      </c>
    </row>
    <row r="1224" s="174" customFormat="1" ht="36" customHeight="1" spans="1:7">
      <c r="A1224" s="456" t="s">
        <v>177</v>
      </c>
      <c r="B1224" s="322" t="s">
        <v>178</v>
      </c>
      <c r="C1224" s="323">
        <f>C1225+C1243+C1257+C1263+C1269+C1282</f>
        <v>364</v>
      </c>
      <c r="D1224" s="457">
        <f>D1225+D1243+D1257+D1263+D1269+D1282</f>
        <v>255</v>
      </c>
      <c r="E1224" s="324">
        <f>IF(C1224&gt;0,D1224/C1224-1,IF(C1224&lt;0,-(D1224/C1224-1),""))</f>
        <v>-0.299</v>
      </c>
      <c r="F1224" s="297" t="str">
        <f t="shared" si="135"/>
        <v>是</v>
      </c>
      <c r="G1224" s="174" t="str">
        <f t="shared" si="136"/>
        <v>类</v>
      </c>
    </row>
    <row r="1225" s="174" customFormat="1" ht="36" customHeight="1" spans="1:7">
      <c r="A1225" s="456" t="s">
        <v>2275</v>
      </c>
      <c r="B1225" s="322" t="s">
        <v>2276</v>
      </c>
      <c r="C1225" s="323">
        <f>SUM(C1226:C1242)</f>
        <v>364</v>
      </c>
      <c r="D1225" s="457">
        <f>SUM(D1226:D1242)</f>
        <v>250</v>
      </c>
      <c r="E1225" s="324">
        <f>IF(C1225&gt;0,D1225/C1225-1,IF(C1225&lt;0,-(D1225/C1225-1),""))</f>
        <v>-0.313</v>
      </c>
      <c r="F1225" s="297" t="str">
        <f t="shared" si="135"/>
        <v>是</v>
      </c>
      <c r="G1225" s="174" t="str">
        <f t="shared" si="136"/>
        <v>款</v>
      </c>
    </row>
    <row r="1226" s="174" customFormat="1" ht="36" customHeight="1" spans="1:7">
      <c r="A1226" s="458" t="s">
        <v>2277</v>
      </c>
      <c r="B1226" s="326" t="s">
        <v>209</v>
      </c>
      <c r="C1226" s="327"/>
      <c r="D1226" s="459"/>
      <c r="E1226" s="324"/>
      <c r="F1226" s="297" t="str">
        <f t="shared" si="135"/>
        <v>否</v>
      </c>
      <c r="G1226" s="174" t="str">
        <f t="shared" si="136"/>
        <v>项</v>
      </c>
    </row>
    <row r="1227" s="174" customFormat="1" ht="36" customHeight="1" spans="1:7">
      <c r="A1227" s="458" t="s">
        <v>2278</v>
      </c>
      <c r="B1227" s="326" t="s">
        <v>211</v>
      </c>
      <c r="C1227" s="327">
        <v>0</v>
      </c>
      <c r="D1227" s="459">
        <v>0</v>
      </c>
      <c r="E1227" s="324" t="str">
        <f t="shared" si="134"/>
        <v/>
      </c>
      <c r="F1227" s="297" t="str">
        <f t="shared" si="135"/>
        <v>否</v>
      </c>
      <c r="G1227" s="174" t="str">
        <f t="shared" si="136"/>
        <v>项</v>
      </c>
    </row>
    <row r="1228" s="174" customFormat="1" ht="36" customHeight="1" spans="1:7">
      <c r="A1228" s="458" t="s">
        <v>2279</v>
      </c>
      <c r="B1228" s="326" t="s">
        <v>213</v>
      </c>
      <c r="C1228" s="327"/>
      <c r="D1228" s="459"/>
      <c r="E1228" s="324"/>
      <c r="F1228" s="297" t="str">
        <f t="shared" si="135"/>
        <v>否</v>
      </c>
      <c r="G1228" s="174" t="str">
        <f t="shared" si="136"/>
        <v>项</v>
      </c>
    </row>
    <row r="1229" s="174" customFormat="1" ht="36" customHeight="1" spans="1:7">
      <c r="A1229" s="458" t="s">
        <v>2280</v>
      </c>
      <c r="B1229" s="326" t="s">
        <v>2281</v>
      </c>
      <c r="C1229" s="327">
        <v>0</v>
      </c>
      <c r="D1229" s="459">
        <v>0</v>
      </c>
      <c r="E1229" s="324" t="str">
        <f t="shared" si="134"/>
        <v/>
      </c>
      <c r="F1229" s="297" t="str">
        <f t="shared" si="135"/>
        <v>否</v>
      </c>
      <c r="G1229" s="174" t="str">
        <f t="shared" si="136"/>
        <v>项</v>
      </c>
    </row>
    <row r="1230" s="174" customFormat="1" ht="36" customHeight="1" spans="1:7">
      <c r="A1230" s="458" t="s">
        <v>2282</v>
      </c>
      <c r="B1230" s="326" t="s">
        <v>2283</v>
      </c>
      <c r="C1230" s="327"/>
      <c r="D1230" s="459">
        <v>120</v>
      </c>
      <c r="E1230" s="324" t="str">
        <f t="shared" si="134"/>
        <v/>
      </c>
      <c r="F1230" s="297" t="str">
        <f t="shared" si="135"/>
        <v>是</v>
      </c>
      <c r="G1230" s="174" t="str">
        <f t="shared" si="136"/>
        <v>项</v>
      </c>
    </row>
    <row r="1231" s="174" customFormat="1" ht="36" customHeight="1" spans="1:7">
      <c r="A1231" s="458" t="s">
        <v>2284</v>
      </c>
      <c r="B1231" s="326" t="s">
        <v>2285</v>
      </c>
      <c r="C1231" s="327"/>
      <c r="D1231" s="459"/>
      <c r="E1231" s="324"/>
      <c r="F1231" s="297" t="str">
        <f t="shared" si="135"/>
        <v>否</v>
      </c>
      <c r="G1231" s="174" t="str">
        <f t="shared" si="136"/>
        <v>项</v>
      </c>
    </row>
    <row r="1232" s="174" customFormat="1" ht="36" customHeight="1" spans="1:7">
      <c r="A1232" s="458" t="s">
        <v>2286</v>
      </c>
      <c r="B1232" s="326" t="s">
        <v>2287</v>
      </c>
      <c r="C1232" s="327">
        <v>0</v>
      </c>
      <c r="D1232" s="459">
        <v>0</v>
      </c>
      <c r="E1232" s="324" t="str">
        <f t="shared" si="134"/>
        <v/>
      </c>
      <c r="F1232" s="297" t="str">
        <f t="shared" si="135"/>
        <v>否</v>
      </c>
      <c r="G1232" s="174" t="str">
        <f t="shared" si="136"/>
        <v>项</v>
      </c>
    </row>
    <row r="1233" s="174" customFormat="1" ht="36" customHeight="1" spans="1:7">
      <c r="A1233" s="458" t="s">
        <v>2288</v>
      </c>
      <c r="B1233" s="326" t="s">
        <v>2289</v>
      </c>
      <c r="C1233" s="327"/>
      <c r="D1233" s="459"/>
      <c r="E1233" s="324"/>
      <c r="F1233" s="297" t="str">
        <f t="shared" si="135"/>
        <v>否</v>
      </c>
      <c r="G1233" s="174" t="str">
        <f t="shared" si="136"/>
        <v>项</v>
      </c>
    </row>
    <row r="1234" s="174" customFormat="1" ht="36" customHeight="1" spans="1:7">
      <c r="A1234" s="458" t="s">
        <v>2290</v>
      </c>
      <c r="B1234" s="326" t="s">
        <v>2291</v>
      </c>
      <c r="C1234" s="327">
        <v>0</v>
      </c>
      <c r="D1234" s="459">
        <v>0</v>
      </c>
      <c r="E1234" s="324" t="str">
        <f t="shared" si="134"/>
        <v/>
      </c>
      <c r="F1234" s="297" t="str">
        <f t="shared" si="135"/>
        <v>否</v>
      </c>
      <c r="G1234" s="174" t="str">
        <f t="shared" si="136"/>
        <v>项</v>
      </c>
    </row>
    <row r="1235" s="174" customFormat="1" ht="36" customHeight="1" spans="1:7">
      <c r="A1235" s="458" t="s">
        <v>2292</v>
      </c>
      <c r="B1235" s="326" t="s">
        <v>2293</v>
      </c>
      <c r="C1235" s="327">
        <v>0</v>
      </c>
      <c r="D1235" s="459">
        <v>0</v>
      </c>
      <c r="E1235" s="324" t="str">
        <f t="shared" si="134"/>
        <v/>
      </c>
      <c r="F1235" s="297" t="str">
        <f t="shared" si="135"/>
        <v>否</v>
      </c>
      <c r="G1235" s="174" t="str">
        <f t="shared" si="136"/>
        <v>项</v>
      </c>
    </row>
    <row r="1236" s="174" customFormat="1" ht="36" customHeight="1" spans="1:7">
      <c r="A1236" s="458" t="s">
        <v>2294</v>
      </c>
      <c r="B1236" s="326" t="s">
        <v>2295</v>
      </c>
      <c r="C1236" s="327">
        <v>364</v>
      </c>
      <c r="D1236" s="459">
        <v>130</v>
      </c>
      <c r="E1236" s="324">
        <f t="shared" si="134"/>
        <v>-0.643</v>
      </c>
      <c r="F1236" s="297" t="str">
        <f t="shared" si="135"/>
        <v>是</v>
      </c>
      <c r="G1236" s="174" t="str">
        <f t="shared" si="136"/>
        <v>项</v>
      </c>
    </row>
    <row r="1237" s="174" customFormat="1" ht="36" customHeight="1" spans="1:7">
      <c r="A1237" s="458" t="s">
        <v>2296</v>
      </c>
      <c r="B1237" s="326" t="s">
        <v>2297</v>
      </c>
      <c r="C1237" s="327">
        <v>0</v>
      </c>
      <c r="D1237" s="459">
        <v>0</v>
      </c>
      <c r="E1237" s="324" t="str">
        <f t="shared" si="134"/>
        <v/>
      </c>
      <c r="F1237" s="297" t="str">
        <f t="shared" si="135"/>
        <v>否</v>
      </c>
      <c r="G1237" s="174" t="str">
        <f t="shared" si="136"/>
        <v>项</v>
      </c>
    </row>
    <row r="1238" s="174" customFormat="1" ht="36" customHeight="1" spans="1:7">
      <c r="A1238" s="461">
        <v>2220119</v>
      </c>
      <c r="B1238" s="481" t="s">
        <v>2298</v>
      </c>
      <c r="C1238" s="327">
        <v>0</v>
      </c>
      <c r="D1238" s="459">
        <v>0</v>
      </c>
      <c r="E1238" s="324" t="str">
        <f t="shared" si="134"/>
        <v/>
      </c>
      <c r="F1238" s="297" t="str">
        <f t="shared" si="135"/>
        <v>否</v>
      </c>
      <c r="G1238" s="174" t="str">
        <f t="shared" si="136"/>
        <v>项</v>
      </c>
    </row>
    <row r="1239" s="174" customFormat="1" ht="36" customHeight="1" spans="1:7">
      <c r="A1239" s="461">
        <v>2220120</v>
      </c>
      <c r="B1239" s="481" t="s">
        <v>2299</v>
      </c>
      <c r="C1239" s="327">
        <v>0</v>
      </c>
      <c r="D1239" s="459">
        <v>0</v>
      </c>
      <c r="E1239" s="324" t="str">
        <f t="shared" si="134"/>
        <v/>
      </c>
      <c r="F1239" s="297" t="str">
        <f t="shared" si="135"/>
        <v>否</v>
      </c>
      <c r="G1239" s="174" t="str">
        <f t="shared" si="136"/>
        <v>项</v>
      </c>
    </row>
    <row r="1240" s="174" customFormat="1" ht="36" customHeight="1" spans="1:7">
      <c r="A1240" s="461">
        <v>2220121</v>
      </c>
      <c r="B1240" s="481" t="s">
        <v>2300</v>
      </c>
      <c r="C1240" s="327"/>
      <c r="D1240" s="459"/>
      <c r="E1240" s="324"/>
      <c r="F1240" s="297" t="str">
        <f t="shared" si="135"/>
        <v>否</v>
      </c>
      <c r="G1240" s="174" t="str">
        <f t="shared" si="136"/>
        <v>项</v>
      </c>
    </row>
    <row r="1241" s="174" customFormat="1" ht="36" customHeight="1" spans="1:7">
      <c r="A1241" s="458" t="s">
        <v>2301</v>
      </c>
      <c r="B1241" s="326" t="s">
        <v>227</v>
      </c>
      <c r="C1241" s="327"/>
      <c r="D1241" s="459"/>
      <c r="E1241" s="324"/>
      <c r="F1241" s="297" t="str">
        <f t="shared" si="135"/>
        <v>否</v>
      </c>
      <c r="G1241" s="174" t="str">
        <f t="shared" si="136"/>
        <v>项</v>
      </c>
    </row>
    <row r="1242" s="174" customFormat="1" ht="36" customHeight="1" spans="1:7">
      <c r="A1242" s="458" t="s">
        <v>2302</v>
      </c>
      <c r="B1242" s="326" t="s">
        <v>2303</v>
      </c>
      <c r="C1242" s="327"/>
      <c r="D1242" s="459"/>
      <c r="E1242" s="324"/>
      <c r="F1242" s="297" t="str">
        <f t="shared" si="135"/>
        <v>否</v>
      </c>
      <c r="G1242" s="174" t="str">
        <f t="shared" si="136"/>
        <v>项</v>
      </c>
    </row>
    <row r="1243" s="174" customFormat="1" ht="36" customHeight="1" spans="1:7">
      <c r="A1243" s="456" t="s">
        <v>2304</v>
      </c>
      <c r="B1243" s="322" t="s">
        <v>2305</v>
      </c>
      <c r="C1243" s="323">
        <f>SUM(C1244:C1256)</f>
        <v>0</v>
      </c>
      <c r="D1243" s="457">
        <f>SUM(D1244:D1256)</f>
        <v>0</v>
      </c>
      <c r="E1243" s="332"/>
      <c r="F1243" s="297" t="str">
        <f t="shared" si="135"/>
        <v>否</v>
      </c>
      <c r="G1243" s="174" t="str">
        <f t="shared" si="136"/>
        <v>款</v>
      </c>
    </row>
    <row r="1244" s="174" customFormat="1" ht="36" customHeight="1" spans="1:7">
      <c r="A1244" s="458" t="s">
        <v>2306</v>
      </c>
      <c r="B1244" s="326" t="s">
        <v>209</v>
      </c>
      <c r="C1244" s="327">
        <v>0</v>
      </c>
      <c r="D1244" s="459">
        <v>0</v>
      </c>
      <c r="E1244" s="324" t="str">
        <f t="shared" si="134"/>
        <v/>
      </c>
      <c r="F1244" s="297" t="str">
        <f t="shared" si="135"/>
        <v>否</v>
      </c>
      <c r="G1244" s="174" t="str">
        <f t="shared" si="136"/>
        <v>项</v>
      </c>
    </row>
    <row r="1245" s="174" customFormat="1" ht="36" customHeight="1" spans="1:7">
      <c r="A1245" s="458" t="s">
        <v>2307</v>
      </c>
      <c r="B1245" s="326" t="s">
        <v>211</v>
      </c>
      <c r="C1245" s="327">
        <v>0</v>
      </c>
      <c r="D1245" s="459">
        <v>0</v>
      </c>
      <c r="E1245" s="324" t="str">
        <f t="shared" si="134"/>
        <v/>
      </c>
      <c r="F1245" s="297" t="str">
        <f t="shared" si="135"/>
        <v>否</v>
      </c>
      <c r="G1245" s="174" t="str">
        <f t="shared" si="136"/>
        <v>项</v>
      </c>
    </row>
    <row r="1246" s="174" customFormat="1" ht="36" customHeight="1" spans="1:7">
      <c r="A1246" s="458" t="s">
        <v>2308</v>
      </c>
      <c r="B1246" s="326" t="s">
        <v>213</v>
      </c>
      <c r="C1246" s="327">
        <v>0</v>
      </c>
      <c r="D1246" s="459">
        <v>0</v>
      </c>
      <c r="E1246" s="324" t="str">
        <f t="shared" si="134"/>
        <v/>
      </c>
      <c r="F1246" s="297" t="str">
        <f t="shared" si="135"/>
        <v>否</v>
      </c>
      <c r="G1246" s="174" t="str">
        <f t="shared" si="136"/>
        <v>项</v>
      </c>
    </row>
    <row r="1247" s="174" customFormat="1" ht="36" customHeight="1" spans="1:7">
      <c r="A1247" s="458" t="s">
        <v>2309</v>
      </c>
      <c r="B1247" s="326" t="s">
        <v>2310</v>
      </c>
      <c r="C1247" s="327">
        <v>0</v>
      </c>
      <c r="D1247" s="459">
        <v>0</v>
      </c>
      <c r="E1247" s="324" t="str">
        <f t="shared" si="134"/>
        <v/>
      </c>
      <c r="F1247" s="297" t="str">
        <f t="shared" si="135"/>
        <v>否</v>
      </c>
      <c r="G1247" s="174" t="str">
        <f t="shared" si="136"/>
        <v>项</v>
      </c>
    </row>
    <row r="1248" s="174" customFormat="1" ht="36" customHeight="1" spans="1:7">
      <c r="A1248" s="458" t="s">
        <v>2311</v>
      </c>
      <c r="B1248" s="326" t="s">
        <v>2312</v>
      </c>
      <c r="C1248" s="327">
        <v>0</v>
      </c>
      <c r="D1248" s="459">
        <v>0</v>
      </c>
      <c r="E1248" s="324" t="str">
        <f t="shared" si="134"/>
        <v/>
      </c>
      <c r="F1248" s="297" t="str">
        <f t="shared" si="135"/>
        <v>否</v>
      </c>
      <c r="G1248" s="174" t="str">
        <f t="shared" si="136"/>
        <v>项</v>
      </c>
    </row>
    <row r="1249" s="174" customFormat="1" ht="36" customHeight="1" spans="1:7">
      <c r="A1249" s="458" t="s">
        <v>2313</v>
      </c>
      <c r="B1249" s="326" t="s">
        <v>2314</v>
      </c>
      <c r="C1249" s="327">
        <v>0</v>
      </c>
      <c r="D1249" s="459">
        <v>0</v>
      </c>
      <c r="E1249" s="324" t="str">
        <f t="shared" si="134"/>
        <v/>
      </c>
      <c r="F1249" s="297" t="str">
        <f t="shared" si="135"/>
        <v>否</v>
      </c>
      <c r="G1249" s="174" t="str">
        <f t="shared" si="136"/>
        <v>项</v>
      </c>
    </row>
    <row r="1250" s="174" customFormat="1" ht="36" customHeight="1" spans="1:7">
      <c r="A1250" s="458" t="s">
        <v>2315</v>
      </c>
      <c r="B1250" s="326" t="s">
        <v>2316</v>
      </c>
      <c r="C1250" s="327">
        <v>0</v>
      </c>
      <c r="D1250" s="459">
        <v>0</v>
      </c>
      <c r="E1250" s="324" t="str">
        <f t="shared" si="134"/>
        <v/>
      </c>
      <c r="F1250" s="297" t="str">
        <f t="shared" si="135"/>
        <v>否</v>
      </c>
      <c r="G1250" s="174" t="str">
        <f t="shared" si="136"/>
        <v>项</v>
      </c>
    </row>
    <row r="1251" s="174" customFormat="1" ht="36" customHeight="1" spans="1:7">
      <c r="A1251" s="458" t="s">
        <v>2317</v>
      </c>
      <c r="B1251" s="326" t="s">
        <v>2318</v>
      </c>
      <c r="C1251" s="327">
        <v>0</v>
      </c>
      <c r="D1251" s="459">
        <v>0</v>
      </c>
      <c r="E1251" s="324" t="str">
        <f t="shared" si="134"/>
        <v/>
      </c>
      <c r="F1251" s="297" t="str">
        <f t="shared" si="135"/>
        <v>否</v>
      </c>
      <c r="G1251" s="174" t="str">
        <f t="shared" si="136"/>
        <v>项</v>
      </c>
    </row>
    <row r="1252" s="174" customFormat="1" ht="36" customHeight="1" spans="1:7">
      <c r="A1252" s="458" t="s">
        <v>2319</v>
      </c>
      <c r="B1252" s="326" t="s">
        <v>2320</v>
      </c>
      <c r="C1252" s="327">
        <v>0</v>
      </c>
      <c r="D1252" s="459">
        <v>0</v>
      </c>
      <c r="E1252" s="324" t="str">
        <f t="shared" si="134"/>
        <v/>
      </c>
      <c r="F1252" s="297" t="str">
        <f t="shared" si="135"/>
        <v>否</v>
      </c>
      <c r="G1252" s="174" t="str">
        <f t="shared" si="136"/>
        <v>项</v>
      </c>
    </row>
    <row r="1253" s="174" customFormat="1" ht="36" customHeight="1" spans="1:7">
      <c r="A1253" s="458" t="s">
        <v>2321</v>
      </c>
      <c r="B1253" s="326" t="s">
        <v>2322</v>
      </c>
      <c r="C1253" s="327">
        <v>0</v>
      </c>
      <c r="D1253" s="459">
        <v>0</v>
      </c>
      <c r="E1253" s="324" t="str">
        <f t="shared" si="134"/>
        <v/>
      </c>
      <c r="F1253" s="297" t="str">
        <f t="shared" si="135"/>
        <v>否</v>
      </c>
      <c r="G1253" s="174" t="str">
        <f t="shared" si="136"/>
        <v>项</v>
      </c>
    </row>
    <row r="1254" s="174" customFormat="1" ht="36" customHeight="1" spans="1:7">
      <c r="A1254" s="458" t="s">
        <v>2323</v>
      </c>
      <c r="B1254" s="326" t="s">
        <v>2324</v>
      </c>
      <c r="C1254" s="327">
        <v>0</v>
      </c>
      <c r="D1254" s="459">
        <v>0</v>
      </c>
      <c r="E1254" s="324" t="str">
        <f t="shared" si="134"/>
        <v/>
      </c>
      <c r="F1254" s="297" t="str">
        <f t="shared" si="135"/>
        <v>否</v>
      </c>
      <c r="G1254" s="174" t="str">
        <f t="shared" si="136"/>
        <v>项</v>
      </c>
    </row>
    <row r="1255" s="174" customFormat="1" ht="36" customHeight="1" spans="1:7">
      <c r="A1255" s="458" t="s">
        <v>2325</v>
      </c>
      <c r="B1255" s="326" t="s">
        <v>227</v>
      </c>
      <c r="C1255" s="327"/>
      <c r="D1255" s="459"/>
      <c r="E1255" s="324"/>
      <c r="F1255" s="297" t="str">
        <f t="shared" si="135"/>
        <v>否</v>
      </c>
      <c r="G1255" s="174" t="str">
        <f t="shared" si="136"/>
        <v>项</v>
      </c>
    </row>
    <row r="1256" s="174" customFormat="1" ht="36" customHeight="1" spans="1:7">
      <c r="A1256" s="458" t="s">
        <v>2326</v>
      </c>
      <c r="B1256" s="326" t="s">
        <v>2327</v>
      </c>
      <c r="C1256" s="327"/>
      <c r="D1256" s="459"/>
      <c r="E1256" s="324"/>
      <c r="F1256" s="297" t="str">
        <f t="shared" si="135"/>
        <v>否</v>
      </c>
      <c r="G1256" s="174" t="str">
        <f t="shared" si="136"/>
        <v>项</v>
      </c>
    </row>
    <row r="1257" s="174" customFormat="1" ht="36" customHeight="1" spans="1:7">
      <c r="A1257" s="456" t="s">
        <v>2328</v>
      </c>
      <c r="B1257" s="322" t="s">
        <v>2329</v>
      </c>
      <c r="C1257" s="323">
        <f>SUM(C1258:C1262)</f>
        <v>0</v>
      </c>
      <c r="D1257" s="457">
        <f>SUM(D1258:D1262)</f>
        <v>0</v>
      </c>
      <c r="E1257" s="332" t="str">
        <f t="shared" si="134"/>
        <v/>
      </c>
      <c r="F1257" s="297" t="str">
        <f t="shared" si="135"/>
        <v>否</v>
      </c>
      <c r="G1257" s="174" t="str">
        <f t="shared" si="136"/>
        <v>款</v>
      </c>
    </row>
    <row r="1258" s="174" customFormat="1" ht="36" customHeight="1" spans="1:7">
      <c r="A1258" s="458" t="s">
        <v>2330</v>
      </c>
      <c r="B1258" s="326" t="s">
        <v>2331</v>
      </c>
      <c r="C1258" s="327">
        <v>0</v>
      </c>
      <c r="D1258" s="459">
        <v>0</v>
      </c>
      <c r="E1258" s="324" t="str">
        <f t="shared" si="134"/>
        <v/>
      </c>
      <c r="F1258" s="297" t="str">
        <f t="shared" si="135"/>
        <v>否</v>
      </c>
      <c r="G1258" s="174" t="str">
        <f t="shared" si="136"/>
        <v>项</v>
      </c>
    </row>
    <row r="1259" s="174" customFormat="1" ht="36" customHeight="1" spans="1:7">
      <c r="A1259" s="458" t="s">
        <v>2332</v>
      </c>
      <c r="B1259" s="326" t="s">
        <v>2333</v>
      </c>
      <c r="C1259" s="327">
        <v>0</v>
      </c>
      <c r="D1259" s="459">
        <v>0</v>
      </c>
      <c r="E1259" s="324" t="str">
        <f t="shared" si="134"/>
        <v/>
      </c>
      <c r="F1259" s="297" t="str">
        <f t="shared" si="135"/>
        <v>否</v>
      </c>
      <c r="G1259" s="174" t="str">
        <f t="shared" si="136"/>
        <v>项</v>
      </c>
    </row>
    <row r="1260" s="174" customFormat="1" ht="36" customHeight="1" spans="1:7">
      <c r="A1260" s="458" t="s">
        <v>2334</v>
      </c>
      <c r="B1260" s="326" t="s">
        <v>2335</v>
      </c>
      <c r="C1260" s="327">
        <v>0</v>
      </c>
      <c r="D1260" s="459">
        <v>0</v>
      </c>
      <c r="E1260" s="324" t="str">
        <f t="shared" si="134"/>
        <v/>
      </c>
      <c r="F1260" s="297" t="str">
        <f t="shared" si="135"/>
        <v>否</v>
      </c>
      <c r="G1260" s="174" t="str">
        <f t="shared" si="136"/>
        <v>项</v>
      </c>
    </row>
    <row r="1261" s="174" customFormat="1" ht="36" customHeight="1" spans="1:7">
      <c r="A1261" s="461">
        <v>2220305</v>
      </c>
      <c r="B1261" s="481" t="s">
        <v>2336</v>
      </c>
      <c r="C1261" s="327">
        <v>0</v>
      </c>
      <c r="D1261" s="459">
        <v>0</v>
      </c>
      <c r="E1261" s="324" t="str">
        <f t="shared" si="134"/>
        <v/>
      </c>
      <c r="F1261" s="297" t="str">
        <f t="shared" si="135"/>
        <v>否</v>
      </c>
      <c r="G1261" s="174" t="str">
        <f t="shared" si="136"/>
        <v>项</v>
      </c>
    </row>
    <row r="1262" s="174" customFormat="1" ht="36" customHeight="1" spans="1:7">
      <c r="A1262" s="458" t="s">
        <v>2337</v>
      </c>
      <c r="B1262" s="326" t="s">
        <v>2338</v>
      </c>
      <c r="C1262" s="327">
        <v>0</v>
      </c>
      <c r="D1262" s="459">
        <v>0</v>
      </c>
      <c r="E1262" s="324" t="str">
        <f t="shared" si="134"/>
        <v/>
      </c>
      <c r="F1262" s="297" t="str">
        <f t="shared" si="135"/>
        <v>否</v>
      </c>
      <c r="G1262" s="174" t="str">
        <f t="shared" si="136"/>
        <v>项</v>
      </c>
    </row>
    <row r="1263" s="174" customFormat="1" ht="36" customHeight="1" spans="1:7">
      <c r="A1263" s="456" t="s">
        <v>2339</v>
      </c>
      <c r="B1263" s="322" t="s">
        <v>2340</v>
      </c>
      <c r="C1263" s="323">
        <f>SUM(C1264:C1268)</f>
        <v>0</v>
      </c>
      <c r="D1263" s="457">
        <f>SUM(D1264:D1268)</f>
        <v>5</v>
      </c>
      <c r="E1263" s="332" t="str">
        <f t="shared" si="134"/>
        <v/>
      </c>
      <c r="F1263" s="297" t="str">
        <f t="shared" si="135"/>
        <v>是</v>
      </c>
      <c r="G1263" s="174" t="str">
        <f t="shared" si="136"/>
        <v>款</v>
      </c>
    </row>
    <row r="1264" s="174" customFormat="1" ht="36" customHeight="1" spans="1:7">
      <c r="A1264" s="458" t="s">
        <v>2341</v>
      </c>
      <c r="B1264" s="326" t="s">
        <v>2342</v>
      </c>
      <c r="C1264" s="327">
        <v>0</v>
      </c>
      <c r="D1264" s="459">
        <v>0</v>
      </c>
      <c r="E1264" s="324" t="str">
        <f t="shared" si="134"/>
        <v/>
      </c>
      <c r="F1264" s="297" t="str">
        <f t="shared" si="135"/>
        <v>否</v>
      </c>
      <c r="G1264" s="174" t="str">
        <f t="shared" si="136"/>
        <v>项</v>
      </c>
    </row>
    <row r="1265" s="174" customFormat="1" ht="36" customHeight="1" spans="1:7">
      <c r="A1265" s="458" t="s">
        <v>2343</v>
      </c>
      <c r="B1265" s="326" t="s">
        <v>2344</v>
      </c>
      <c r="C1265" s="327">
        <v>0</v>
      </c>
      <c r="D1265" s="459">
        <v>0</v>
      </c>
      <c r="E1265" s="324" t="str">
        <f t="shared" si="134"/>
        <v/>
      </c>
      <c r="F1265" s="297" t="str">
        <f t="shared" si="135"/>
        <v>否</v>
      </c>
      <c r="G1265" s="174" t="str">
        <f t="shared" si="136"/>
        <v>项</v>
      </c>
    </row>
    <row r="1266" s="174" customFormat="1" ht="36" customHeight="1" spans="1:7">
      <c r="A1266" s="458" t="s">
        <v>2345</v>
      </c>
      <c r="B1266" s="326" t="s">
        <v>2346</v>
      </c>
      <c r="C1266" s="327">
        <v>0</v>
      </c>
      <c r="D1266" s="459">
        <v>0</v>
      </c>
      <c r="E1266" s="324" t="str">
        <f t="shared" si="134"/>
        <v/>
      </c>
      <c r="F1266" s="297" t="str">
        <f t="shared" si="135"/>
        <v>否</v>
      </c>
      <c r="G1266" s="174" t="str">
        <f t="shared" si="136"/>
        <v>项</v>
      </c>
    </row>
    <row r="1267" s="174" customFormat="1" ht="36" customHeight="1" spans="1:7">
      <c r="A1267" s="458" t="s">
        <v>2347</v>
      </c>
      <c r="B1267" s="326" t="s">
        <v>2348</v>
      </c>
      <c r="C1267" s="327">
        <v>0</v>
      </c>
      <c r="D1267" s="459">
        <v>0</v>
      </c>
      <c r="E1267" s="324" t="str">
        <f t="shared" si="134"/>
        <v/>
      </c>
      <c r="F1267" s="297" t="str">
        <f t="shared" si="135"/>
        <v>否</v>
      </c>
      <c r="G1267" s="174" t="str">
        <f t="shared" si="136"/>
        <v>项</v>
      </c>
    </row>
    <row r="1268" s="174" customFormat="1" ht="36" customHeight="1" spans="1:7">
      <c r="A1268" s="458" t="s">
        <v>2349</v>
      </c>
      <c r="B1268" s="326" t="s">
        <v>2350</v>
      </c>
      <c r="C1268" s="327">
        <v>0</v>
      </c>
      <c r="D1268" s="459">
        <v>5</v>
      </c>
      <c r="E1268" s="324" t="str">
        <f t="shared" si="134"/>
        <v/>
      </c>
      <c r="F1268" s="297" t="str">
        <f t="shared" si="135"/>
        <v>是</v>
      </c>
      <c r="G1268" s="174" t="str">
        <f t="shared" si="136"/>
        <v>项</v>
      </c>
    </row>
    <row r="1269" s="174" customFormat="1" ht="36" customHeight="1" spans="1:7">
      <c r="A1269" s="456" t="s">
        <v>2351</v>
      </c>
      <c r="B1269" s="322" t="s">
        <v>2352</v>
      </c>
      <c r="C1269" s="323">
        <f>SUM(C1270:C1281)</f>
        <v>0</v>
      </c>
      <c r="D1269" s="457">
        <f>SUM(D1270:D1281)</f>
        <v>0</v>
      </c>
      <c r="E1269" s="332"/>
      <c r="F1269" s="297" t="str">
        <f t="shared" si="135"/>
        <v>否</v>
      </c>
      <c r="G1269" s="174" t="str">
        <f t="shared" si="136"/>
        <v>款</v>
      </c>
    </row>
    <row r="1270" s="174" customFormat="1" ht="36" customHeight="1" spans="1:7">
      <c r="A1270" s="458" t="s">
        <v>2353</v>
      </c>
      <c r="B1270" s="326" t="s">
        <v>2354</v>
      </c>
      <c r="C1270" s="327">
        <v>0</v>
      </c>
      <c r="D1270" s="459">
        <v>0</v>
      </c>
      <c r="E1270" s="324" t="str">
        <f t="shared" si="134"/>
        <v/>
      </c>
      <c r="F1270" s="297" t="str">
        <f t="shared" si="135"/>
        <v>否</v>
      </c>
      <c r="G1270" s="174" t="str">
        <f t="shared" si="136"/>
        <v>项</v>
      </c>
    </row>
    <row r="1271" s="174" customFormat="1" ht="36" customHeight="1" spans="1:7">
      <c r="A1271" s="458" t="s">
        <v>2355</v>
      </c>
      <c r="B1271" s="326" t="s">
        <v>2356</v>
      </c>
      <c r="C1271" s="327">
        <v>0</v>
      </c>
      <c r="D1271" s="459">
        <v>0</v>
      </c>
      <c r="E1271" s="324" t="str">
        <f t="shared" si="134"/>
        <v/>
      </c>
      <c r="F1271" s="297" t="str">
        <f t="shared" si="135"/>
        <v>否</v>
      </c>
      <c r="G1271" s="174" t="str">
        <f t="shared" si="136"/>
        <v>项</v>
      </c>
    </row>
    <row r="1272" s="174" customFormat="1" ht="36" customHeight="1" spans="1:7">
      <c r="A1272" s="458" t="s">
        <v>2357</v>
      </c>
      <c r="B1272" s="326" t="s">
        <v>2358</v>
      </c>
      <c r="C1272" s="327">
        <v>0</v>
      </c>
      <c r="D1272" s="459">
        <v>0</v>
      </c>
      <c r="E1272" s="324" t="str">
        <f t="shared" si="134"/>
        <v/>
      </c>
      <c r="F1272" s="297" t="str">
        <f t="shared" si="135"/>
        <v>否</v>
      </c>
      <c r="G1272" s="174" t="str">
        <f t="shared" si="136"/>
        <v>项</v>
      </c>
    </row>
    <row r="1273" s="174" customFormat="1" ht="36" customHeight="1" spans="1:7">
      <c r="A1273" s="458" t="s">
        <v>2359</v>
      </c>
      <c r="B1273" s="326" t="s">
        <v>2360</v>
      </c>
      <c r="C1273" s="327">
        <v>0</v>
      </c>
      <c r="D1273" s="459">
        <v>0</v>
      </c>
      <c r="E1273" s="324" t="str">
        <f t="shared" si="134"/>
        <v/>
      </c>
      <c r="F1273" s="297" t="str">
        <f t="shared" si="135"/>
        <v>否</v>
      </c>
      <c r="G1273" s="174" t="str">
        <f t="shared" si="136"/>
        <v>项</v>
      </c>
    </row>
    <row r="1274" s="174" customFormat="1" ht="36" customHeight="1" spans="1:7">
      <c r="A1274" s="458" t="s">
        <v>2361</v>
      </c>
      <c r="B1274" s="326" t="s">
        <v>2362</v>
      </c>
      <c r="C1274" s="327">
        <v>0</v>
      </c>
      <c r="D1274" s="459">
        <v>0</v>
      </c>
      <c r="E1274" s="324" t="str">
        <f t="shared" si="134"/>
        <v/>
      </c>
      <c r="F1274" s="297" t="str">
        <f t="shared" si="135"/>
        <v>否</v>
      </c>
      <c r="G1274" s="174" t="str">
        <f t="shared" si="136"/>
        <v>项</v>
      </c>
    </row>
    <row r="1275" s="174" customFormat="1" ht="36" customHeight="1" spans="1:7">
      <c r="A1275" s="458" t="s">
        <v>2363</v>
      </c>
      <c r="B1275" s="326" t="s">
        <v>2364</v>
      </c>
      <c r="C1275" s="327">
        <v>0</v>
      </c>
      <c r="D1275" s="459">
        <v>0</v>
      </c>
      <c r="E1275" s="324" t="str">
        <f t="shared" si="134"/>
        <v/>
      </c>
      <c r="F1275" s="297" t="str">
        <f t="shared" si="135"/>
        <v>否</v>
      </c>
      <c r="G1275" s="174" t="str">
        <f t="shared" si="136"/>
        <v>项</v>
      </c>
    </row>
    <row r="1276" s="174" customFormat="1" ht="36" customHeight="1" spans="1:7">
      <c r="A1276" s="458" t="s">
        <v>2365</v>
      </c>
      <c r="B1276" s="326" t="s">
        <v>2366</v>
      </c>
      <c r="C1276" s="327">
        <v>0</v>
      </c>
      <c r="D1276" s="459">
        <v>0</v>
      </c>
      <c r="E1276" s="324" t="str">
        <f t="shared" si="134"/>
        <v/>
      </c>
      <c r="F1276" s="297" t="str">
        <f t="shared" si="135"/>
        <v>否</v>
      </c>
      <c r="G1276" s="174" t="str">
        <f t="shared" si="136"/>
        <v>项</v>
      </c>
    </row>
    <row r="1277" s="174" customFormat="1" ht="36" customHeight="1" spans="1:7">
      <c r="A1277" s="458" t="s">
        <v>2367</v>
      </c>
      <c r="B1277" s="326" t="s">
        <v>2368</v>
      </c>
      <c r="C1277" s="327"/>
      <c r="D1277" s="459"/>
      <c r="E1277" s="324"/>
      <c r="F1277" s="297" t="str">
        <f t="shared" si="135"/>
        <v>否</v>
      </c>
      <c r="G1277" s="174" t="str">
        <f t="shared" si="136"/>
        <v>项</v>
      </c>
    </row>
    <row r="1278" s="174" customFormat="1" ht="36" customHeight="1" spans="1:7">
      <c r="A1278" s="458" t="s">
        <v>2369</v>
      </c>
      <c r="B1278" s="326" t="s">
        <v>2370</v>
      </c>
      <c r="C1278" s="327"/>
      <c r="D1278" s="459"/>
      <c r="E1278" s="324"/>
      <c r="F1278" s="297" t="str">
        <f t="shared" si="135"/>
        <v>否</v>
      </c>
      <c r="G1278" s="174" t="str">
        <f t="shared" si="136"/>
        <v>项</v>
      </c>
    </row>
    <row r="1279" s="174" customFormat="1" ht="36" customHeight="1" spans="1:7">
      <c r="A1279" s="458" t="s">
        <v>2371</v>
      </c>
      <c r="B1279" s="326" t="s">
        <v>2372</v>
      </c>
      <c r="C1279" s="327">
        <v>0</v>
      </c>
      <c r="D1279" s="459">
        <v>0</v>
      </c>
      <c r="E1279" s="324" t="str">
        <f t="shared" si="134"/>
        <v/>
      </c>
      <c r="F1279" s="297" t="str">
        <f t="shared" si="135"/>
        <v>否</v>
      </c>
      <c r="G1279" s="174" t="str">
        <f t="shared" si="136"/>
        <v>项</v>
      </c>
    </row>
    <row r="1280" s="174" customFormat="1" ht="36" customHeight="1" spans="1:7">
      <c r="A1280" s="329">
        <v>2220511</v>
      </c>
      <c r="B1280" s="326" t="s">
        <v>2373</v>
      </c>
      <c r="C1280" s="327">
        <v>0</v>
      </c>
      <c r="D1280" s="459">
        <v>0</v>
      </c>
      <c r="E1280" s="324" t="str">
        <f t="shared" si="134"/>
        <v/>
      </c>
      <c r="F1280" s="297" t="str">
        <f t="shared" si="135"/>
        <v>否</v>
      </c>
      <c r="G1280" s="174" t="str">
        <f t="shared" si="136"/>
        <v>项</v>
      </c>
    </row>
    <row r="1281" s="174" customFormat="1" ht="36" customHeight="1" spans="1:7">
      <c r="A1281" s="458" t="s">
        <v>2374</v>
      </c>
      <c r="B1281" s="326" t="s">
        <v>2375</v>
      </c>
      <c r="C1281" s="327">
        <v>0</v>
      </c>
      <c r="D1281" s="459">
        <v>0</v>
      </c>
      <c r="E1281" s="324" t="str">
        <f t="shared" si="134"/>
        <v/>
      </c>
      <c r="F1281" s="297" t="str">
        <f t="shared" si="135"/>
        <v>否</v>
      </c>
      <c r="G1281" s="174" t="str">
        <f t="shared" si="136"/>
        <v>项</v>
      </c>
    </row>
    <row r="1282" s="176" customFormat="1" ht="36" customHeight="1" spans="1:7">
      <c r="A1282" s="472" t="s">
        <v>2376</v>
      </c>
      <c r="B1282" s="463" t="s">
        <v>589</v>
      </c>
      <c r="C1282" s="482"/>
      <c r="D1282" s="483"/>
      <c r="E1282" s="332"/>
      <c r="F1282" s="295" t="str">
        <f t="shared" si="135"/>
        <v>否</v>
      </c>
      <c r="G1282" s="176" t="str">
        <f t="shared" si="136"/>
        <v>项</v>
      </c>
    </row>
    <row r="1283" s="174" customFormat="1" ht="36" customHeight="1" spans="1:7">
      <c r="A1283" s="456" t="s">
        <v>179</v>
      </c>
      <c r="B1283" s="322" t="s">
        <v>180</v>
      </c>
      <c r="C1283" s="323">
        <f>C1284+C1296+C1302+C1308+C1316+C1329+C1333+C1339+C1341</f>
        <v>1955</v>
      </c>
      <c r="D1283" s="457">
        <f>D1284+D1296+D1302+D1308+D1316+D1329+D1333+D1339+D1341</f>
        <v>2589</v>
      </c>
      <c r="E1283" s="324">
        <f t="shared" ref="E1283:E1285" si="137">IF(C1283&gt;0,D1283/C1283-1,IF(C1283&lt;0,-(D1283/C1283-1),""))</f>
        <v>0.324</v>
      </c>
      <c r="F1283" s="297" t="str">
        <f t="shared" si="135"/>
        <v>是</v>
      </c>
      <c r="G1283" s="174" t="str">
        <f t="shared" si="136"/>
        <v>类</v>
      </c>
    </row>
    <row r="1284" s="174" customFormat="1" ht="36" customHeight="1" spans="1:7">
      <c r="A1284" s="456" t="s">
        <v>2377</v>
      </c>
      <c r="B1284" s="322" t="s">
        <v>2378</v>
      </c>
      <c r="C1284" s="323">
        <f>SUM(C1285:C1295)</f>
        <v>291</v>
      </c>
      <c r="D1284" s="457">
        <f>SUM(D1285:D1295)</f>
        <v>390</v>
      </c>
      <c r="E1284" s="324">
        <f t="shared" si="137"/>
        <v>0.34</v>
      </c>
      <c r="F1284" s="297" t="str">
        <f t="shared" si="135"/>
        <v>是</v>
      </c>
      <c r="G1284" s="174" t="str">
        <f t="shared" si="136"/>
        <v>款</v>
      </c>
    </row>
    <row r="1285" s="174" customFormat="1" ht="36" customHeight="1" spans="1:7">
      <c r="A1285" s="458" t="s">
        <v>2379</v>
      </c>
      <c r="B1285" s="326" t="s">
        <v>209</v>
      </c>
      <c r="C1285" s="327">
        <v>279</v>
      </c>
      <c r="D1285" s="459">
        <v>363</v>
      </c>
      <c r="E1285" s="324">
        <f t="shared" si="137"/>
        <v>0.301</v>
      </c>
      <c r="F1285" s="297" t="str">
        <f t="shared" si="135"/>
        <v>是</v>
      </c>
      <c r="G1285" s="174" t="str">
        <f t="shared" si="136"/>
        <v>项</v>
      </c>
    </row>
    <row r="1286" s="174" customFormat="1" ht="36" customHeight="1" spans="1:7">
      <c r="A1286" s="458" t="s">
        <v>2380</v>
      </c>
      <c r="B1286" s="326" t="s">
        <v>211</v>
      </c>
      <c r="C1286" s="327">
        <v>0</v>
      </c>
      <c r="D1286" s="459">
        <v>0</v>
      </c>
      <c r="E1286" s="324" t="str">
        <f t="shared" ref="E1286:E1349" si="138">IF(C1286&gt;0,D1286/C1286-1,IF(C1286&lt;0,-(D1286/C1286-1),""))</f>
        <v/>
      </c>
      <c r="F1286" s="297" t="str">
        <f t="shared" ref="F1286:F1349" si="139">IF(LEN(A1286)=3,"是",IF(B1286&lt;&gt;"",IF(SUM(C1286:D1286)&lt;&gt;0,"是","否"),"是"))</f>
        <v>否</v>
      </c>
      <c r="G1286" s="174" t="str">
        <f t="shared" ref="G1286:G1349" si="140">IF(LEN(A1286)=3,"类",IF(LEN(A1286)=5,"款","项"))</f>
        <v>项</v>
      </c>
    </row>
    <row r="1287" s="174" customFormat="1" ht="36" customHeight="1" spans="1:7">
      <c r="A1287" s="458" t="s">
        <v>2381</v>
      </c>
      <c r="B1287" s="326" t="s">
        <v>213</v>
      </c>
      <c r="C1287" s="327">
        <v>0</v>
      </c>
      <c r="D1287" s="459">
        <v>0</v>
      </c>
      <c r="E1287" s="324" t="str">
        <f t="shared" si="138"/>
        <v/>
      </c>
      <c r="F1287" s="297" t="str">
        <f t="shared" si="139"/>
        <v>否</v>
      </c>
      <c r="G1287" s="174" t="str">
        <f t="shared" si="140"/>
        <v>项</v>
      </c>
    </row>
    <row r="1288" s="174" customFormat="1" ht="36" customHeight="1" spans="1:7">
      <c r="A1288" s="458" t="s">
        <v>2382</v>
      </c>
      <c r="B1288" s="326" t="s">
        <v>2383</v>
      </c>
      <c r="C1288" s="327">
        <v>0</v>
      </c>
      <c r="D1288" s="459">
        <v>0</v>
      </c>
      <c r="E1288" s="324" t="str">
        <f t="shared" si="138"/>
        <v/>
      </c>
      <c r="F1288" s="297" t="str">
        <f t="shared" si="139"/>
        <v>否</v>
      </c>
      <c r="G1288" s="174" t="str">
        <f t="shared" si="140"/>
        <v>项</v>
      </c>
    </row>
    <row r="1289" s="174" customFormat="1" ht="36" customHeight="1" spans="1:7">
      <c r="A1289" s="458" t="s">
        <v>2384</v>
      </c>
      <c r="B1289" s="326" t="s">
        <v>2385</v>
      </c>
      <c r="C1289" s="327">
        <v>0</v>
      </c>
      <c r="D1289" s="459">
        <v>0</v>
      </c>
      <c r="E1289" s="324" t="str">
        <f t="shared" si="138"/>
        <v/>
      </c>
      <c r="F1289" s="297" t="str">
        <f t="shared" si="139"/>
        <v>否</v>
      </c>
      <c r="G1289" s="174" t="str">
        <f t="shared" si="140"/>
        <v>项</v>
      </c>
    </row>
    <row r="1290" s="174" customFormat="1" ht="36" customHeight="1" spans="1:7">
      <c r="A1290" s="458" t="s">
        <v>2386</v>
      </c>
      <c r="B1290" s="326" t="s">
        <v>2387</v>
      </c>
      <c r="C1290" s="327">
        <v>12</v>
      </c>
      <c r="D1290" s="459">
        <v>27</v>
      </c>
      <c r="E1290" s="324">
        <f t="shared" si="138"/>
        <v>1.25</v>
      </c>
      <c r="F1290" s="297" t="str">
        <f t="shared" si="139"/>
        <v>是</v>
      </c>
      <c r="G1290" s="174" t="str">
        <f t="shared" si="140"/>
        <v>项</v>
      </c>
    </row>
    <row r="1291" s="174" customFormat="1" ht="36" customHeight="1" spans="1:7">
      <c r="A1291" s="458" t="s">
        <v>2388</v>
      </c>
      <c r="B1291" s="326" t="s">
        <v>2389</v>
      </c>
      <c r="C1291" s="327">
        <v>0</v>
      </c>
      <c r="D1291" s="459">
        <v>0</v>
      </c>
      <c r="E1291" s="324" t="str">
        <f t="shared" si="138"/>
        <v/>
      </c>
      <c r="F1291" s="297" t="str">
        <f t="shared" si="139"/>
        <v>否</v>
      </c>
      <c r="G1291" s="174" t="str">
        <f t="shared" si="140"/>
        <v>项</v>
      </c>
    </row>
    <row r="1292" s="174" customFormat="1" ht="36" customHeight="1" spans="1:7">
      <c r="A1292" s="458" t="s">
        <v>2390</v>
      </c>
      <c r="B1292" s="326" t="s">
        <v>2391</v>
      </c>
      <c r="C1292" s="327">
        <v>0</v>
      </c>
      <c r="D1292" s="459">
        <v>0</v>
      </c>
      <c r="E1292" s="324" t="str">
        <f t="shared" si="138"/>
        <v/>
      </c>
      <c r="F1292" s="297" t="str">
        <f t="shared" si="139"/>
        <v>否</v>
      </c>
      <c r="G1292" s="174" t="str">
        <f t="shared" si="140"/>
        <v>项</v>
      </c>
    </row>
    <row r="1293" s="174" customFormat="1" ht="36" customHeight="1" spans="1:7">
      <c r="A1293" s="458" t="s">
        <v>2392</v>
      </c>
      <c r="B1293" s="326" t="s">
        <v>2393</v>
      </c>
      <c r="C1293" s="327"/>
      <c r="D1293" s="459"/>
      <c r="E1293" s="324"/>
      <c r="F1293" s="297" t="str">
        <f t="shared" si="139"/>
        <v>否</v>
      </c>
      <c r="G1293" s="174" t="str">
        <f t="shared" si="140"/>
        <v>项</v>
      </c>
    </row>
    <row r="1294" s="174" customFormat="1" ht="36" customHeight="1" spans="1:7">
      <c r="A1294" s="458" t="s">
        <v>2394</v>
      </c>
      <c r="B1294" s="326" t="s">
        <v>227</v>
      </c>
      <c r="C1294" s="327"/>
      <c r="D1294" s="459"/>
      <c r="E1294" s="324"/>
      <c r="F1294" s="297" t="str">
        <f t="shared" si="139"/>
        <v>否</v>
      </c>
      <c r="G1294" s="174" t="str">
        <f t="shared" si="140"/>
        <v>项</v>
      </c>
    </row>
    <row r="1295" s="174" customFormat="1" ht="36" customHeight="1" spans="1:7">
      <c r="A1295" s="458" t="s">
        <v>2395</v>
      </c>
      <c r="B1295" s="326" t="s">
        <v>2396</v>
      </c>
      <c r="C1295" s="327">
        <v>0</v>
      </c>
      <c r="D1295" s="459">
        <v>0</v>
      </c>
      <c r="E1295" s="324" t="str">
        <f t="shared" si="138"/>
        <v/>
      </c>
      <c r="F1295" s="297" t="str">
        <f t="shared" si="139"/>
        <v>否</v>
      </c>
      <c r="G1295" s="174" t="str">
        <f t="shared" si="140"/>
        <v>项</v>
      </c>
    </row>
    <row r="1296" s="174" customFormat="1" ht="36" customHeight="1" spans="1:7">
      <c r="A1296" s="456" t="s">
        <v>2397</v>
      </c>
      <c r="B1296" s="322" t="s">
        <v>2398</v>
      </c>
      <c r="C1296" s="323">
        <f>SUM(C1297:C1301)</f>
        <v>752</v>
      </c>
      <c r="D1296" s="457">
        <f>SUM(D1297:D1301)</f>
        <v>998</v>
      </c>
      <c r="E1296" s="324">
        <f t="shared" si="138"/>
        <v>0.327</v>
      </c>
      <c r="F1296" s="297" t="str">
        <f t="shared" si="139"/>
        <v>是</v>
      </c>
      <c r="G1296" s="174" t="str">
        <f t="shared" si="140"/>
        <v>款</v>
      </c>
    </row>
    <row r="1297" s="174" customFormat="1" ht="36" customHeight="1" spans="1:7">
      <c r="A1297" s="458" t="s">
        <v>2399</v>
      </c>
      <c r="B1297" s="326" t="s">
        <v>209</v>
      </c>
      <c r="C1297" s="327">
        <v>0</v>
      </c>
      <c r="D1297" s="459">
        <v>0</v>
      </c>
      <c r="E1297" s="324" t="str">
        <f t="shared" si="138"/>
        <v/>
      </c>
      <c r="F1297" s="297" t="str">
        <f t="shared" si="139"/>
        <v>否</v>
      </c>
      <c r="G1297" s="174" t="str">
        <f t="shared" si="140"/>
        <v>项</v>
      </c>
    </row>
    <row r="1298" s="174" customFormat="1" ht="36" customHeight="1" spans="1:7">
      <c r="A1298" s="458" t="s">
        <v>2400</v>
      </c>
      <c r="B1298" s="326" t="s">
        <v>211</v>
      </c>
      <c r="C1298" s="327">
        <v>0</v>
      </c>
      <c r="D1298" s="459">
        <v>0</v>
      </c>
      <c r="E1298" s="324" t="str">
        <f t="shared" si="138"/>
        <v/>
      </c>
      <c r="F1298" s="297" t="str">
        <f t="shared" si="139"/>
        <v>否</v>
      </c>
      <c r="G1298" s="174" t="str">
        <f t="shared" si="140"/>
        <v>项</v>
      </c>
    </row>
    <row r="1299" s="174" customFormat="1" ht="36" customHeight="1" spans="1:7">
      <c r="A1299" s="458" t="s">
        <v>2401</v>
      </c>
      <c r="B1299" s="326" t="s">
        <v>213</v>
      </c>
      <c r="C1299" s="327">
        <v>0</v>
      </c>
      <c r="D1299" s="459">
        <v>0</v>
      </c>
      <c r="E1299" s="324" t="str">
        <f t="shared" si="138"/>
        <v/>
      </c>
      <c r="F1299" s="297" t="str">
        <f t="shared" si="139"/>
        <v>否</v>
      </c>
      <c r="G1299" s="174" t="str">
        <f t="shared" si="140"/>
        <v>项</v>
      </c>
    </row>
    <row r="1300" s="174" customFormat="1" ht="36" customHeight="1" spans="1:7">
      <c r="A1300" s="458" t="s">
        <v>2402</v>
      </c>
      <c r="B1300" s="326" t="s">
        <v>2403</v>
      </c>
      <c r="C1300" s="327">
        <v>752</v>
      </c>
      <c r="D1300" s="459">
        <v>998</v>
      </c>
      <c r="E1300" s="324">
        <f t="shared" si="138"/>
        <v>0.327</v>
      </c>
      <c r="F1300" s="297" t="str">
        <f t="shared" si="139"/>
        <v>是</v>
      </c>
      <c r="G1300" s="174" t="str">
        <f t="shared" si="140"/>
        <v>项</v>
      </c>
    </row>
    <row r="1301" s="174" customFormat="1" ht="36" customHeight="1" spans="1:7">
      <c r="A1301" s="458" t="s">
        <v>2404</v>
      </c>
      <c r="B1301" s="326" t="s">
        <v>2405</v>
      </c>
      <c r="C1301" s="327">
        <v>0</v>
      </c>
      <c r="D1301" s="459">
        <v>0</v>
      </c>
      <c r="E1301" s="324" t="str">
        <f t="shared" si="138"/>
        <v/>
      </c>
      <c r="F1301" s="297" t="str">
        <f t="shared" si="139"/>
        <v>否</v>
      </c>
      <c r="G1301" s="174" t="str">
        <f t="shared" si="140"/>
        <v>项</v>
      </c>
    </row>
    <row r="1302" s="174" customFormat="1" ht="36" customHeight="1" spans="1:7">
      <c r="A1302" s="456" t="s">
        <v>2406</v>
      </c>
      <c r="B1302" s="322" t="s">
        <v>2407</v>
      </c>
      <c r="C1302" s="323">
        <f>SUM(C1303:C1307)</f>
        <v>0</v>
      </c>
      <c r="D1302" s="457">
        <f>SUM(D1303:D1307)</f>
        <v>0</v>
      </c>
      <c r="E1302" s="332"/>
      <c r="F1302" s="297" t="str">
        <f t="shared" si="139"/>
        <v>否</v>
      </c>
      <c r="G1302" s="174" t="str">
        <f t="shared" si="140"/>
        <v>款</v>
      </c>
    </row>
    <row r="1303" s="174" customFormat="1" ht="36" customHeight="1" spans="1:7">
      <c r="A1303" s="458" t="s">
        <v>2408</v>
      </c>
      <c r="B1303" s="326" t="s">
        <v>209</v>
      </c>
      <c r="C1303" s="327"/>
      <c r="D1303" s="459"/>
      <c r="E1303" s="324"/>
      <c r="F1303" s="297" t="str">
        <f t="shared" si="139"/>
        <v>否</v>
      </c>
      <c r="G1303" s="174" t="str">
        <f t="shared" si="140"/>
        <v>项</v>
      </c>
    </row>
    <row r="1304" s="174" customFormat="1" ht="36" customHeight="1" spans="1:7">
      <c r="A1304" s="458" t="s">
        <v>2409</v>
      </c>
      <c r="B1304" s="326" t="s">
        <v>211</v>
      </c>
      <c r="C1304" s="327">
        <v>0</v>
      </c>
      <c r="D1304" s="459">
        <v>0</v>
      </c>
      <c r="E1304" s="324" t="str">
        <f t="shared" si="138"/>
        <v/>
      </c>
      <c r="F1304" s="297" t="str">
        <f t="shared" si="139"/>
        <v>否</v>
      </c>
      <c r="G1304" s="174" t="str">
        <f t="shared" si="140"/>
        <v>项</v>
      </c>
    </row>
    <row r="1305" s="174" customFormat="1" ht="36" customHeight="1" spans="1:7">
      <c r="A1305" s="458" t="s">
        <v>2410</v>
      </c>
      <c r="B1305" s="326" t="s">
        <v>213</v>
      </c>
      <c r="C1305" s="327">
        <v>0</v>
      </c>
      <c r="D1305" s="459">
        <v>0</v>
      </c>
      <c r="E1305" s="324" t="str">
        <f t="shared" si="138"/>
        <v/>
      </c>
      <c r="F1305" s="297" t="str">
        <f t="shared" si="139"/>
        <v>否</v>
      </c>
      <c r="G1305" s="174" t="str">
        <f t="shared" si="140"/>
        <v>项</v>
      </c>
    </row>
    <row r="1306" s="174" customFormat="1" ht="36" customHeight="1" spans="1:7">
      <c r="A1306" s="458" t="s">
        <v>2411</v>
      </c>
      <c r="B1306" s="326" t="s">
        <v>2412</v>
      </c>
      <c r="C1306" s="327"/>
      <c r="D1306" s="459"/>
      <c r="E1306" s="324"/>
      <c r="F1306" s="297" t="str">
        <f t="shared" si="139"/>
        <v>否</v>
      </c>
      <c r="G1306" s="174" t="str">
        <f t="shared" si="140"/>
        <v>项</v>
      </c>
    </row>
    <row r="1307" s="174" customFormat="1" ht="36" customHeight="1" spans="1:7">
      <c r="A1307" s="458" t="s">
        <v>2413</v>
      </c>
      <c r="B1307" s="326" t="s">
        <v>2414</v>
      </c>
      <c r="C1307" s="327"/>
      <c r="D1307" s="459"/>
      <c r="E1307" s="324"/>
      <c r="F1307" s="297" t="str">
        <f t="shared" si="139"/>
        <v>否</v>
      </c>
      <c r="G1307" s="174" t="str">
        <f t="shared" si="140"/>
        <v>项</v>
      </c>
    </row>
    <row r="1308" s="174" customFormat="1" ht="36" customHeight="1" spans="1:7">
      <c r="A1308" s="456" t="s">
        <v>2415</v>
      </c>
      <c r="B1308" s="322" t="s">
        <v>2416</v>
      </c>
      <c r="C1308" s="323">
        <f>SUM(C1309:C1315)</f>
        <v>0</v>
      </c>
      <c r="D1308" s="457">
        <f>SUM(D1309:D1315)</f>
        <v>0</v>
      </c>
      <c r="E1308" s="332"/>
      <c r="F1308" s="297" t="str">
        <f t="shared" si="139"/>
        <v>否</v>
      </c>
      <c r="G1308" s="174" t="str">
        <f t="shared" si="140"/>
        <v>款</v>
      </c>
    </row>
    <row r="1309" s="174" customFormat="1" ht="36" customHeight="1" spans="1:7">
      <c r="A1309" s="458" t="s">
        <v>2417</v>
      </c>
      <c r="B1309" s="326" t="s">
        <v>209</v>
      </c>
      <c r="C1309" s="327">
        <v>0</v>
      </c>
      <c r="D1309" s="459">
        <v>0</v>
      </c>
      <c r="E1309" s="324" t="str">
        <f t="shared" si="138"/>
        <v/>
      </c>
      <c r="F1309" s="297" t="str">
        <f t="shared" si="139"/>
        <v>否</v>
      </c>
      <c r="G1309" s="174" t="str">
        <f t="shared" si="140"/>
        <v>项</v>
      </c>
    </row>
    <row r="1310" s="174" customFormat="1" ht="36" customHeight="1" spans="1:7">
      <c r="A1310" s="458" t="s">
        <v>2418</v>
      </c>
      <c r="B1310" s="326" t="s">
        <v>211</v>
      </c>
      <c r="C1310" s="327">
        <v>0</v>
      </c>
      <c r="D1310" s="459">
        <v>0</v>
      </c>
      <c r="E1310" s="324" t="str">
        <f t="shared" si="138"/>
        <v/>
      </c>
      <c r="F1310" s="297" t="str">
        <f t="shared" si="139"/>
        <v>否</v>
      </c>
      <c r="G1310" s="174" t="str">
        <f t="shared" si="140"/>
        <v>项</v>
      </c>
    </row>
    <row r="1311" s="174" customFormat="1" ht="36" customHeight="1" spans="1:7">
      <c r="A1311" s="458" t="s">
        <v>2419</v>
      </c>
      <c r="B1311" s="326" t="s">
        <v>213</v>
      </c>
      <c r="C1311" s="327">
        <v>0</v>
      </c>
      <c r="D1311" s="459">
        <v>0</v>
      </c>
      <c r="E1311" s="324" t="str">
        <f t="shared" si="138"/>
        <v/>
      </c>
      <c r="F1311" s="297" t="str">
        <f t="shared" si="139"/>
        <v>否</v>
      </c>
      <c r="G1311" s="174" t="str">
        <f t="shared" si="140"/>
        <v>项</v>
      </c>
    </row>
    <row r="1312" s="174" customFormat="1" ht="36" customHeight="1" spans="1:7">
      <c r="A1312" s="458" t="s">
        <v>2420</v>
      </c>
      <c r="B1312" s="326" t="s">
        <v>2421</v>
      </c>
      <c r="C1312" s="327"/>
      <c r="D1312" s="459"/>
      <c r="E1312" s="324"/>
      <c r="F1312" s="297" t="str">
        <f t="shared" si="139"/>
        <v>否</v>
      </c>
      <c r="G1312" s="174" t="str">
        <f t="shared" si="140"/>
        <v>项</v>
      </c>
    </row>
    <row r="1313" s="174" customFormat="1" ht="36" customHeight="1" spans="1:7">
      <c r="A1313" s="458" t="s">
        <v>2422</v>
      </c>
      <c r="B1313" s="326" t="s">
        <v>2423</v>
      </c>
      <c r="C1313" s="327"/>
      <c r="D1313" s="459"/>
      <c r="E1313" s="324"/>
      <c r="F1313" s="297" t="str">
        <f t="shared" si="139"/>
        <v>否</v>
      </c>
      <c r="G1313" s="174" t="str">
        <f t="shared" si="140"/>
        <v>项</v>
      </c>
    </row>
    <row r="1314" s="174" customFormat="1" ht="36" customHeight="1" spans="1:7">
      <c r="A1314" s="458" t="s">
        <v>2424</v>
      </c>
      <c r="B1314" s="326" t="s">
        <v>227</v>
      </c>
      <c r="C1314" s="327"/>
      <c r="D1314" s="459"/>
      <c r="E1314" s="324"/>
      <c r="F1314" s="297" t="str">
        <f t="shared" si="139"/>
        <v>否</v>
      </c>
      <c r="G1314" s="174" t="str">
        <f t="shared" si="140"/>
        <v>项</v>
      </c>
    </row>
    <row r="1315" s="174" customFormat="1" ht="36" customHeight="1" spans="1:7">
      <c r="A1315" s="458" t="s">
        <v>2425</v>
      </c>
      <c r="B1315" s="326" t="s">
        <v>2426</v>
      </c>
      <c r="C1315" s="327">
        <v>0</v>
      </c>
      <c r="D1315" s="459">
        <v>0</v>
      </c>
      <c r="E1315" s="324" t="str">
        <f t="shared" si="138"/>
        <v/>
      </c>
      <c r="F1315" s="297" t="str">
        <f t="shared" si="139"/>
        <v>否</v>
      </c>
      <c r="G1315" s="174" t="str">
        <f t="shared" si="140"/>
        <v>项</v>
      </c>
    </row>
    <row r="1316" s="174" customFormat="1" ht="36" customHeight="1" spans="1:7">
      <c r="A1316" s="456" t="s">
        <v>2427</v>
      </c>
      <c r="B1316" s="322" t="s">
        <v>2428</v>
      </c>
      <c r="C1316" s="323">
        <f>SUM(C1317:C1328)</f>
        <v>50</v>
      </c>
      <c r="D1316" s="457">
        <f>SUM(D1317:D1328)</f>
        <v>53</v>
      </c>
      <c r="E1316" s="324">
        <f t="shared" si="138"/>
        <v>0.06</v>
      </c>
      <c r="F1316" s="297" t="str">
        <f t="shared" si="139"/>
        <v>是</v>
      </c>
      <c r="G1316" s="174" t="str">
        <f t="shared" si="140"/>
        <v>款</v>
      </c>
    </row>
    <row r="1317" s="174" customFormat="1" ht="36" customHeight="1" spans="1:7">
      <c r="A1317" s="458" t="s">
        <v>2429</v>
      </c>
      <c r="B1317" s="326" t="s">
        <v>209</v>
      </c>
      <c r="C1317" s="327">
        <v>0</v>
      </c>
      <c r="D1317" s="459">
        <v>0</v>
      </c>
      <c r="E1317" s="324" t="str">
        <f t="shared" si="138"/>
        <v/>
      </c>
      <c r="F1317" s="297" t="str">
        <f t="shared" si="139"/>
        <v>否</v>
      </c>
      <c r="G1317" s="174" t="str">
        <f t="shared" si="140"/>
        <v>项</v>
      </c>
    </row>
    <row r="1318" s="174" customFormat="1" ht="36" customHeight="1" spans="1:7">
      <c r="A1318" s="458" t="s">
        <v>2430</v>
      </c>
      <c r="B1318" s="326" t="s">
        <v>211</v>
      </c>
      <c r="C1318" s="327">
        <v>0</v>
      </c>
      <c r="D1318" s="459">
        <v>0</v>
      </c>
      <c r="E1318" s="324" t="str">
        <f t="shared" si="138"/>
        <v/>
      </c>
      <c r="F1318" s="297" t="str">
        <f t="shared" si="139"/>
        <v>否</v>
      </c>
      <c r="G1318" s="174" t="str">
        <f t="shared" si="140"/>
        <v>项</v>
      </c>
    </row>
    <row r="1319" s="174" customFormat="1" ht="36" customHeight="1" spans="1:7">
      <c r="A1319" s="458" t="s">
        <v>2431</v>
      </c>
      <c r="B1319" s="326" t="s">
        <v>213</v>
      </c>
      <c r="C1319" s="327">
        <v>0</v>
      </c>
      <c r="D1319" s="459">
        <v>0</v>
      </c>
      <c r="E1319" s="324" t="str">
        <f t="shared" si="138"/>
        <v/>
      </c>
      <c r="F1319" s="297" t="str">
        <f t="shared" si="139"/>
        <v>否</v>
      </c>
      <c r="G1319" s="174" t="str">
        <f t="shared" si="140"/>
        <v>项</v>
      </c>
    </row>
    <row r="1320" s="174" customFormat="1" ht="36" customHeight="1" spans="1:7">
      <c r="A1320" s="458" t="s">
        <v>2432</v>
      </c>
      <c r="B1320" s="326" t="s">
        <v>2433</v>
      </c>
      <c r="C1320" s="327"/>
      <c r="D1320" s="459"/>
      <c r="E1320" s="324"/>
      <c r="F1320" s="297" t="str">
        <f t="shared" si="139"/>
        <v>否</v>
      </c>
      <c r="G1320" s="174" t="str">
        <f t="shared" si="140"/>
        <v>项</v>
      </c>
    </row>
    <row r="1321" s="174" customFormat="1" ht="36" customHeight="1" spans="1:7">
      <c r="A1321" s="458" t="s">
        <v>2434</v>
      </c>
      <c r="B1321" s="326" t="s">
        <v>2435</v>
      </c>
      <c r="C1321" s="327">
        <v>4</v>
      </c>
      <c r="D1321" s="459">
        <v>4</v>
      </c>
      <c r="E1321" s="324">
        <f>IF(C1321&gt;0,D1321/C1321-1,IF(C1321&lt;0,-(D1321/C1321-1),""))</f>
        <v>0</v>
      </c>
      <c r="F1321" s="297" t="str">
        <f t="shared" si="139"/>
        <v>是</v>
      </c>
      <c r="G1321" s="174" t="str">
        <f t="shared" si="140"/>
        <v>项</v>
      </c>
    </row>
    <row r="1322" s="174" customFormat="1" ht="36" customHeight="1" spans="1:7">
      <c r="A1322" s="458" t="s">
        <v>2436</v>
      </c>
      <c r="B1322" s="326" t="s">
        <v>2437</v>
      </c>
      <c r="C1322" s="327"/>
      <c r="D1322" s="459"/>
      <c r="E1322" s="324"/>
      <c r="F1322" s="297" t="str">
        <f t="shared" si="139"/>
        <v>否</v>
      </c>
      <c r="G1322" s="174" t="str">
        <f t="shared" si="140"/>
        <v>项</v>
      </c>
    </row>
    <row r="1323" s="174" customFormat="1" ht="36" customHeight="1" spans="1:7">
      <c r="A1323" s="458" t="s">
        <v>2438</v>
      </c>
      <c r="B1323" s="326" t="s">
        <v>2439</v>
      </c>
      <c r="C1323" s="327">
        <v>0</v>
      </c>
      <c r="D1323" s="459">
        <v>0</v>
      </c>
      <c r="E1323" s="324" t="str">
        <f t="shared" si="138"/>
        <v/>
      </c>
      <c r="F1323" s="297" t="str">
        <f t="shared" si="139"/>
        <v>否</v>
      </c>
      <c r="G1323" s="174" t="str">
        <f t="shared" si="140"/>
        <v>项</v>
      </c>
    </row>
    <row r="1324" s="174" customFormat="1" ht="36" customHeight="1" spans="1:7">
      <c r="A1324" s="458" t="s">
        <v>2440</v>
      </c>
      <c r="B1324" s="326" t="s">
        <v>2441</v>
      </c>
      <c r="C1324" s="327">
        <v>0</v>
      </c>
      <c r="D1324" s="459">
        <v>0</v>
      </c>
      <c r="E1324" s="324" t="str">
        <f t="shared" si="138"/>
        <v/>
      </c>
      <c r="F1324" s="297" t="str">
        <f t="shared" si="139"/>
        <v>否</v>
      </c>
      <c r="G1324" s="174" t="str">
        <f t="shared" si="140"/>
        <v>项</v>
      </c>
    </row>
    <row r="1325" s="174" customFormat="1" ht="36" customHeight="1" spans="1:7">
      <c r="A1325" s="458" t="s">
        <v>2442</v>
      </c>
      <c r="B1325" s="326" t="s">
        <v>2443</v>
      </c>
      <c r="C1325" s="327">
        <v>0</v>
      </c>
      <c r="D1325" s="459">
        <v>0</v>
      </c>
      <c r="E1325" s="324" t="str">
        <f t="shared" si="138"/>
        <v/>
      </c>
      <c r="F1325" s="297" t="str">
        <f t="shared" si="139"/>
        <v>否</v>
      </c>
      <c r="G1325" s="174" t="str">
        <f t="shared" si="140"/>
        <v>项</v>
      </c>
    </row>
    <row r="1326" s="174" customFormat="1" ht="36" customHeight="1" spans="1:7">
      <c r="A1326" s="458" t="s">
        <v>2444</v>
      </c>
      <c r="B1326" s="326" t="s">
        <v>2445</v>
      </c>
      <c r="C1326" s="327">
        <v>0</v>
      </c>
      <c r="D1326" s="459">
        <v>0</v>
      </c>
      <c r="E1326" s="324" t="str">
        <f t="shared" si="138"/>
        <v/>
      </c>
      <c r="F1326" s="297" t="str">
        <f t="shared" si="139"/>
        <v>否</v>
      </c>
      <c r="G1326" s="174" t="str">
        <f t="shared" si="140"/>
        <v>项</v>
      </c>
    </row>
    <row r="1327" s="174" customFormat="1" ht="36" customHeight="1" spans="1:7">
      <c r="A1327" s="458" t="s">
        <v>2446</v>
      </c>
      <c r="B1327" s="326" t="s">
        <v>2447</v>
      </c>
      <c r="C1327" s="327">
        <v>46</v>
      </c>
      <c r="D1327" s="459">
        <v>49</v>
      </c>
      <c r="E1327" s="324">
        <f t="shared" si="138"/>
        <v>0.065</v>
      </c>
      <c r="F1327" s="297" t="str">
        <f t="shared" si="139"/>
        <v>是</v>
      </c>
      <c r="G1327" s="174" t="str">
        <f t="shared" si="140"/>
        <v>项</v>
      </c>
    </row>
    <row r="1328" s="174" customFormat="1" ht="36" customHeight="1" spans="1:7">
      <c r="A1328" s="458" t="s">
        <v>2448</v>
      </c>
      <c r="B1328" s="326" t="s">
        <v>2449</v>
      </c>
      <c r="C1328" s="327"/>
      <c r="D1328" s="459"/>
      <c r="E1328" s="324"/>
      <c r="F1328" s="297" t="str">
        <f t="shared" si="139"/>
        <v>否</v>
      </c>
      <c r="G1328" s="174" t="str">
        <f t="shared" si="140"/>
        <v>项</v>
      </c>
    </row>
    <row r="1329" s="174" customFormat="1" ht="36" customHeight="1" spans="1:7">
      <c r="A1329" s="456" t="s">
        <v>2450</v>
      </c>
      <c r="B1329" s="322" t="s">
        <v>2451</v>
      </c>
      <c r="C1329" s="323">
        <f>C1330+C1331+C1332</f>
        <v>733</v>
      </c>
      <c r="D1329" s="457">
        <f>D1330+D1331+D1332</f>
        <v>993</v>
      </c>
      <c r="E1329" s="324">
        <f>IF(C1329&gt;0,D1329/C1329-1,IF(C1329&lt;0,-(D1329/C1329-1),""))</f>
        <v>0.355</v>
      </c>
      <c r="F1329" s="297" t="str">
        <f t="shared" si="139"/>
        <v>是</v>
      </c>
      <c r="G1329" s="174" t="str">
        <f t="shared" si="140"/>
        <v>款</v>
      </c>
    </row>
    <row r="1330" s="174" customFormat="1" ht="36" customHeight="1" spans="1:7">
      <c r="A1330" s="458" t="s">
        <v>2452</v>
      </c>
      <c r="B1330" s="326" t="s">
        <v>2453</v>
      </c>
      <c r="C1330" s="327">
        <v>400</v>
      </c>
      <c r="D1330" s="459">
        <v>872</v>
      </c>
      <c r="E1330" s="324">
        <f>IF(C1330&gt;0,D1330/C1330-1,IF(C1330&lt;0,-(D1330/C1330-1),""))</f>
        <v>1.18</v>
      </c>
      <c r="F1330" s="297" t="str">
        <f t="shared" si="139"/>
        <v>是</v>
      </c>
      <c r="G1330" s="174" t="str">
        <f t="shared" si="140"/>
        <v>项</v>
      </c>
    </row>
    <row r="1331" s="174" customFormat="1" ht="36" customHeight="1" spans="1:7">
      <c r="A1331" s="458" t="s">
        <v>2454</v>
      </c>
      <c r="B1331" s="326" t="s">
        <v>2455</v>
      </c>
      <c r="C1331" s="327">
        <v>0</v>
      </c>
      <c r="D1331" s="459">
        <v>70</v>
      </c>
      <c r="E1331" s="324" t="str">
        <f t="shared" si="138"/>
        <v/>
      </c>
      <c r="F1331" s="297" t="str">
        <f t="shared" si="139"/>
        <v>是</v>
      </c>
      <c r="G1331" s="174" t="str">
        <f t="shared" si="140"/>
        <v>项</v>
      </c>
    </row>
    <row r="1332" s="174" customFormat="1" ht="36" customHeight="1" spans="1:7">
      <c r="A1332" s="458" t="s">
        <v>2456</v>
      </c>
      <c r="B1332" s="326" t="s">
        <v>2457</v>
      </c>
      <c r="C1332" s="327">
        <v>333</v>
      </c>
      <c r="D1332" s="459">
        <v>51</v>
      </c>
      <c r="E1332" s="324">
        <f t="shared" si="138"/>
        <v>-0.847</v>
      </c>
      <c r="F1332" s="297" t="str">
        <f t="shared" si="139"/>
        <v>是</v>
      </c>
      <c r="G1332" s="174" t="str">
        <f t="shared" si="140"/>
        <v>项</v>
      </c>
    </row>
    <row r="1333" s="174" customFormat="1" ht="36" customHeight="1" spans="1:7">
      <c r="A1333" s="456" t="s">
        <v>2458</v>
      </c>
      <c r="B1333" s="322" t="s">
        <v>2459</v>
      </c>
      <c r="C1333" s="323">
        <f>SUM(C1334:C1338)</f>
        <v>120</v>
      </c>
      <c r="D1333" s="457">
        <f>SUM(D1334:D1338)</f>
        <v>155</v>
      </c>
      <c r="E1333" s="332">
        <f t="shared" si="138"/>
        <v>0.292</v>
      </c>
      <c r="F1333" s="297" t="str">
        <f t="shared" si="139"/>
        <v>是</v>
      </c>
      <c r="G1333" s="174" t="str">
        <f t="shared" si="140"/>
        <v>款</v>
      </c>
    </row>
    <row r="1334" s="174" customFormat="1" ht="36" customHeight="1" spans="1:7">
      <c r="A1334" s="458" t="s">
        <v>2460</v>
      </c>
      <c r="B1334" s="326" t="s">
        <v>2461</v>
      </c>
      <c r="C1334" s="327"/>
      <c r="D1334" s="459">
        <v>7</v>
      </c>
      <c r="E1334" s="324" t="str">
        <f t="shared" si="138"/>
        <v/>
      </c>
      <c r="F1334" s="297" t="str">
        <f t="shared" si="139"/>
        <v>是</v>
      </c>
      <c r="G1334" s="174" t="str">
        <f t="shared" si="140"/>
        <v>项</v>
      </c>
    </row>
    <row r="1335" s="174" customFormat="1" ht="36" customHeight="1" spans="1:7">
      <c r="A1335" s="458" t="s">
        <v>2462</v>
      </c>
      <c r="B1335" s="326" t="s">
        <v>2463</v>
      </c>
      <c r="C1335" s="327">
        <v>0</v>
      </c>
      <c r="D1335" s="459">
        <v>0</v>
      </c>
      <c r="E1335" s="324" t="str">
        <f t="shared" si="138"/>
        <v/>
      </c>
      <c r="F1335" s="297" t="str">
        <f t="shared" si="139"/>
        <v>否</v>
      </c>
      <c r="G1335" s="174" t="str">
        <f t="shared" si="140"/>
        <v>项</v>
      </c>
    </row>
    <row r="1336" s="174" customFormat="1" ht="36" customHeight="1" spans="1:7">
      <c r="A1336" s="458" t="s">
        <v>2464</v>
      </c>
      <c r="B1336" s="326" t="s">
        <v>2465</v>
      </c>
      <c r="C1336" s="327">
        <v>120</v>
      </c>
      <c r="D1336" s="459">
        <v>0</v>
      </c>
      <c r="E1336" s="324">
        <f t="shared" si="138"/>
        <v>-1</v>
      </c>
      <c r="F1336" s="297" t="str">
        <f t="shared" si="139"/>
        <v>是</v>
      </c>
      <c r="G1336" s="174" t="str">
        <f t="shared" si="140"/>
        <v>项</v>
      </c>
    </row>
    <row r="1337" s="174" customFormat="1" ht="36" customHeight="1" spans="1:7">
      <c r="A1337" s="458" t="s">
        <v>2466</v>
      </c>
      <c r="B1337" s="326" t="s">
        <v>2467</v>
      </c>
      <c r="C1337" s="327">
        <v>0</v>
      </c>
      <c r="D1337" s="459">
        <v>0</v>
      </c>
      <c r="E1337" s="324" t="str">
        <f t="shared" si="138"/>
        <v/>
      </c>
      <c r="F1337" s="297" t="str">
        <f t="shared" si="139"/>
        <v>否</v>
      </c>
      <c r="G1337" s="174" t="str">
        <f t="shared" si="140"/>
        <v>项</v>
      </c>
    </row>
    <row r="1338" s="174" customFormat="1" ht="36" customHeight="1" spans="1:7">
      <c r="A1338" s="458" t="s">
        <v>2468</v>
      </c>
      <c r="B1338" s="326" t="s">
        <v>2469</v>
      </c>
      <c r="C1338" s="327"/>
      <c r="D1338" s="459">
        <v>148</v>
      </c>
      <c r="E1338" s="324" t="str">
        <f t="shared" si="138"/>
        <v/>
      </c>
      <c r="F1338" s="297" t="str">
        <f t="shared" si="139"/>
        <v>是</v>
      </c>
      <c r="G1338" s="174" t="str">
        <f t="shared" si="140"/>
        <v>项</v>
      </c>
    </row>
    <row r="1339" s="174" customFormat="1" ht="36" customHeight="1" spans="1:7">
      <c r="A1339" s="456" t="s">
        <v>2470</v>
      </c>
      <c r="B1339" s="322" t="s">
        <v>2471</v>
      </c>
      <c r="C1339" s="323">
        <f>C1340</f>
        <v>9</v>
      </c>
      <c r="D1339" s="457">
        <f>D1340</f>
        <v>0</v>
      </c>
      <c r="E1339" s="332">
        <f t="shared" si="138"/>
        <v>-1</v>
      </c>
      <c r="F1339" s="297" t="str">
        <f t="shared" si="139"/>
        <v>是</v>
      </c>
      <c r="G1339" s="174" t="str">
        <f t="shared" si="140"/>
        <v>款</v>
      </c>
    </row>
    <row r="1340" s="174" customFormat="1" ht="36" customHeight="1" spans="1:7">
      <c r="A1340" s="329" t="s">
        <v>2472</v>
      </c>
      <c r="B1340" s="326" t="s">
        <v>2473</v>
      </c>
      <c r="C1340" s="327">
        <v>9</v>
      </c>
      <c r="D1340" s="459">
        <v>0</v>
      </c>
      <c r="E1340" s="324">
        <f t="shared" si="138"/>
        <v>-1</v>
      </c>
      <c r="F1340" s="297" t="str">
        <f t="shared" si="139"/>
        <v>是</v>
      </c>
      <c r="G1340" s="174" t="str">
        <f t="shared" si="140"/>
        <v>项</v>
      </c>
    </row>
    <row r="1341" s="176" customFormat="1" ht="36" customHeight="1" spans="1:7">
      <c r="A1341" s="322" t="s">
        <v>2474</v>
      </c>
      <c r="B1341" s="463" t="s">
        <v>589</v>
      </c>
      <c r="C1341" s="464"/>
      <c r="D1341" s="465"/>
      <c r="E1341" s="324" t="str">
        <f t="shared" ref="E1341:E1357" si="141">IF(C1341&gt;0,D1341/C1341-1,IF(C1341&lt;0,-(D1341/C1341-1),""))</f>
        <v/>
      </c>
      <c r="F1341" s="295" t="str">
        <f t="shared" si="139"/>
        <v>否</v>
      </c>
      <c r="G1341" s="176" t="str">
        <f t="shared" si="140"/>
        <v>项</v>
      </c>
    </row>
    <row r="1342" s="174" customFormat="1" ht="36" customHeight="1" spans="1:7">
      <c r="A1342" s="456" t="s">
        <v>181</v>
      </c>
      <c r="B1342" s="322" t="s">
        <v>182</v>
      </c>
      <c r="C1342" s="323">
        <v>3200</v>
      </c>
      <c r="D1342" s="457">
        <v>3300</v>
      </c>
      <c r="E1342" s="324">
        <f t="shared" si="141"/>
        <v>0.031</v>
      </c>
      <c r="F1342" s="297" t="str">
        <f t="shared" si="139"/>
        <v>是</v>
      </c>
      <c r="G1342" s="174" t="str">
        <f t="shared" si="140"/>
        <v>类</v>
      </c>
    </row>
    <row r="1343" s="174" customFormat="1" ht="36" customHeight="1" spans="1:7">
      <c r="A1343" s="456" t="s">
        <v>183</v>
      </c>
      <c r="B1343" s="322" t="s">
        <v>184</v>
      </c>
      <c r="C1343" s="323">
        <f>C1344+C1349</f>
        <v>4683</v>
      </c>
      <c r="D1343" s="457">
        <f>D1344+D1349</f>
        <v>4383</v>
      </c>
      <c r="E1343" s="324">
        <f t="shared" si="141"/>
        <v>-0.064</v>
      </c>
      <c r="F1343" s="297" t="str">
        <f t="shared" si="139"/>
        <v>是</v>
      </c>
      <c r="G1343" s="174" t="str">
        <f t="shared" si="140"/>
        <v>类</v>
      </c>
    </row>
    <row r="1344" s="174" customFormat="1" ht="36" customHeight="1" spans="1:7">
      <c r="A1344" s="456" t="s">
        <v>2475</v>
      </c>
      <c r="B1344" s="322" t="s">
        <v>2476</v>
      </c>
      <c r="C1344" s="323">
        <f>C1345+C1346+C1347+C1348</f>
        <v>4683</v>
      </c>
      <c r="D1344" s="457">
        <f>D1345+D1346+D1347+D1348</f>
        <v>4383</v>
      </c>
      <c r="E1344" s="324">
        <f t="shared" si="141"/>
        <v>-0.064</v>
      </c>
      <c r="F1344" s="297" t="str">
        <f t="shared" si="139"/>
        <v>是</v>
      </c>
      <c r="G1344" s="174" t="str">
        <f t="shared" si="140"/>
        <v>款</v>
      </c>
    </row>
    <row r="1345" s="174" customFormat="1" ht="36" customHeight="1" spans="1:7">
      <c r="A1345" s="458" t="s">
        <v>2477</v>
      </c>
      <c r="B1345" s="326" t="s">
        <v>2478</v>
      </c>
      <c r="C1345" s="327">
        <v>4683</v>
      </c>
      <c r="D1345" s="459">
        <v>4383</v>
      </c>
      <c r="E1345" s="324">
        <f t="shared" si="141"/>
        <v>-0.064</v>
      </c>
      <c r="F1345" s="297" t="str">
        <f t="shared" si="139"/>
        <v>是</v>
      </c>
      <c r="G1345" s="174" t="str">
        <f t="shared" si="140"/>
        <v>项</v>
      </c>
    </row>
    <row r="1346" s="174" customFormat="1" ht="36" customHeight="1" spans="1:7">
      <c r="A1346" s="458" t="s">
        <v>2479</v>
      </c>
      <c r="B1346" s="326" t="s">
        <v>2480</v>
      </c>
      <c r="C1346" s="327"/>
      <c r="D1346" s="459"/>
      <c r="E1346" s="324" t="str">
        <f t="shared" si="141"/>
        <v/>
      </c>
      <c r="F1346" s="297" t="str">
        <f t="shared" si="139"/>
        <v>否</v>
      </c>
      <c r="G1346" s="174" t="str">
        <f t="shared" si="140"/>
        <v>项</v>
      </c>
    </row>
    <row r="1347" s="174" customFormat="1" ht="36" customHeight="1" spans="1:7">
      <c r="A1347" s="458" t="s">
        <v>2481</v>
      </c>
      <c r="B1347" s="326" t="s">
        <v>2482</v>
      </c>
      <c r="C1347" s="327"/>
      <c r="D1347" s="459"/>
      <c r="E1347" s="324" t="str">
        <f t="shared" si="141"/>
        <v/>
      </c>
      <c r="F1347" s="297" t="str">
        <f t="shared" si="139"/>
        <v>否</v>
      </c>
      <c r="G1347" s="174" t="str">
        <f t="shared" si="140"/>
        <v>项</v>
      </c>
    </row>
    <row r="1348" s="174" customFormat="1" ht="36" customHeight="1" spans="1:7">
      <c r="A1348" s="458">
        <v>2320399</v>
      </c>
      <c r="B1348" s="326" t="s">
        <v>2483</v>
      </c>
      <c r="C1348" s="327">
        <v>0</v>
      </c>
      <c r="D1348" s="459">
        <v>0</v>
      </c>
      <c r="E1348" s="324" t="str">
        <f t="shared" si="141"/>
        <v/>
      </c>
      <c r="F1348" s="297" t="str">
        <f t="shared" si="139"/>
        <v>否</v>
      </c>
      <c r="G1348" s="174" t="str">
        <f t="shared" si="140"/>
        <v>项</v>
      </c>
    </row>
    <row r="1349" s="176" customFormat="1" ht="36" customHeight="1" spans="1:7">
      <c r="A1349" s="472" t="s">
        <v>2484</v>
      </c>
      <c r="B1349" s="463" t="s">
        <v>589</v>
      </c>
      <c r="C1349" s="323"/>
      <c r="D1349" s="457"/>
      <c r="E1349" s="324" t="str">
        <f t="shared" si="141"/>
        <v/>
      </c>
      <c r="F1349" s="295" t="str">
        <f t="shared" si="139"/>
        <v>否</v>
      </c>
      <c r="G1349" s="176" t="str">
        <f t="shared" si="140"/>
        <v>项</v>
      </c>
    </row>
    <row r="1350" s="174" customFormat="1" ht="36" customHeight="1" spans="1:7">
      <c r="A1350" s="456" t="s">
        <v>185</v>
      </c>
      <c r="B1350" s="322" t="s">
        <v>186</v>
      </c>
      <c r="C1350" s="323">
        <f>C1351</f>
        <v>30</v>
      </c>
      <c r="D1350" s="457">
        <f>D1351</f>
        <v>30</v>
      </c>
      <c r="E1350" s="324">
        <f t="shared" si="141"/>
        <v>0</v>
      </c>
      <c r="F1350" s="297" t="str">
        <f t="shared" ref="F1350:F1357" si="142">IF(LEN(A1350)=3,"是",IF(B1350&lt;&gt;"",IF(SUM(C1350:D1350)&lt;&gt;0,"是","否"),"是"))</f>
        <v>是</v>
      </c>
      <c r="G1350" s="174" t="str">
        <f t="shared" ref="G1350:G1357" si="143">IF(LEN(A1350)=3,"类",IF(LEN(A1350)=5,"款","项"))</f>
        <v>类</v>
      </c>
    </row>
    <row r="1351" s="174" customFormat="1" ht="36" customHeight="1" spans="1:7">
      <c r="A1351" s="456" t="s">
        <v>2485</v>
      </c>
      <c r="B1351" s="322" t="s">
        <v>2486</v>
      </c>
      <c r="C1351" s="323">
        <v>30</v>
      </c>
      <c r="D1351" s="457">
        <v>30</v>
      </c>
      <c r="E1351" s="324">
        <f t="shared" si="141"/>
        <v>0</v>
      </c>
      <c r="F1351" s="297" t="str">
        <f t="shared" si="142"/>
        <v>是</v>
      </c>
      <c r="G1351" s="174" t="str">
        <f t="shared" si="143"/>
        <v>款</v>
      </c>
    </row>
    <row r="1352" s="174" customFormat="1" ht="36" customHeight="1" spans="1:7">
      <c r="A1352" s="456" t="s">
        <v>187</v>
      </c>
      <c r="B1352" s="322" t="s">
        <v>188</v>
      </c>
      <c r="C1352" s="323">
        <f>C1353+C1354</f>
        <v>2203</v>
      </c>
      <c r="D1352" s="457">
        <f>D1353+D1354</f>
        <v>860</v>
      </c>
      <c r="E1352" s="324">
        <f t="shared" si="141"/>
        <v>-0.61</v>
      </c>
      <c r="F1352" s="297" t="str">
        <f t="shared" si="142"/>
        <v>是</v>
      </c>
      <c r="G1352" s="174" t="str">
        <f t="shared" si="143"/>
        <v>类</v>
      </c>
    </row>
    <row r="1353" s="174" customFormat="1" ht="36" customHeight="1" spans="1:7">
      <c r="A1353" s="456" t="s">
        <v>2487</v>
      </c>
      <c r="B1353" s="322" t="s">
        <v>2488</v>
      </c>
      <c r="C1353" s="323"/>
      <c r="D1353" s="457"/>
      <c r="E1353" s="324" t="str">
        <f t="shared" si="141"/>
        <v/>
      </c>
      <c r="F1353" s="297" t="str">
        <f t="shared" si="142"/>
        <v>否</v>
      </c>
      <c r="G1353" s="174" t="str">
        <f t="shared" si="143"/>
        <v>款</v>
      </c>
    </row>
    <row r="1354" s="174" customFormat="1" ht="36" customHeight="1" spans="1:7">
      <c r="A1354" s="456" t="s">
        <v>2489</v>
      </c>
      <c r="B1354" s="322" t="s">
        <v>2154</v>
      </c>
      <c r="C1354" s="323">
        <v>2203</v>
      </c>
      <c r="D1354" s="457">
        <v>860</v>
      </c>
      <c r="E1354" s="324">
        <f t="shared" si="141"/>
        <v>-0.61</v>
      </c>
      <c r="F1354" s="297" t="str">
        <f t="shared" si="142"/>
        <v>是</v>
      </c>
      <c r="G1354" s="174" t="str">
        <f t="shared" si="143"/>
        <v>款</v>
      </c>
    </row>
    <row r="1355" s="176" customFormat="1" ht="36" customHeight="1" spans="1:7">
      <c r="A1355" s="462" t="s">
        <v>2490</v>
      </c>
      <c r="B1355" s="463" t="s">
        <v>589</v>
      </c>
      <c r="C1355" s="487">
        <v>0</v>
      </c>
      <c r="D1355" s="488">
        <v>0</v>
      </c>
      <c r="E1355" s="324" t="str">
        <f t="shared" si="141"/>
        <v/>
      </c>
      <c r="F1355" s="295" t="str">
        <f t="shared" si="142"/>
        <v>否</v>
      </c>
      <c r="G1355" s="176" t="str">
        <f t="shared" si="143"/>
        <v>项</v>
      </c>
    </row>
    <row r="1356" s="174" customFormat="1" ht="36" customHeight="1" spans="1:6">
      <c r="A1356" s="489"/>
      <c r="B1356" s="463"/>
      <c r="C1356" s="487"/>
      <c r="D1356" s="488"/>
      <c r="E1356" s="324" t="str">
        <f t="shared" si="141"/>
        <v/>
      </c>
      <c r="F1356" s="297" t="str">
        <f t="shared" si="142"/>
        <v>是</v>
      </c>
    </row>
    <row r="1357" s="174" customFormat="1" ht="36" customHeight="1" spans="1:6">
      <c r="A1357" s="490"/>
      <c r="B1357" s="491" t="s">
        <v>2491</v>
      </c>
      <c r="C1357" s="340">
        <f>C1352+C1350+C1343+C1342+C1283+C1224+C1203+C1157+C1147+C1119+C1098+C1027+C962+C849+C825+C744+C670+C540+C480+C423+C367+C273+C253+C250+C4</f>
        <v>310500</v>
      </c>
      <c r="D1357" s="492">
        <f>D1352+D1350+D1343+D1342+D1283+D1224+D1203+D1157+D1147+D1119+D1098+D1027+D962+D849+D825+D744+D670+D540+D480+D423+D367+D273+D253+D250+D4</f>
        <v>319000</v>
      </c>
      <c r="E1357" s="324">
        <f t="shared" si="141"/>
        <v>0.027</v>
      </c>
      <c r="F1357" s="297" t="str">
        <f t="shared" si="142"/>
        <v>是</v>
      </c>
    </row>
    <row r="1358" s="174" customFormat="1" spans="3:5">
      <c r="C1358" s="395"/>
      <c r="D1358" s="493"/>
      <c r="E1358" s="363"/>
    </row>
    <row r="1359" s="174" customFormat="1" spans="3:5">
      <c r="C1359" s="420"/>
      <c r="D1359" s="493"/>
      <c r="E1359" s="363"/>
    </row>
    <row r="1360" s="174" customFormat="1" spans="3:5">
      <c r="C1360" s="395"/>
      <c r="D1360" s="493"/>
      <c r="E1360" s="363"/>
    </row>
    <row r="1361" s="174" customFormat="1" spans="3:5">
      <c r="C1361" s="420"/>
      <c r="D1361" s="493"/>
      <c r="E1361" s="363"/>
    </row>
    <row r="1362" s="174" customFormat="1" spans="3:5">
      <c r="C1362" s="395"/>
      <c r="D1362" s="493"/>
      <c r="E1362" s="363"/>
    </row>
    <row r="1363" s="174" customFormat="1" spans="3:5">
      <c r="C1363" s="395"/>
      <c r="D1363" s="493"/>
      <c r="E1363" s="363"/>
    </row>
    <row r="1364" s="174" customFormat="1" spans="3:5">
      <c r="C1364" s="420"/>
      <c r="D1364" s="493"/>
      <c r="E1364" s="363"/>
    </row>
    <row r="1365" s="174" customFormat="1" spans="3:5">
      <c r="C1365" s="395"/>
      <c r="D1365" s="493"/>
      <c r="E1365" s="363"/>
    </row>
    <row r="1366" s="174" customFormat="1" spans="3:5">
      <c r="C1366" s="395"/>
      <c r="D1366" s="493"/>
      <c r="E1366" s="363"/>
    </row>
    <row r="1367" s="174" customFormat="1" spans="3:5">
      <c r="C1367" s="395"/>
      <c r="D1367" s="493"/>
      <c r="E1367" s="363"/>
    </row>
    <row r="1368" s="174" customFormat="1" spans="3:5">
      <c r="C1368" s="395"/>
      <c r="D1368" s="493"/>
      <c r="E1368" s="363"/>
    </row>
    <row r="1369" s="174" customFormat="1" spans="3:5">
      <c r="C1369" s="420"/>
      <c r="D1369" s="493"/>
      <c r="E1369" s="363">
        <f>IF(C1357&lt;&gt;0,IF((D1357/C1357-1)&lt;-30%,"",IF((D1357/C1357-1)&gt;150%,"",D1357/C1357-1)),"")</f>
        <v>0</v>
      </c>
    </row>
    <row r="1370" s="174" customFormat="1" spans="3:5">
      <c r="C1370" s="395"/>
      <c r="D1370" s="493"/>
      <c r="E1370" s="363"/>
    </row>
  </sheetData>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F255">
    <cfRule type="cellIs" dxfId="2" priority="1101" stopIfTrue="1" operator="lessThan">
      <formula>0</formula>
    </cfRule>
  </conditionalFormatting>
  <conditionalFormatting sqref="F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601">
    <cfRule type="cellIs" dxfId="2" priority="756" stopIfTrue="1" operator="lessThan">
      <formula>0</formula>
    </cfRule>
  </conditionalFormatting>
  <conditionalFormatting sqref="F602">
    <cfRule type="cellIs" dxfId="2" priority="755" stopIfTrue="1" operator="lessThan">
      <formula>0</formula>
    </cfRule>
  </conditionalFormatting>
  <conditionalFormatting sqref="F603">
    <cfRule type="cellIs" dxfId="2" priority="754" stopIfTrue="1" operator="lessThan">
      <formula>0</formula>
    </cfRule>
  </conditionalFormatting>
  <conditionalFormatting sqref="F604">
    <cfRule type="cellIs" dxfId="2" priority="753" stopIfTrue="1" operator="lessThan">
      <formula>0</formula>
    </cfRule>
  </conditionalFormatting>
  <conditionalFormatting sqref="F605">
    <cfRule type="cellIs" dxfId="2" priority="752" stopIfTrue="1" operator="lessThan">
      <formula>0</formula>
    </cfRule>
  </conditionalFormatting>
  <conditionalFormatting sqref="F606">
    <cfRule type="cellIs" dxfId="2" priority="751" stopIfTrue="1" operator="lessThan">
      <formula>0</formula>
    </cfRule>
  </conditionalFormatting>
  <conditionalFormatting sqref="F607">
    <cfRule type="cellIs" dxfId="2" priority="750" stopIfTrue="1" operator="lessThan">
      <formula>0</formula>
    </cfRule>
  </conditionalFormatting>
  <conditionalFormatting sqref="F608">
    <cfRule type="cellIs" dxfId="2" priority="749" stopIfTrue="1" operator="lessThan">
      <formula>0</formula>
    </cfRule>
  </conditionalFormatting>
  <conditionalFormatting sqref="F609">
    <cfRule type="cellIs" dxfId="2" priority="748" stopIfTrue="1" operator="lessThan">
      <formula>0</formula>
    </cfRule>
  </conditionalFormatting>
  <conditionalFormatting sqref="F610">
    <cfRule type="cellIs" dxfId="2" priority="747" stopIfTrue="1" operator="lessThan">
      <formula>0</formula>
    </cfRule>
  </conditionalFormatting>
  <conditionalFormatting sqref="F611">
    <cfRule type="cellIs" dxfId="2" priority="746" stopIfTrue="1" operator="lessThan">
      <formula>0</formula>
    </cfRule>
  </conditionalFormatting>
  <conditionalFormatting sqref="F612">
    <cfRule type="cellIs" dxfId="2" priority="745" stopIfTrue="1" operator="lessThan">
      <formula>0</formula>
    </cfRule>
  </conditionalFormatting>
  <conditionalFormatting sqref="F613">
    <cfRule type="cellIs" dxfId="2" priority="744" stopIfTrue="1" operator="lessThan">
      <formula>0</formula>
    </cfRule>
  </conditionalFormatting>
  <conditionalFormatting sqref="F614">
    <cfRule type="cellIs" dxfId="2" priority="743" stopIfTrue="1" operator="lessThan">
      <formula>0</formula>
    </cfRule>
  </conditionalFormatting>
  <conditionalFormatting sqref="F615">
    <cfRule type="cellIs" dxfId="2" priority="742" stopIfTrue="1" operator="lessThan">
      <formula>0</formula>
    </cfRule>
  </conditionalFormatting>
  <conditionalFormatting sqref="F616">
    <cfRule type="cellIs" dxfId="2" priority="741" stopIfTrue="1" operator="lessThan">
      <formula>0</formula>
    </cfRule>
  </conditionalFormatting>
  <conditionalFormatting sqref="F617">
    <cfRule type="cellIs" dxfId="2" priority="740" stopIfTrue="1" operator="lessThan">
      <formula>0</formula>
    </cfRule>
  </conditionalFormatting>
  <conditionalFormatting sqref="F618">
    <cfRule type="cellIs" dxfId="2" priority="739" stopIfTrue="1" operator="lessThan">
      <formula>0</formula>
    </cfRule>
  </conditionalFormatting>
  <conditionalFormatting sqref="F619">
    <cfRule type="cellIs" dxfId="2" priority="738" stopIfTrue="1" operator="lessThan">
      <formula>0</formula>
    </cfRule>
  </conditionalFormatting>
  <conditionalFormatting sqref="F620">
    <cfRule type="cellIs" dxfId="2" priority="737" stopIfTrue="1" operator="lessThan">
      <formula>0</formula>
    </cfRule>
  </conditionalFormatting>
  <conditionalFormatting sqref="F621">
    <cfRule type="cellIs" dxfId="2" priority="736" stopIfTrue="1" operator="lessThan">
      <formula>0</formula>
    </cfRule>
  </conditionalFormatting>
  <conditionalFormatting sqref="F622">
    <cfRule type="cellIs" dxfId="2" priority="735" stopIfTrue="1" operator="lessThan">
      <formula>0</formula>
    </cfRule>
  </conditionalFormatting>
  <conditionalFormatting sqref="F623">
    <cfRule type="cellIs" dxfId="2" priority="734" stopIfTrue="1" operator="lessThan">
      <formula>0</formula>
    </cfRule>
  </conditionalFormatting>
  <conditionalFormatting sqref="F624">
    <cfRule type="cellIs" dxfId="2" priority="733" stopIfTrue="1" operator="lessThan">
      <formula>0</formula>
    </cfRule>
  </conditionalFormatting>
  <conditionalFormatting sqref="F625">
    <cfRule type="cellIs" dxfId="2" priority="732" stopIfTrue="1" operator="lessThan">
      <formula>0</formula>
    </cfRule>
  </conditionalFormatting>
  <conditionalFormatting sqref="F626">
    <cfRule type="cellIs" dxfId="2" priority="731" stopIfTrue="1" operator="lessThan">
      <formula>0</formula>
    </cfRule>
  </conditionalFormatting>
  <conditionalFormatting sqref="F627">
    <cfRule type="cellIs" dxfId="2" priority="730" stopIfTrue="1" operator="lessThan">
      <formula>0</formula>
    </cfRule>
  </conditionalFormatting>
  <conditionalFormatting sqref="F628">
    <cfRule type="cellIs" dxfId="2" priority="729" stopIfTrue="1" operator="lessThan">
      <formula>0</formula>
    </cfRule>
  </conditionalFormatting>
  <conditionalFormatting sqref="F629">
    <cfRule type="cellIs" dxfId="2" priority="728" stopIfTrue="1" operator="lessThan">
      <formula>0</formula>
    </cfRule>
  </conditionalFormatting>
  <conditionalFormatting sqref="F630">
    <cfRule type="cellIs" dxfId="2" priority="727" stopIfTrue="1" operator="lessThan">
      <formula>0</formula>
    </cfRule>
  </conditionalFormatting>
  <conditionalFormatting sqref="F631">
    <cfRule type="cellIs" dxfId="2" priority="726" stopIfTrue="1" operator="lessThan">
      <formula>0</formula>
    </cfRule>
  </conditionalFormatting>
  <conditionalFormatting sqref="F632">
    <cfRule type="cellIs" dxfId="2" priority="725" stopIfTrue="1" operator="lessThan">
      <formula>0</formula>
    </cfRule>
  </conditionalFormatting>
  <conditionalFormatting sqref="F633">
    <cfRule type="cellIs" dxfId="2" priority="724" stopIfTrue="1" operator="lessThan">
      <formula>0</formula>
    </cfRule>
  </conditionalFormatting>
  <conditionalFormatting sqref="F634">
    <cfRule type="cellIs" dxfId="2" priority="723" stopIfTrue="1" operator="lessThan">
      <formula>0</formula>
    </cfRule>
  </conditionalFormatting>
  <conditionalFormatting sqref="F635">
    <cfRule type="cellIs" dxfId="2" priority="722" stopIfTrue="1" operator="lessThan">
      <formula>0</formula>
    </cfRule>
  </conditionalFormatting>
  <conditionalFormatting sqref="F636">
    <cfRule type="cellIs" dxfId="2" priority="721" stopIfTrue="1" operator="lessThan">
      <formula>0</formula>
    </cfRule>
  </conditionalFormatting>
  <conditionalFormatting sqref="F637">
    <cfRule type="cellIs" dxfId="2" priority="720" stopIfTrue="1" operator="lessThan">
      <formula>0</formula>
    </cfRule>
  </conditionalFormatting>
  <conditionalFormatting sqref="F638">
    <cfRule type="cellIs" dxfId="2" priority="719" stopIfTrue="1" operator="lessThan">
      <formula>0</formula>
    </cfRule>
  </conditionalFormatting>
  <conditionalFormatting sqref="F639">
    <cfRule type="cellIs" dxfId="2" priority="718" stopIfTrue="1" operator="lessThan">
      <formula>0</formula>
    </cfRule>
  </conditionalFormatting>
  <conditionalFormatting sqref="F640">
    <cfRule type="cellIs" dxfId="2" priority="717" stopIfTrue="1" operator="lessThan">
      <formula>0</formula>
    </cfRule>
  </conditionalFormatting>
  <conditionalFormatting sqref="F641">
    <cfRule type="cellIs" dxfId="2" priority="716" stopIfTrue="1" operator="lessThan">
      <formula>0</formula>
    </cfRule>
  </conditionalFormatting>
  <conditionalFormatting sqref="F642">
    <cfRule type="cellIs" dxfId="2" priority="715" stopIfTrue="1" operator="lessThan">
      <formula>0</formula>
    </cfRule>
  </conditionalFormatting>
  <conditionalFormatting sqref="F643">
    <cfRule type="cellIs" dxfId="2" priority="714" stopIfTrue="1" operator="lessThan">
      <formula>0</formula>
    </cfRule>
  </conditionalFormatting>
  <conditionalFormatting sqref="F644">
    <cfRule type="cellIs" dxfId="2" priority="713" stopIfTrue="1" operator="lessThan">
      <formula>0</formula>
    </cfRule>
  </conditionalFormatting>
  <conditionalFormatting sqref="F645">
    <cfRule type="cellIs" dxfId="2" priority="712" stopIfTrue="1" operator="lessThan">
      <formula>0</formula>
    </cfRule>
  </conditionalFormatting>
  <conditionalFormatting sqref="F646">
    <cfRule type="cellIs" dxfId="2" priority="711" stopIfTrue="1" operator="lessThan">
      <formula>0</formula>
    </cfRule>
  </conditionalFormatting>
  <conditionalFormatting sqref="F647">
    <cfRule type="cellIs" dxfId="2" priority="710" stopIfTrue="1" operator="lessThan">
      <formula>0</formula>
    </cfRule>
  </conditionalFormatting>
  <conditionalFormatting sqref="F648">
    <cfRule type="cellIs" dxfId="2" priority="709" stopIfTrue="1" operator="lessThan">
      <formula>0</formula>
    </cfRule>
  </conditionalFormatting>
  <conditionalFormatting sqref="F649">
    <cfRule type="cellIs" dxfId="2" priority="708" stopIfTrue="1" operator="lessThan">
      <formula>0</formula>
    </cfRule>
  </conditionalFormatting>
  <conditionalFormatting sqref="F650">
    <cfRule type="cellIs" dxfId="2" priority="707" stopIfTrue="1" operator="lessThan">
      <formula>0</formula>
    </cfRule>
  </conditionalFormatting>
  <conditionalFormatting sqref="F651">
    <cfRule type="cellIs" dxfId="2" priority="706" stopIfTrue="1" operator="lessThan">
      <formula>0</formula>
    </cfRule>
  </conditionalFormatting>
  <conditionalFormatting sqref="F652">
    <cfRule type="cellIs" dxfId="2" priority="705" stopIfTrue="1" operator="lessThan">
      <formula>0</formula>
    </cfRule>
  </conditionalFormatting>
  <conditionalFormatting sqref="F653">
    <cfRule type="cellIs" dxfId="2" priority="704" stopIfTrue="1" operator="lessThan">
      <formula>0</formula>
    </cfRule>
  </conditionalFormatting>
  <conditionalFormatting sqref="F654">
    <cfRule type="cellIs" dxfId="2" priority="703" stopIfTrue="1" operator="lessThan">
      <formula>0</formula>
    </cfRule>
  </conditionalFormatting>
  <conditionalFormatting sqref="F655">
    <cfRule type="cellIs" dxfId="2" priority="702" stopIfTrue="1" operator="lessThan">
      <formula>0</formula>
    </cfRule>
  </conditionalFormatting>
  <conditionalFormatting sqref="F656">
    <cfRule type="cellIs" dxfId="2" priority="701" stopIfTrue="1" operator="lessThan">
      <formula>0</formula>
    </cfRule>
  </conditionalFormatting>
  <conditionalFormatting sqref="F657">
    <cfRule type="cellIs" dxfId="2" priority="700" stopIfTrue="1" operator="lessThan">
      <formula>0</formula>
    </cfRule>
  </conditionalFormatting>
  <conditionalFormatting sqref="F658">
    <cfRule type="cellIs" dxfId="2" priority="699" stopIfTrue="1" operator="lessThan">
      <formula>0</formula>
    </cfRule>
  </conditionalFormatting>
  <conditionalFormatting sqref="F659">
    <cfRule type="cellIs" dxfId="2" priority="698" stopIfTrue="1" operator="lessThan">
      <formula>0</formula>
    </cfRule>
  </conditionalFormatting>
  <conditionalFormatting sqref="F660">
    <cfRule type="cellIs" dxfId="2" priority="697" stopIfTrue="1" operator="lessThan">
      <formula>0</formula>
    </cfRule>
  </conditionalFormatting>
  <conditionalFormatting sqref="F661">
    <cfRule type="cellIs" dxfId="2" priority="696" stopIfTrue="1" operator="lessThan">
      <formula>0</formula>
    </cfRule>
  </conditionalFormatting>
  <conditionalFormatting sqref="F662">
    <cfRule type="cellIs" dxfId="2" priority="695" stopIfTrue="1" operator="lessThan">
      <formula>0</formula>
    </cfRule>
  </conditionalFormatting>
  <conditionalFormatting sqref="F663">
    <cfRule type="cellIs" dxfId="2" priority="694" stopIfTrue="1" operator="lessThan">
      <formula>0</formula>
    </cfRule>
  </conditionalFormatting>
  <conditionalFormatting sqref="F664">
    <cfRule type="cellIs" dxfId="2" priority="693" stopIfTrue="1" operator="lessThan">
      <formula>0</formula>
    </cfRule>
  </conditionalFormatting>
  <conditionalFormatting sqref="F665">
    <cfRule type="cellIs" dxfId="2" priority="692" stopIfTrue="1" operator="lessThan">
      <formula>0</formula>
    </cfRule>
  </conditionalFormatting>
  <conditionalFormatting sqref="F666">
    <cfRule type="cellIs" dxfId="2" priority="691" stopIfTrue="1" operator="lessThan">
      <formula>0</formula>
    </cfRule>
  </conditionalFormatting>
  <conditionalFormatting sqref="F667">
    <cfRule type="cellIs" dxfId="2" priority="690" stopIfTrue="1" operator="lessThan">
      <formula>0</formula>
    </cfRule>
  </conditionalFormatting>
  <conditionalFormatting sqref="F668">
    <cfRule type="cellIs" dxfId="2" priority="689" stopIfTrue="1" operator="lessThan">
      <formula>0</formula>
    </cfRule>
  </conditionalFormatting>
  <conditionalFormatting sqref="F669">
    <cfRule type="cellIs" dxfId="2" priority="688" stopIfTrue="1" operator="lessThan">
      <formula>0</formula>
    </cfRule>
  </conditionalFormatting>
  <conditionalFormatting sqref="F670">
    <cfRule type="cellIs" dxfId="2" priority="687" stopIfTrue="1" operator="lessThan">
      <formula>0</formula>
    </cfRule>
  </conditionalFormatting>
  <conditionalFormatting sqref="F671">
    <cfRule type="cellIs" dxfId="2" priority="686" stopIfTrue="1" operator="lessThan">
      <formula>0</formula>
    </cfRule>
  </conditionalFormatting>
  <conditionalFormatting sqref="F672">
    <cfRule type="cellIs" dxfId="2" priority="685" stopIfTrue="1" operator="lessThan">
      <formula>0</formula>
    </cfRule>
  </conditionalFormatting>
  <conditionalFormatting sqref="F673">
    <cfRule type="cellIs" dxfId="2" priority="684" stopIfTrue="1" operator="lessThan">
      <formula>0</formula>
    </cfRule>
  </conditionalFormatting>
  <conditionalFormatting sqref="F674">
    <cfRule type="cellIs" dxfId="2" priority="683" stopIfTrue="1" operator="lessThan">
      <formula>0</formula>
    </cfRule>
  </conditionalFormatting>
  <conditionalFormatting sqref="F675">
    <cfRule type="cellIs" dxfId="2" priority="682" stopIfTrue="1" operator="lessThan">
      <formula>0</formula>
    </cfRule>
  </conditionalFormatting>
  <conditionalFormatting sqref="F676">
    <cfRule type="cellIs" dxfId="2" priority="681" stopIfTrue="1" operator="lessThan">
      <formula>0</formula>
    </cfRule>
  </conditionalFormatting>
  <conditionalFormatting sqref="F677">
    <cfRule type="cellIs" dxfId="2" priority="680" stopIfTrue="1" operator="lessThan">
      <formula>0</formula>
    </cfRule>
  </conditionalFormatting>
  <conditionalFormatting sqref="F678">
    <cfRule type="cellIs" dxfId="2" priority="679" stopIfTrue="1" operator="lessThan">
      <formula>0</formula>
    </cfRule>
  </conditionalFormatting>
  <conditionalFormatting sqref="F679">
    <cfRule type="cellIs" dxfId="2" priority="678" stopIfTrue="1" operator="lessThan">
      <formula>0</formula>
    </cfRule>
  </conditionalFormatting>
  <conditionalFormatting sqref="F680">
    <cfRule type="cellIs" dxfId="2" priority="677" stopIfTrue="1" operator="lessThan">
      <formula>0</formula>
    </cfRule>
  </conditionalFormatting>
  <conditionalFormatting sqref="F681">
    <cfRule type="cellIs" dxfId="2" priority="676" stopIfTrue="1" operator="lessThan">
      <formula>0</formula>
    </cfRule>
  </conditionalFormatting>
  <conditionalFormatting sqref="F682">
    <cfRule type="cellIs" dxfId="2" priority="675" stopIfTrue="1" operator="lessThan">
      <formula>0</formula>
    </cfRule>
  </conditionalFormatting>
  <conditionalFormatting sqref="F683">
    <cfRule type="cellIs" dxfId="2" priority="674" stopIfTrue="1" operator="lessThan">
      <formula>0</formula>
    </cfRule>
  </conditionalFormatting>
  <conditionalFormatting sqref="F684">
    <cfRule type="cellIs" dxfId="2" priority="673" stopIfTrue="1" operator="lessThan">
      <formula>0</formula>
    </cfRule>
  </conditionalFormatting>
  <conditionalFormatting sqref="F685">
    <cfRule type="cellIs" dxfId="2" priority="672" stopIfTrue="1" operator="lessThan">
      <formula>0</formula>
    </cfRule>
  </conditionalFormatting>
  <conditionalFormatting sqref="F686">
    <cfRule type="cellIs" dxfId="2" priority="671" stopIfTrue="1" operator="lessThan">
      <formula>0</formula>
    </cfRule>
  </conditionalFormatting>
  <conditionalFormatting sqref="F687">
    <cfRule type="cellIs" dxfId="2" priority="670" stopIfTrue="1" operator="lessThan">
      <formula>0</formula>
    </cfRule>
  </conditionalFormatting>
  <conditionalFormatting sqref="F688">
    <cfRule type="cellIs" dxfId="2" priority="669" stopIfTrue="1" operator="lessThan">
      <formula>0</formula>
    </cfRule>
  </conditionalFormatting>
  <conditionalFormatting sqref="F689">
    <cfRule type="cellIs" dxfId="2" priority="668" stopIfTrue="1" operator="lessThan">
      <formula>0</formula>
    </cfRule>
  </conditionalFormatting>
  <conditionalFormatting sqref="F690">
    <cfRule type="cellIs" dxfId="2" priority="667" stopIfTrue="1" operator="lessThan">
      <formula>0</formula>
    </cfRule>
  </conditionalFormatting>
  <conditionalFormatting sqref="F691">
    <cfRule type="cellIs" dxfId="2" priority="666" stopIfTrue="1" operator="lessThan">
      <formula>0</formula>
    </cfRule>
  </conditionalFormatting>
  <conditionalFormatting sqref="F692">
    <cfRule type="cellIs" dxfId="2" priority="665" stopIfTrue="1" operator="lessThan">
      <formula>0</formula>
    </cfRule>
  </conditionalFormatting>
  <conditionalFormatting sqref="F693">
    <cfRule type="cellIs" dxfId="2" priority="664" stopIfTrue="1" operator="lessThan">
      <formula>0</formula>
    </cfRule>
  </conditionalFormatting>
  <conditionalFormatting sqref="F694">
    <cfRule type="cellIs" dxfId="2" priority="663" stopIfTrue="1" operator="lessThan">
      <formula>0</formula>
    </cfRule>
  </conditionalFormatting>
  <conditionalFormatting sqref="F695">
    <cfRule type="cellIs" dxfId="2" priority="662" stopIfTrue="1" operator="lessThan">
      <formula>0</formula>
    </cfRule>
  </conditionalFormatting>
  <conditionalFormatting sqref="F696">
    <cfRule type="cellIs" dxfId="2" priority="661" stopIfTrue="1" operator="lessThan">
      <formula>0</formula>
    </cfRule>
  </conditionalFormatting>
  <conditionalFormatting sqref="F697">
    <cfRule type="cellIs" dxfId="2" priority="660" stopIfTrue="1" operator="lessThan">
      <formula>0</formula>
    </cfRule>
  </conditionalFormatting>
  <conditionalFormatting sqref="F698">
    <cfRule type="cellIs" dxfId="2" priority="659" stopIfTrue="1" operator="lessThan">
      <formula>0</formula>
    </cfRule>
  </conditionalFormatting>
  <conditionalFormatting sqref="F699">
    <cfRule type="cellIs" dxfId="2" priority="658" stopIfTrue="1" operator="lessThan">
      <formula>0</formula>
    </cfRule>
  </conditionalFormatting>
  <conditionalFormatting sqref="F700">
    <cfRule type="cellIs" dxfId="2" priority="657" stopIfTrue="1" operator="lessThan">
      <formula>0</formula>
    </cfRule>
  </conditionalFormatting>
  <conditionalFormatting sqref="F701">
    <cfRule type="cellIs" dxfId="2" priority="656" stopIfTrue="1" operator="lessThan">
      <formula>0</formula>
    </cfRule>
  </conditionalFormatting>
  <conditionalFormatting sqref="F702">
    <cfRule type="cellIs" dxfId="2" priority="655" stopIfTrue="1" operator="lessThan">
      <formula>0</formula>
    </cfRule>
  </conditionalFormatting>
  <conditionalFormatting sqref="F703">
    <cfRule type="cellIs" dxfId="2" priority="654" stopIfTrue="1" operator="lessThan">
      <formula>0</formula>
    </cfRule>
  </conditionalFormatting>
  <conditionalFormatting sqref="F704">
    <cfRule type="cellIs" dxfId="2" priority="653" stopIfTrue="1" operator="lessThan">
      <formula>0</formula>
    </cfRule>
  </conditionalFormatting>
  <conditionalFormatting sqref="F705">
    <cfRule type="cellIs" dxfId="2" priority="652" stopIfTrue="1" operator="lessThan">
      <formula>0</formula>
    </cfRule>
  </conditionalFormatting>
  <conditionalFormatting sqref="F706">
    <cfRule type="cellIs" dxfId="2" priority="651" stopIfTrue="1" operator="lessThan">
      <formula>0</formula>
    </cfRule>
  </conditionalFormatting>
  <conditionalFormatting sqref="F707">
    <cfRule type="cellIs" dxfId="2" priority="650" stopIfTrue="1" operator="lessThan">
      <formula>0</formula>
    </cfRule>
  </conditionalFormatting>
  <conditionalFormatting sqref="F708">
    <cfRule type="cellIs" dxfId="2" priority="649" stopIfTrue="1" operator="lessThan">
      <formula>0</formula>
    </cfRule>
  </conditionalFormatting>
  <conditionalFormatting sqref="F709">
    <cfRule type="cellIs" dxfId="2" priority="648" stopIfTrue="1" operator="lessThan">
      <formula>0</formula>
    </cfRule>
  </conditionalFormatting>
  <conditionalFormatting sqref="F710">
    <cfRule type="cellIs" dxfId="2" priority="647" stopIfTrue="1" operator="lessThan">
      <formula>0</formula>
    </cfRule>
  </conditionalFormatting>
  <conditionalFormatting sqref="F711">
    <cfRule type="cellIs" dxfId="2" priority="646" stopIfTrue="1" operator="lessThan">
      <formula>0</formula>
    </cfRule>
  </conditionalFormatting>
  <conditionalFormatting sqref="F712">
    <cfRule type="cellIs" dxfId="2" priority="645" stopIfTrue="1" operator="lessThan">
      <formula>0</formula>
    </cfRule>
  </conditionalFormatting>
  <conditionalFormatting sqref="F713">
    <cfRule type="cellIs" dxfId="2" priority="644" stopIfTrue="1" operator="lessThan">
      <formula>0</formula>
    </cfRule>
  </conditionalFormatting>
  <conditionalFormatting sqref="F714">
    <cfRule type="cellIs" dxfId="2" priority="643" stopIfTrue="1" operator="lessThan">
      <formula>0</formula>
    </cfRule>
  </conditionalFormatting>
  <conditionalFormatting sqref="F715">
    <cfRule type="cellIs" dxfId="2" priority="642" stopIfTrue="1" operator="lessThan">
      <formula>0</formula>
    </cfRule>
  </conditionalFormatting>
  <conditionalFormatting sqref="F716">
    <cfRule type="cellIs" dxfId="2" priority="641" stopIfTrue="1" operator="lessThan">
      <formula>0</formula>
    </cfRule>
  </conditionalFormatting>
  <conditionalFormatting sqref="F717">
    <cfRule type="cellIs" dxfId="2" priority="640" stopIfTrue="1" operator="lessThan">
      <formula>0</formula>
    </cfRule>
  </conditionalFormatting>
  <conditionalFormatting sqref="F718">
    <cfRule type="cellIs" dxfId="2" priority="639" stopIfTrue="1" operator="lessThan">
      <formula>0</formula>
    </cfRule>
  </conditionalFormatting>
  <conditionalFormatting sqref="F719">
    <cfRule type="cellIs" dxfId="2" priority="638" stopIfTrue="1" operator="lessThan">
      <formula>0</formula>
    </cfRule>
  </conditionalFormatting>
  <conditionalFormatting sqref="F720">
    <cfRule type="cellIs" dxfId="2" priority="637" stopIfTrue="1" operator="lessThan">
      <formula>0</formula>
    </cfRule>
  </conditionalFormatting>
  <conditionalFormatting sqref="F721">
    <cfRule type="cellIs" dxfId="2" priority="636" stopIfTrue="1" operator="lessThan">
      <formula>0</formula>
    </cfRule>
  </conditionalFormatting>
  <conditionalFormatting sqref="F722">
    <cfRule type="cellIs" dxfId="2" priority="635" stopIfTrue="1" operator="lessThan">
      <formula>0</formula>
    </cfRule>
  </conditionalFormatting>
  <conditionalFormatting sqref="F723">
    <cfRule type="cellIs" dxfId="2" priority="634" stopIfTrue="1" operator="lessThan">
      <formula>0</formula>
    </cfRule>
  </conditionalFormatting>
  <conditionalFormatting sqref="F724">
    <cfRule type="cellIs" dxfId="2" priority="633" stopIfTrue="1" operator="lessThan">
      <formula>0</formula>
    </cfRule>
  </conditionalFormatting>
  <conditionalFormatting sqref="F725">
    <cfRule type="cellIs" dxfId="2" priority="632" stopIfTrue="1" operator="lessThan">
      <formula>0</formula>
    </cfRule>
  </conditionalFormatting>
  <conditionalFormatting sqref="F726">
    <cfRule type="cellIs" dxfId="2" priority="631" stopIfTrue="1" operator="lessThan">
      <formula>0</formula>
    </cfRule>
  </conditionalFormatting>
  <conditionalFormatting sqref="F727">
    <cfRule type="cellIs" dxfId="2" priority="630" stopIfTrue="1" operator="lessThan">
      <formula>0</formula>
    </cfRule>
  </conditionalFormatting>
  <conditionalFormatting sqref="F728">
    <cfRule type="cellIs" dxfId="2" priority="629" stopIfTrue="1" operator="lessThan">
      <formula>0</formula>
    </cfRule>
  </conditionalFormatting>
  <conditionalFormatting sqref="F729">
    <cfRule type="cellIs" dxfId="2" priority="628" stopIfTrue="1" operator="lessThan">
      <formula>0</formula>
    </cfRule>
  </conditionalFormatting>
  <conditionalFormatting sqref="F730">
    <cfRule type="cellIs" dxfId="2" priority="627" stopIfTrue="1" operator="lessThan">
      <formula>0</formula>
    </cfRule>
  </conditionalFormatting>
  <conditionalFormatting sqref="F731">
    <cfRule type="cellIs" dxfId="2" priority="626" stopIfTrue="1" operator="lessThan">
      <formula>0</formula>
    </cfRule>
  </conditionalFormatting>
  <conditionalFormatting sqref="F732">
    <cfRule type="cellIs" dxfId="2" priority="625" stopIfTrue="1" operator="lessThan">
      <formula>0</formula>
    </cfRule>
  </conditionalFormatting>
  <conditionalFormatting sqref="F733">
    <cfRule type="cellIs" dxfId="2" priority="624" stopIfTrue="1" operator="lessThan">
      <formula>0</formula>
    </cfRule>
  </conditionalFormatting>
  <conditionalFormatting sqref="F734">
    <cfRule type="cellIs" dxfId="2" priority="623" stopIfTrue="1" operator="lessThan">
      <formula>0</formula>
    </cfRule>
  </conditionalFormatting>
  <conditionalFormatting sqref="F735">
    <cfRule type="cellIs" dxfId="2" priority="622" stopIfTrue="1" operator="lessThan">
      <formula>0</formula>
    </cfRule>
  </conditionalFormatting>
  <conditionalFormatting sqref="F736">
    <cfRule type="cellIs" dxfId="2" priority="621" stopIfTrue="1" operator="lessThan">
      <formula>0</formula>
    </cfRule>
  </conditionalFormatting>
  <conditionalFormatting sqref="F737">
    <cfRule type="cellIs" dxfId="2" priority="620" stopIfTrue="1" operator="lessThan">
      <formula>0</formula>
    </cfRule>
  </conditionalFormatting>
  <conditionalFormatting sqref="F738">
    <cfRule type="cellIs" dxfId="2" priority="619" stopIfTrue="1" operator="lessThan">
      <formula>0</formula>
    </cfRule>
  </conditionalFormatting>
  <conditionalFormatting sqref="F739">
    <cfRule type="cellIs" dxfId="2" priority="618" stopIfTrue="1" operator="lessThan">
      <formula>0</formula>
    </cfRule>
  </conditionalFormatting>
  <conditionalFormatting sqref="F740">
    <cfRule type="cellIs" dxfId="2" priority="617" stopIfTrue="1" operator="lessThan">
      <formula>0</formula>
    </cfRule>
  </conditionalFormatting>
  <conditionalFormatting sqref="F741">
    <cfRule type="cellIs" dxfId="2" priority="616" stopIfTrue="1" operator="lessThan">
      <formula>0</formula>
    </cfRule>
  </conditionalFormatting>
  <conditionalFormatting sqref="F742">
    <cfRule type="cellIs" dxfId="2" priority="615" stopIfTrue="1" operator="lessThan">
      <formula>0</formula>
    </cfRule>
  </conditionalFormatting>
  <conditionalFormatting sqref="F743">
    <cfRule type="cellIs" dxfId="2" priority="614" stopIfTrue="1" operator="lessThan">
      <formula>0</formula>
    </cfRule>
  </conditionalFormatting>
  <conditionalFormatting sqref="F744">
    <cfRule type="cellIs" dxfId="2" priority="613" stopIfTrue="1" operator="lessThan">
      <formula>0</formula>
    </cfRule>
  </conditionalFormatting>
  <conditionalFormatting sqref="F745">
    <cfRule type="cellIs" dxfId="2" priority="612" stopIfTrue="1" operator="lessThan">
      <formula>0</formula>
    </cfRule>
  </conditionalFormatting>
  <conditionalFormatting sqref="F746">
    <cfRule type="cellIs" dxfId="2" priority="611" stopIfTrue="1" operator="lessThan">
      <formula>0</formula>
    </cfRule>
  </conditionalFormatting>
  <conditionalFormatting sqref="F747">
    <cfRule type="cellIs" dxfId="2" priority="610" stopIfTrue="1" operator="lessThan">
      <formula>0</formula>
    </cfRule>
  </conditionalFormatting>
  <conditionalFormatting sqref="F748">
    <cfRule type="cellIs" dxfId="2" priority="609" stopIfTrue="1" operator="lessThan">
      <formula>0</formula>
    </cfRule>
  </conditionalFormatting>
  <conditionalFormatting sqref="F749">
    <cfRule type="cellIs" dxfId="2" priority="608" stopIfTrue="1" operator="lessThan">
      <formula>0</formula>
    </cfRule>
  </conditionalFormatting>
  <conditionalFormatting sqref="F750">
    <cfRule type="cellIs" dxfId="2" priority="607" stopIfTrue="1" operator="lessThan">
      <formula>0</formula>
    </cfRule>
  </conditionalFormatting>
  <conditionalFormatting sqref="F751">
    <cfRule type="cellIs" dxfId="2" priority="606" stopIfTrue="1" operator="lessThan">
      <formula>0</formula>
    </cfRule>
  </conditionalFormatting>
  <conditionalFormatting sqref="F752">
    <cfRule type="cellIs" dxfId="2" priority="605" stopIfTrue="1" operator="lessThan">
      <formula>0</formula>
    </cfRule>
  </conditionalFormatting>
  <conditionalFormatting sqref="F753">
    <cfRule type="cellIs" dxfId="2" priority="604" stopIfTrue="1" operator="lessThan">
      <formula>0</formula>
    </cfRule>
  </conditionalFormatting>
  <conditionalFormatting sqref="F754">
    <cfRule type="cellIs" dxfId="2" priority="603" stopIfTrue="1" operator="lessThan">
      <formula>0</formula>
    </cfRule>
  </conditionalFormatting>
  <conditionalFormatting sqref="F755">
    <cfRule type="cellIs" dxfId="2" priority="602" stopIfTrue="1" operator="lessThan">
      <formula>0</formula>
    </cfRule>
  </conditionalFormatting>
  <conditionalFormatting sqref="F756">
    <cfRule type="cellIs" dxfId="2" priority="601" stopIfTrue="1" operator="lessThan">
      <formula>0</formula>
    </cfRule>
  </conditionalFormatting>
  <conditionalFormatting sqref="F757">
    <cfRule type="cellIs" dxfId="2" priority="600" stopIfTrue="1" operator="lessThan">
      <formula>0</formula>
    </cfRule>
  </conditionalFormatting>
  <conditionalFormatting sqref="F758">
    <cfRule type="cellIs" dxfId="2" priority="599" stopIfTrue="1" operator="lessThan">
      <formula>0</formula>
    </cfRule>
  </conditionalFormatting>
  <conditionalFormatting sqref="F759">
    <cfRule type="cellIs" dxfId="2" priority="598" stopIfTrue="1" operator="lessThan">
      <formula>0</formula>
    </cfRule>
  </conditionalFormatting>
  <conditionalFormatting sqref="F760">
    <cfRule type="cellIs" dxfId="2" priority="597" stopIfTrue="1" operator="lessThan">
      <formula>0</formula>
    </cfRule>
  </conditionalFormatting>
  <conditionalFormatting sqref="F761">
    <cfRule type="cellIs" dxfId="2" priority="596" stopIfTrue="1" operator="lessThan">
      <formula>0</formula>
    </cfRule>
  </conditionalFormatting>
  <conditionalFormatting sqref="F762">
    <cfRule type="cellIs" dxfId="2" priority="595" stopIfTrue="1" operator="lessThan">
      <formula>0</formula>
    </cfRule>
  </conditionalFormatting>
  <conditionalFormatting sqref="F763">
    <cfRule type="cellIs" dxfId="2" priority="594" stopIfTrue="1" operator="lessThan">
      <formula>0</formula>
    </cfRule>
  </conditionalFormatting>
  <conditionalFormatting sqref="F764">
    <cfRule type="cellIs" dxfId="2" priority="593" stopIfTrue="1" operator="lessThan">
      <formula>0</formula>
    </cfRule>
  </conditionalFormatting>
  <conditionalFormatting sqref="F765">
    <cfRule type="cellIs" dxfId="2" priority="592" stopIfTrue="1" operator="lessThan">
      <formula>0</formula>
    </cfRule>
  </conditionalFormatting>
  <conditionalFormatting sqref="F766">
    <cfRule type="cellIs" dxfId="2" priority="591" stopIfTrue="1" operator="lessThan">
      <formula>0</formula>
    </cfRule>
  </conditionalFormatting>
  <conditionalFormatting sqref="F767">
    <cfRule type="cellIs" dxfId="2" priority="590" stopIfTrue="1" operator="lessThan">
      <formula>0</formula>
    </cfRule>
  </conditionalFormatting>
  <conditionalFormatting sqref="F768">
    <cfRule type="cellIs" dxfId="2" priority="589" stopIfTrue="1" operator="lessThan">
      <formula>0</formula>
    </cfRule>
  </conditionalFormatting>
  <conditionalFormatting sqref="F769">
    <cfRule type="cellIs" dxfId="2" priority="588" stopIfTrue="1" operator="lessThan">
      <formula>0</formula>
    </cfRule>
  </conditionalFormatting>
  <conditionalFormatting sqref="F770">
    <cfRule type="cellIs" dxfId="2" priority="587" stopIfTrue="1" operator="lessThan">
      <formula>0</formula>
    </cfRule>
  </conditionalFormatting>
  <conditionalFormatting sqref="F773">
    <cfRule type="cellIs" dxfId="2" priority="585" stopIfTrue="1" operator="lessThan">
      <formula>0</formula>
    </cfRule>
  </conditionalFormatting>
  <conditionalFormatting sqref="F774">
    <cfRule type="cellIs" dxfId="2" priority="584" stopIfTrue="1" operator="lessThan">
      <formula>0</formula>
    </cfRule>
  </conditionalFormatting>
  <conditionalFormatting sqref="F775">
    <cfRule type="cellIs" dxfId="2" priority="583" stopIfTrue="1" operator="lessThan">
      <formula>0</formula>
    </cfRule>
  </conditionalFormatting>
  <conditionalFormatting sqref="F776">
    <cfRule type="cellIs" dxfId="2" priority="582" stopIfTrue="1" operator="lessThan">
      <formula>0</formula>
    </cfRule>
  </conditionalFormatting>
  <conditionalFormatting sqref="F777">
    <cfRule type="cellIs" dxfId="2" priority="581" stopIfTrue="1" operator="lessThan">
      <formula>0</formula>
    </cfRule>
  </conditionalFormatting>
  <conditionalFormatting sqref="F778">
    <cfRule type="cellIs" dxfId="2" priority="580" stopIfTrue="1" operator="lessThan">
      <formula>0</formula>
    </cfRule>
  </conditionalFormatting>
  <conditionalFormatting sqref="F779">
    <cfRule type="cellIs" dxfId="2" priority="579" stopIfTrue="1" operator="lessThan">
      <formula>0</formula>
    </cfRule>
  </conditionalFormatting>
  <conditionalFormatting sqref="F780">
    <cfRule type="cellIs" dxfId="2" priority="578" stopIfTrue="1" operator="lessThan">
      <formula>0</formula>
    </cfRule>
  </conditionalFormatting>
  <conditionalFormatting sqref="F781">
    <cfRule type="cellIs" dxfId="2" priority="577" stopIfTrue="1" operator="lessThan">
      <formula>0</formula>
    </cfRule>
  </conditionalFormatting>
  <conditionalFormatting sqref="F782">
    <cfRule type="cellIs" dxfId="2" priority="576" stopIfTrue="1" operator="lessThan">
      <formula>0</formula>
    </cfRule>
  </conditionalFormatting>
  <conditionalFormatting sqref="F783">
    <cfRule type="cellIs" dxfId="2" priority="575" stopIfTrue="1" operator="lessThan">
      <formula>0</formula>
    </cfRule>
  </conditionalFormatting>
  <conditionalFormatting sqref="F784">
    <cfRule type="cellIs" dxfId="2" priority="574" stopIfTrue="1" operator="lessThan">
      <formula>0</formula>
    </cfRule>
  </conditionalFormatting>
  <conditionalFormatting sqref="F785">
    <cfRule type="cellIs" dxfId="2" priority="573" stopIfTrue="1" operator="lessThan">
      <formula>0</formula>
    </cfRule>
  </conditionalFormatting>
  <conditionalFormatting sqref="F786">
    <cfRule type="cellIs" dxfId="2" priority="572" stopIfTrue="1" operator="lessThan">
      <formula>0</formula>
    </cfRule>
  </conditionalFormatting>
  <conditionalFormatting sqref="F787">
    <cfRule type="cellIs" dxfId="2" priority="571" stopIfTrue="1" operator="lessThan">
      <formula>0</formula>
    </cfRule>
  </conditionalFormatting>
  <conditionalFormatting sqref="F788">
    <cfRule type="cellIs" dxfId="2" priority="570" stopIfTrue="1" operator="lessThan">
      <formula>0</formula>
    </cfRule>
  </conditionalFormatting>
  <conditionalFormatting sqref="F789">
    <cfRule type="cellIs" dxfId="2" priority="569" stopIfTrue="1" operator="lessThan">
      <formula>0</formula>
    </cfRule>
  </conditionalFormatting>
  <conditionalFormatting sqref="F790">
    <cfRule type="cellIs" dxfId="2" priority="568" stopIfTrue="1" operator="lessThan">
      <formula>0</formula>
    </cfRule>
  </conditionalFormatting>
  <conditionalFormatting sqref="F791">
    <cfRule type="cellIs" dxfId="2" priority="567" stopIfTrue="1" operator="lessThan">
      <formula>0</formula>
    </cfRule>
  </conditionalFormatting>
  <conditionalFormatting sqref="F792">
    <cfRule type="cellIs" dxfId="2" priority="566" stopIfTrue="1" operator="lessThan">
      <formula>0</formula>
    </cfRule>
  </conditionalFormatting>
  <conditionalFormatting sqref="F793">
    <cfRule type="cellIs" dxfId="2" priority="565" stopIfTrue="1" operator="lessThan">
      <formula>0</formula>
    </cfRule>
  </conditionalFormatting>
  <conditionalFormatting sqref="F794">
    <cfRule type="cellIs" dxfId="2" priority="564" stopIfTrue="1" operator="lessThan">
      <formula>0</formula>
    </cfRule>
  </conditionalFormatting>
  <conditionalFormatting sqref="F795">
    <cfRule type="cellIs" dxfId="2" priority="563" stopIfTrue="1" operator="lessThan">
      <formula>0</formula>
    </cfRule>
  </conditionalFormatting>
  <conditionalFormatting sqref="F796">
    <cfRule type="cellIs" dxfId="2" priority="562" stopIfTrue="1" operator="lessThan">
      <formula>0</formula>
    </cfRule>
  </conditionalFormatting>
  <conditionalFormatting sqref="F797">
    <cfRule type="cellIs" dxfId="2" priority="561" stopIfTrue="1" operator="lessThan">
      <formula>0</formula>
    </cfRule>
  </conditionalFormatting>
  <conditionalFormatting sqref="F798">
    <cfRule type="cellIs" dxfId="2" priority="560" stopIfTrue="1" operator="lessThan">
      <formula>0</formula>
    </cfRule>
  </conditionalFormatting>
  <conditionalFormatting sqref="F799">
    <cfRule type="cellIs" dxfId="2" priority="559" stopIfTrue="1" operator="lessThan">
      <formula>0</formula>
    </cfRule>
  </conditionalFormatting>
  <conditionalFormatting sqref="F800">
    <cfRule type="cellIs" dxfId="2" priority="558" stopIfTrue="1" operator="lessThan">
      <formula>0</formula>
    </cfRule>
  </conditionalFormatting>
  <conditionalFormatting sqref="F801">
    <cfRule type="cellIs" dxfId="2" priority="557" stopIfTrue="1" operator="lessThan">
      <formula>0</formula>
    </cfRule>
  </conditionalFormatting>
  <conditionalFormatting sqref="F802">
    <cfRule type="cellIs" dxfId="2" priority="556" stopIfTrue="1" operator="lessThan">
      <formula>0</formula>
    </cfRule>
  </conditionalFormatting>
  <conditionalFormatting sqref="F803">
    <cfRule type="cellIs" dxfId="2" priority="555" stopIfTrue="1" operator="lessThan">
      <formula>0</formula>
    </cfRule>
  </conditionalFormatting>
  <conditionalFormatting sqref="F804">
    <cfRule type="cellIs" dxfId="2" priority="554" stopIfTrue="1" operator="lessThan">
      <formula>0</formula>
    </cfRule>
  </conditionalFormatting>
  <conditionalFormatting sqref="F805">
    <cfRule type="cellIs" dxfId="2" priority="553" stopIfTrue="1" operator="lessThan">
      <formula>0</formula>
    </cfRule>
  </conditionalFormatting>
  <conditionalFormatting sqref="F806">
    <cfRule type="cellIs" dxfId="2" priority="552" stopIfTrue="1" operator="lessThan">
      <formula>0</formula>
    </cfRule>
  </conditionalFormatting>
  <conditionalFormatting sqref="F807">
    <cfRule type="cellIs" dxfId="2" priority="551" stopIfTrue="1" operator="lessThan">
      <formula>0</formula>
    </cfRule>
  </conditionalFormatting>
  <conditionalFormatting sqref="F808">
    <cfRule type="cellIs" dxfId="2" priority="550" stopIfTrue="1" operator="lessThan">
      <formula>0</formula>
    </cfRule>
  </conditionalFormatting>
  <conditionalFormatting sqref="F809">
    <cfRule type="cellIs" dxfId="2" priority="549" stopIfTrue="1" operator="lessThan">
      <formula>0</formula>
    </cfRule>
  </conditionalFormatting>
  <conditionalFormatting sqref="F810">
    <cfRule type="cellIs" dxfId="2" priority="548" stopIfTrue="1" operator="lessThan">
      <formula>0</formula>
    </cfRule>
  </conditionalFormatting>
  <conditionalFormatting sqref="F811">
    <cfRule type="cellIs" dxfId="2" priority="547" stopIfTrue="1" operator="lessThan">
      <formula>0</formula>
    </cfRule>
  </conditionalFormatting>
  <conditionalFormatting sqref="F812">
    <cfRule type="cellIs" dxfId="2" priority="546" stopIfTrue="1" operator="lessThan">
      <formula>0</formula>
    </cfRule>
  </conditionalFormatting>
  <conditionalFormatting sqref="F813">
    <cfRule type="cellIs" dxfId="2" priority="545" stopIfTrue="1" operator="lessThan">
      <formula>0</formula>
    </cfRule>
  </conditionalFormatting>
  <conditionalFormatting sqref="F814">
    <cfRule type="cellIs" dxfId="2" priority="544" stopIfTrue="1" operator="lessThan">
      <formula>0</formula>
    </cfRule>
  </conditionalFormatting>
  <conditionalFormatting sqref="F815">
    <cfRule type="cellIs" dxfId="2" priority="543" stopIfTrue="1" operator="lessThan">
      <formula>0</formula>
    </cfRule>
  </conditionalFormatting>
  <conditionalFormatting sqref="F816">
    <cfRule type="cellIs" dxfId="2" priority="542" stopIfTrue="1" operator="lessThan">
      <formula>0</formula>
    </cfRule>
  </conditionalFormatting>
  <conditionalFormatting sqref="F817">
    <cfRule type="cellIs" dxfId="2" priority="541" stopIfTrue="1" operator="lessThan">
      <formula>0</formula>
    </cfRule>
  </conditionalFormatting>
  <conditionalFormatting sqref="F818">
    <cfRule type="cellIs" dxfId="2" priority="540" stopIfTrue="1" operator="lessThan">
      <formula>0</formula>
    </cfRule>
  </conditionalFormatting>
  <conditionalFormatting sqref="F819">
    <cfRule type="cellIs" dxfId="2" priority="539" stopIfTrue="1" operator="lessThan">
      <formula>0</formula>
    </cfRule>
  </conditionalFormatting>
  <conditionalFormatting sqref="F820">
    <cfRule type="cellIs" dxfId="2" priority="538" stopIfTrue="1" operator="lessThan">
      <formula>0</formula>
    </cfRule>
  </conditionalFormatting>
  <conditionalFormatting sqref="F821">
    <cfRule type="cellIs" dxfId="2" priority="537" stopIfTrue="1" operator="lessThan">
      <formula>0</formula>
    </cfRule>
  </conditionalFormatting>
  <conditionalFormatting sqref="F822">
    <cfRule type="cellIs" dxfId="2" priority="536" stopIfTrue="1" operator="lessThan">
      <formula>0</formula>
    </cfRule>
  </conditionalFormatting>
  <conditionalFormatting sqref="F823">
    <cfRule type="cellIs" dxfId="2" priority="535" stopIfTrue="1" operator="lessThan">
      <formula>0</formula>
    </cfRule>
  </conditionalFormatting>
  <conditionalFormatting sqref="F824">
    <cfRule type="cellIs" dxfId="2" priority="534" stopIfTrue="1" operator="lessThan">
      <formula>0</formula>
    </cfRule>
  </conditionalFormatting>
  <conditionalFormatting sqref="F825">
    <cfRule type="cellIs" dxfId="2" priority="533" stopIfTrue="1" operator="lessThan">
      <formula>0</formula>
    </cfRule>
  </conditionalFormatting>
  <conditionalFormatting sqref="F826">
    <cfRule type="cellIs" dxfId="2" priority="532" stopIfTrue="1" operator="lessThan">
      <formula>0</formula>
    </cfRule>
  </conditionalFormatting>
  <conditionalFormatting sqref="F827">
    <cfRule type="cellIs" dxfId="2" priority="531" stopIfTrue="1" operator="lessThan">
      <formula>0</formula>
    </cfRule>
  </conditionalFormatting>
  <conditionalFormatting sqref="F828">
    <cfRule type="cellIs" dxfId="2" priority="530" stopIfTrue="1" operator="lessThan">
      <formula>0</formula>
    </cfRule>
  </conditionalFormatting>
  <conditionalFormatting sqref="F829">
    <cfRule type="cellIs" dxfId="2" priority="529" stopIfTrue="1" operator="lessThan">
      <formula>0</formula>
    </cfRule>
  </conditionalFormatting>
  <conditionalFormatting sqref="F830">
    <cfRule type="cellIs" dxfId="2" priority="528" stopIfTrue="1" operator="lessThan">
      <formula>0</formula>
    </cfRule>
  </conditionalFormatting>
  <conditionalFormatting sqref="F831">
    <cfRule type="cellIs" dxfId="2" priority="527" stopIfTrue="1" operator="lessThan">
      <formula>0</formula>
    </cfRule>
  </conditionalFormatting>
  <conditionalFormatting sqref="F832">
    <cfRule type="cellIs" dxfId="2" priority="526" stopIfTrue="1" operator="lessThan">
      <formula>0</formula>
    </cfRule>
  </conditionalFormatting>
  <conditionalFormatting sqref="F833">
    <cfRule type="cellIs" dxfId="2" priority="525" stopIfTrue="1" operator="lessThan">
      <formula>0</formula>
    </cfRule>
  </conditionalFormatting>
  <conditionalFormatting sqref="F834">
    <cfRule type="cellIs" dxfId="2" priority="524" stopIfTrue="1" operator="lessThan">
      <formula>0</formula>
    </cfRule>
  </conditionalFormatting>
  <conditionalFormatting sqref="F835">
    <cfRule type="cellIs" dxfId="2" priority="523" stopIfTrue="1" operator="lessThan">
      <formula>0</formula>
    </cfRule>
  </conditionalFormatting>
  <conditionalFormatting sqref="F836">
    <cfRule type="cellIs" dxfId="2" priority="522" stopIfTrue="1" operator="lessThan">
      <formula>0</formula>
    </cfRule>
  </conditionalFormatting>
  <conditionalFormatting sqref="F837">
    <cfRule type="cellIs" dxfId="2" priority="521" stopIfTrue="1" operator="lessThan">
      <formula>0</formula>
    </cfRule>
  </conditionalFormatting>
  <conditionalFormatting sqref="F838">
    <cfRule type="cellIs" dxfId="2" priority="520" stopIfTrue="1" operator="lessThan">
      <formula>0</formula>
    </cfRule>
  </conditionalFormatting>
  <conditionalFormatting sqref="F839">
    <cfRule type="cellIs" dxfId="2" priority="519" stopIfTrue="1" operator="lessThan">
      <formula>0</formula>
    </cfRule>
  </conditionalFormatting>
  <conditionalFormatting sqref="F840">
    <cfRule type="cellIs" dxfId="2" priority="518" stopIfTrue="1" operator="lessThan">
      <formula>0</formula>
    </cfRule>
  </conditionalFormatting>
  <conditionalFormatting sqref="F841">
    <cfRule type="cellIs" dxfId="2" priority="517" stopIfTrue="1" operator="lessThan">
      <formula>0</formula>
    </cfRule>
  </conditionalFormatting>
  <conditionalFormatting sqref="F842">
    <cfRule type="cellIs" dxfId="2" priority="516" stopIfTrue="1" operator="lessThan">
      <formula>0</formula>
    </cfRule>
  </conditionalFormatting>
  <conditionalFormatting sqref="F843">
    <cfRule type="cellIs" dxfId="2" priority="515" stopIfTrue="1" operator="lessThan">
      <formula>0</formula>
    </cfRule>
  </conditionalFormatting>
  <conditionalFormatting sqref="F844">
    <cfRule type="cellIs" dxfId="2" priority="514" stopIfTrue="1" operator="lessThan">
      <formula>0</formula>
    </cfRule>
  </conditionalFormatting>
  <conditionalFormatting sqref="F845">
    <cfRule type="cellIs" dxfId="2" priority="513" stopIfTrue="1" operator="lessThan">
      <formula>0</formula>
    </cfRule>
  </conditionalFormatting>
  <conditionalFormatting sqref="F846">
    <cfRule type="cellIs" dxfId="2" priority="512" stopIfTrue="1" operator="lessThan">
      <formula>0</formula>
    </cfRule>
  </conditionalFormatting>
  <conditionalFormatting sqref="F847">
    <cfRule type="cellIs" dxfId="2" priority="511" stopIfTrue="1" operator="lessThan">
      <formula>0</formula>
    </cfRule>
  </conditionalFormatting>
  <conditionalFormatting sqref="F848">
    <cfRule type="cellIs" dxfId="2" priority="510" stopIfTrue="1" operator="lessThan">
      <formula>0</formula>
    </cfRule>
  </conditionalFormatting>
  <conditionalFormatting sqref="F849">
    <cfRule type="cellIs" dxfId="2" priority="509" stopIfTrue="1" operator="lessThan">
      <formula>0</formula>
    </cfRule>
  </conditionalFormatting>
  <conditionalFormatting sqref="F850">
    <cfRule type="cellIs" dxfId="2" priority="508" stopIfTrue="1" operator="lessThan">
      <formula>0</formula>
    </cfRule>
  </conditionalFormatting>
  <conditionalFormatting sqref="F851">
    <cfRule type="cellIs" dxfId="2" priority="507" stopIfTrue="1" operator="lessThan">
      <formula>0</formula>
    </cfRule>
  </conditionalFormatting>
  <conditionalFormatting sqref="F852">
    <cfRule type="cellIs" dxfId="2" priority="506" stopIfTrue="1" operator="lessThan">
      <formula>0</formula>
    </cfRule>
  </conditionalFormatting>
  <conditionalFormatting sqref="F853">
    <cfRule type="cellIs" dxfId="2" priority="505" stopIfTrue="1" operator="lessThan">
      <formula>0</formula>
    </cfRule>
  </conditionalFormatting>
  <conditionalFormatting sqref="F854">
    <cfRule type="cellIs" dxfId="2" priority="504" stopIfTrue="1" operator="lessThan">
      <formula>0</formula>
    </cfRule>
  </conditionalFormatting>
  <conditionalFormatting sqref="F855">
    <cfRule type="cellIs" dxfId="2" priority="503" stopIfTrue="1" operator="lessThan">
      <formula>0</formula>
    </cfRule>
  </conditionalFormatting>
  <conditionalFormatting sqref="F856">
    <cfRule type="cellIs" dxfId="2" priority="502" stopIfTrue="1" operator="lessThan">
      <formula>0</formula>
    </cfRule>
  </conditionalFormatting>
  <conditionalFormatting sqref="F857">
    <cfRule type="cellIs" dxfId="2" priority="501" stopIfTrue="1" operator="lessThan">
      <formula>0</formula>
    </cfRule>
  </conditionalFormatting>
  <conditionalFormatting sqref="F858">
    <cfRule type="cellIs" dxfId="2" priority="500" stopIfTrue="1" operator="lessThan">
      <formula>0</formula>
    </cfRule>
  </conditionalFormatting>
  <conditionalFormatting sqref="F859">
    <cfRule type="cellIs" dxfId="2" priority="499" stopIfTrue="1" operator="lessThan">
      <formula>0</formula>
    </cfRule>
  </conditionalFormatting>
  <conditionalFormatting sqref="F860">
    <cfRule type="cellIs" dxfId="2" priority="498" stopIfTrue="1" operator="lessThan">
      <formula>0</formula>
    </cfRule>
  </conditionalFormatting>
  <conditionalFormatting sqref="F861">
    <cfRule type="cellIs" dxfId="2" priority="497" stopIfTrue="1" operator="lessThan">
      <formula>0</formula>
    </cfRule>
  </conditionalFormatting>
  <conditionalFormatting sqref="F862">
    <cfRule type="cellIs" dxfId="2" priority="496" stopIfTrue="1" operator="lessThan">
      <formula>0</formula>
    </cfRule>
  </conditionalFormatting>
  <conditionalFormatting sqref="F863">
    <cfRule type="cellIs" dxfId="2" priority="495" stopIfTrue="1" operator="lessThan">
      <formula>0</formula>
    </cfRule>
  </conditionalFormatting>
  <conditionalFormatting sqref="F864">
    <cfRule type="cellIs" dxfId="2" priority="494" stopIfTrue="1" operator="lessThan">
      <formula>0</formula>
    </cfRule>
  </conditionalFormatting>
  <conditionalFormatting sqref="F865">
    <cfRule type="cellIs" dxfId="2" priority="493" stopIfTrue="1" operator="lessThan">
      <formula>0</formula>
    </cfRule>
  </conditionalFormatting>
  <conditionalFormatting sqref="F866">
    <cfRule type="cellIs" dxfId="2" priority="492" stopIfTrue="1" operator="lessThan">
      <formula>0</formula>
    </cfRule>
  </conditionalFormatting>
  <conditionalFormatting sqref="F867">
    <cfRule type="cellIs" dxfId="2" priority="491" stopIfTrue="1" operator="lessThan">
      <formula>0</formula>
    </cfRule>
  </conditionalFormatting>
  <conditionalFormatting sqref="F868">
    <cfRule type="cellIs" dxfId="2" priority="490" stopIfTrue="1" operator="lessThan">
      <formula>0</formula>
    </cfRule>
  </conditionalFormatting>
  <conditionalFormatting sqref="F869">
    <cfRule type="cellIs" dxfId="2" priority="489" stopIfTrue="1" operator="lessThan">
      <formula>0</formula>
    </cfRule>
  </conditionalFormatting>
  <conditionalFormatting sqref="F870">
    <cfRule type="cellIs" dxfId="2" priority="488" stopIfTrue="1" operator="lessThan">
      <formula>0</formula>
    </cfRule>
  </conditionalFormatting>
  <conditionalFormatting sqref="F871">
    <cfRule type="cellIs" dxfId="2" priority="487" stopIfTrue="1" operator="lessThan">
      <formula>0</formula>
    </cfRule>
  </conditionalFormatting>
  <conditionalFormatting sqref="F872">
    <cfRule type="cellIs" dxfId="2" priority="486" stopIfTrue="1" operator="lessThan">
      <formula>0</formula>
    </cfRule>
  </conditionalFormatting>
  <conditionalFormatting sqref="F873">
    <cfRule type="cellIs" dxfId="2" priority="485" stopIfTrue="1" operator="lessThan">
      <formula>0</formula>
    </cfRule>
  </conditionalFormatting>
  <conditionalFormatting sqref="F874">
    <cfRule type="cellIs" dxfId="2" priority="484" stopIfTrue="1" operator="lessThan">
      <formula>0</formula>
    </cfRule>
  </conditionalFormatting>
  <conditionalFormatting sqref="F875">
    <cfRule type="cellIs" dxfId="2" priority="483" stopIfTrue="1" operator="lessThan">
      <formula>0</formula>
    </cfRule>
  </conditionalFormatting>
  <conditionalFormatting sqref="F876">
    <cfRule type="cellIs" dxfId="2" priority="482" stopIfTrue="1" operator="lessThan">
      <formula>0</formula>
    </cfRule>
  </conditionalFormatting>
  <conditionalFormatting sqref="F877">
    <cfRule type="cellIs" dxfId="2" priority="481" stopIfTrue="1" operator="lessThan">
      <formula>0</formula>
    </cfRule>
  </conditionalFormatting>
  <conditionalFormatting sqref="F878">
    <cfRule type="cellIs" dxfId="2" priority="480" stopIfTrue="1" operator="lessThan">
      <formula>0</formula>
    </cfRule>
  </conditionalFormatting>
  <conditionalFormatting sqref="F879">
    <cfRule type="cellIs" dxfId="2" priority="479" stopIfTrue="1" operator="lessThan">
      <formula>0</formula>
    </cfRule>
  </conditionalFormatting>
  <conditionalFormatting sqref="F880">
    <cfRule type="cellIs" dxfId="2" priority="478" stopIfTrue="1" operator="lessThan">
      <formula>0</formula>
    </cfRule>
  </conditionalFormatting>
  <conditionalFormatting sqref="F881">
    <cfRule type="cellIs" dxfId="2" priority="477" stopIfTrue="1" operator="lessThan">
      <formula>0</formula>
    </cfRule>
  </conditionalFormatting>
  <conditionalFormatting sqref="F882">
    <cfRule type="cellIs" dxfId="2" priority="476" stopIfTrue="1" operator="lessThan">
      <formula>0</formula>
    </cfRule>
  </conditionalFormatting>
  <conditionalFormatting sqref="F883">
    <cfRule type="cellIs" dxfId="2" priority="475" stopIfTrue="1" operator="lessThan">
      <formula>0</formula>
    </cfRule>
  </conditionalFormatting>
  <conditionalFormatting sqref="F884">
    <cfRule type="cellIs" dxfId="2" priority="474" stopIfTrue="1" operator="lessThan">
      <formula>0</formula>
    </cfRule>
  </conditionalFormatting>
  <conditionalFormatting sqref="F885">
    <cfRule type="cellIs" dxfId="2" priority="473" stopIfTrue="1" operator="lessThan">
      <formula>0</formula>
    </cfRule>
  </conditionalFormatting>
  <conditionalFormatting sqref="F886">
    <cfRule type="cellIs" dxfId="2" priority="472" stopIfTrue="1" operator="lessThan">
      <formula>0</formula>
    </cfRule>
  </conditionalFormatting>
  <conditionalFormatting sqref="F887">
    <cfRule type="cellIs" dxfId="2" priority="471" stopIfTrue="1" operator="lessThan">
      <formula>0</formula>
    </cfRule>
  </conditionalFormatting>
  <conditionalFormatting sqref="F888">
    <cfRule type="cellIs" dxfId="2" priority="470" stopIfTrue="1" operator="lessThan">
      <formula>0</formula>
    </cfRule>
  </conditionalFormatting>
  <conditionalFormatting sqref="F889">
    <cfRule type="cellIs" dxfId="2" priority="469" stopIfTrue="1" operator="lessThan">
      <formula>0</formula>
    </cfRule>
  </conditionalFormatting>
  <conditionalFormatting sqref="F890">
    <cfRule type="cellIs" dxfId="2" priority="468" stopIfTrue="1" operator="lessThan">
      <formula>0</formula>
    </cfRule>
  </conditionalFormatting>
  <conditionalFormatting sqref="F891">
    <cfRule type="cellIs" dxfId="2" priority="467" stopIfTrue="1" operator="lessThan">
      <formula>0</formula>
    </cfRule>
  </conditionalFormatting>
  <conditionalFormatting sqref="F892">
    <cfRule type="cellIs" dxfId="2" priority="466" stopIfTrue="1" operator="lessThan">
      <formula>0</formula>
    </cfRule>
  </conditionalFormatting>
  <conditionalFormatting sqref="F893">
    <cfRule type="cellIs" dxfId="2" priority="465" stopIfTrue="1" operator="lessThan">
      <formula>0</formula>
    </cfRule>
  </conditionalFormatting>
  <conditionalFormatting sqref="F894">
    <cfRule type="cellIs" dxfId="2" priority="464" stopIfTrue="1" operator="lessThan">
      <formula>0</formula>
    </cfRule>
  </conditionalFormatting>
  <conditionalFormatting sqref="F895">
    <cfRule type="cellIs" dxfId="2" priority="463" stopIfTrue="1" operator="lessThan">
      <formula>0</formula>
    </cfRule>
  </conditionalFormatting>
  <conditionalFormatting sqref="F896">
    <cfRule type="cellIs" dxfId="2" priority="462" stopIfTrue="1" operator="lessThan">
      <formula>0</formula>
    </cfRule>
  </conditionalFormatting>
  <conditionalFormatting sqref="F897">
    <cfRule type="cellIs" dxfId="2" priority="461" stopIfTrue="1" operator="lessThan">
      <formula>0</formula>
    </cfRule>
  </conditionalFormatting>
  <conditionalFormatting sqref="F898">
    <cfRule type="cellIs" dxfId="2" priority="460" stopIfTrue="1" operator="lessThan">
      <formula>0</formula>
    </cfRule>
  </conditionalFormatting>
  <conditionalFormatting sqref="F899">
    <cfRule type="cellIs" dxfId="2" priority="459" stopIfTrue="1" operator="lessThan">
      <formula>0</formula>
    </cfRule>
  </conditionalFormatting>
  <conditionalFormatting sqref="F900">
    <cfRule type="cellIs" dxfId="2" priority="458" stopIfTrue="1" operator="lessThan">
      <formula>0</formula>
    </cfRule>
  </conditionalFormatting>
  <conditionalFormatting sqref="F901">
    <cfRule type="cellIs" dxfId="2" priority="457" stopIfTrue="1" operator="lessThan">
      <formula>0</formula>
    </cfRule>
  </conditionalFormatting>
  <conditionalFormatting sqref="F902">
    <cfRule type="cellIs" dxfId="2" priority="456" stopIfTrue="1" operator="lessThan">
      <formula>0</formula>
    </cfRule>
  </conditionalFormatting>
  <conditionalFormatting sqref="F903">
    <cfRule type="cellIs" dxfId="2" priority="455" stopIfTrue="1" operator="lessThan">
      <formula>0</formula>
    </cfRule>
  </conditionalFormatting>
  <conditionalFormatting sqref="F904">
    <cfRule type="cellIs" dxfId="2" priority="454" stopIfTrue="1" operator="lessThan">
      <formula>0</formula>
    </cfRule>
  </conditionalFormatting>
  <conditionalFormatting sqref="F905">
    <cfRule type="cellIs" dxfId="2" priority="453" stopIfTrue="1" operator="lessThan">
      <formula>0</formula>
    </cfRule>
  </conditionalFormatting>
  <conditionalFormatting sqref="F906">
    <cfRule type="cellIs" dxfId="2" priority="452" stopIfTrue="1" operator="lessThan">
      <formula>0</formula>
    </cfRule>
  </conditionalFormatting>
  <conditionalFormatting sqref="F907">
    <cfRule type="cellIs" dxfId="2" priority="451" stopIfTrue="1" operator="lessThan">
      <formula>0</formula>
    </cfRule>
  </conditionalFormatting>
  <conditionalFormatting sqref="F908">
    <cfRule type="cellIs" dxfId="2" priority="450" stopIfTrue="1" operator="lessThan">
      <formula>0</formula>
    </cfRule>
  </conditionalFormatting>
  <conditionalFormatting sqref="F909">
    <cfRule type="cellIs" dxfId="2" priority="449" stopIfTrue="1" operator="lessThan">
      <formula>0</formula>
    </cfRule>
  </conditionalFormatting>
  <conditionalFormatting sqref="F910">
    <cfRule type="cellIs" dxfId="2" priority="448" stopIfTrue="1" operator="lessThan">
      <formula>0</formula>
    </cfRule>
  </conditionalFormatting>
  <conditionalFormatting sqref="F911">
    <cfRule type="cellIs" dxfId="2" priority="447" stopIfTrue="1" operator="lessThan">
      <formula>0</formula>
    </cfRule>
  </conditionalFormatting>
  <conditionalFormatting sqref="F912">
    <cfRule type="cellIs" dxfId="2" priority="446" stopIfTrue="1" operator="lessThan">
      <formula>0</formula>
    </cfRule>
  </conditionalFormatting>
  <conditionalFormatting sqref="F913">
    <cfRule type="cellIs" dxfId="2" priority="445" stopIfTrue="1" operator="lessThan">
      <formula>0</formula>
    </cfRule>
  </conditionalFormatting>
  <conditionalFormatting sqref="F914">
    <cfRule type="cellIs" dxfId="2" priority="444" stopIfTrue="1" operator="lessThan">
      <formula>0</formula>
    </cfRule>
  </conditionalFormatting>
  <conditionalFormatting sqref="F915">
    <cfRule type="cellIs" dxfId="2" priority="443" stopIfTrue="1" operator="lessThan">
      <formula>0</formula>
    </cfRule>
  </conditionalFormatting>
  <conditionalFormatting sqref="F916">
    <cfRule type="cellIs" dxfId="2" priority="442" stopIfTrue="1" operator="lessThan">
      <formula>0</formula>
    </cfRule>
  </conditionalFormatting>
  <conditionalFormatting sqref="F917">
    <cfRule type="cellIs" dxfId="2" priority="441" stopIfTrue="1" operator="lessThan">
      <formula>0</formula>
    </cfRule>
  </conditionalFormatting>
  <conditionalFormatting sqref="F918">
    <cfRule type="cellIs" dxfId="2" priority="440" stopIfTrue="1" operator="lessThan">
      <formula>0</formula>
    </cfRule>
  </conditionalFormatting>
  <conditionalFormatting sqref="F919">
    <cfRule type="cellIs" dxfId="2" priority="439" stopIfTrue="1" operator="lessThan">
      <formula>0</formula>
    </cfRule>
  </conditionalFormatting>
  <conditionalFormatting sqref="F920">
    <cfRule type="cellIs" dxfId="2" priority="438" stopIfTrue="1" operator="lessThan">
      <formula>0</formula>
    </cfRule>
  </conditionalFormatting>
  <conditionalFormatting sqref="F921">
    <cfRule type="cellIs" dxfId="2" priority="437" stopIfTrue="1" operator="lessThan">
      <formula>0</formula>
    </cfRule>
  </conditionalFormatting>
  <conditionalFormatting sqref="F922">
    <cfRule type="cellIs" dxfId="2" priority="436" stopIfTrue="1" operator="lessThan">
      <formula>0</formula>
    </cfRule>
  </conditionalFormatting>
  <conditionalFormatting sqref="F923">
    <cfRule type="cellIs" dxfId="2" priority="435" stopIfTrue="1" operator="lessThan">
      <formula>0</formula>
    </cfRule>
  </conditionalFormatting>
  <conditionalFormatting sqref="F924">
    <cfRule type="cellIs" dxfId="2" priority="434" stopIfTrue="1" operator="lessThan">
      <formula>0</formula>
    </cfRule>
  </conditionalFormatting>
  <conditionalFormatting sqref="F925">
    <cfRule type="cellIs" dxfId="2" priority="433" stopIfTrue="1" operator="lessThan">
      <formula>0</formula>
    </cfRule>
  </conditionalFormatting>
  <conditionalFormatting sqref="F926">
    <cfRule type="cellIs" dxfId="2" priority="432" stopIfTrue="1" operator="lessThan">
      <formula>0</formula>
    </cfRule>
  </conditionalFormatting>
  <conditionalFormatting sqref="F927">
    <cfRule type="cellIs" dxfId="2" priority="431" stopIfTrue="1" operator="lessThan">
      <formula>0</formula>
    </cfRule>
  </conditionalFormatting>
  <conditionalFormatting sqref="F928">
    <cfRule type="cellIs" dxfId="2" priority="430" stopIfTrue="1" operator="lessThan">
      <formula>0</formula>
    </cfRule>
  </conditionalFormatting>
  <conditionalFormatting sqref="F929">
    <cfRule type="cellIs" dxfId="2" priority="429" stopIfTrue="1" operator="lessThan">
      <formula>0</formula>
    </cfRule>
  </conditionalFormatting>
  <conditionalFormatting sqref="F930">
    <cfRule type="cellIs" dxfId="2" priority="428" stopIfTrue="1" operator="lessThan">
      <formula>0</formula>
    </cfRule>
  </conditionalFormatting>
  <conditionalFormatting sqref="F931">
    <cfRule type="cellIs" dxfId="2" priority="427" stopIfTrue="1" operator="lessThan">
      <formula>0</formula>
    </cfRule>
  </conditionalFormatting>
  <conditionalFormatting sqref="F932">
    <cfRule type="cellIs" dxfId="2" priority="426" stopIfTrue="1" operator="lessThan">
      <formula>0</formula>
    </cfRule>
  </conditionalFormatting>
  <conditionalFormatting sqref="F933">
    <cfRule type="cellIs" dxfId="2" priority="425" stopIfTrue="1" operator="lessThan">
      <formula>0</formula>
    </cfRule>
  </conditionalFormatting>
  <conditionalFormatting sqref="F934">
    <cfRule type="cellIs" dxfId="2" priority="424" stopIfTrue="1" operator="lessThan">
      <formula>0</formula>
    </cfRule>
  </conditionalFormatting>
  <conditionalFormatting sqref="F935">
    <cfRule type="cellIs" dxfId="2" priority="423" stopIfTrue="1" operator="lessThan">
      <formula>0</formula>
    </cfRule>
  </conditionalFormatting>
  <conditionalFormatting sqref="F936">
    <cfRule type="cellIs" dxfId="2" priority="422" stopIfTrue="1" operator="lessThan">
      <formula>0</formula>
    </cfRule>
  </conditionalFormatting>
  <conditionalFormatting sqref="F937">
    <cfRule type="cellIs" dxfId="2" priority="421" stopIfTrue="1" operator="lessThan">
      <formula>0</formula>
    </cfRule>
  </conditionalFormatting>
  <conditionalFormatting sqref="F938">
    <cfRule type="cellIs" dxfId="2" priority="420" stopIfTrue="1" operator="lessThan">
      <formula>0</formula>
    </cfRule>
  </conditionalFormatting>
  <conditionalFormatting sqref="F939">
    <cfRule type="cellIs" dxfId="2" priority="419" stopIfTrue="1" operator="lessThan">
      <formula>0</formula>
    </cfRule>
  </conditionalFormatting>
  <conditionalFormatting sqref="F940">
    <cfRule type="cellIs" dxfId="2" priority="418" stopIfTrue="1" operator="lessThan">
      <formula>0</formula>
    </cfRule>
  </conditionalFormatting>
  <conditionalFormatting sqref="F941">
    <cfRule type="cellIs" dxfId="2" priority="417" stopIfTrue="1" operator="lessThan">
      <formula>0</formula>
    </cfRule>
  </conditionalFormatting>
  <conditionalFormatting sqref="F942">
    <cfRule type="cellIs" dxfId="2" priority="416" stopIfTrue="1" operator="lessThan">
      <formula>0</formula>
    </cfRule>
  </conditionalFormatting>
  <conditionalFormatting sqref="F943">
    <cfRule type="cellIs" dxfId="2" priority="415" stopIfTrue="1" operator="lessThan">
      <formula>0</formula>
    </cfRule>
  </conditionalFormatting>
  <conditionalFormatting sqref="F944">
    <cfRule type="cellIs" dxfId="2" priority="414" stopIfTrue="1" operator="lessThan">
      <formula>0</formula>
    </cfRule>
  </conditionalFormatting>
  <conditionalFormatting sqref="F945">
    <cfRule type="cellIs" dxfId="2" priority="413" stopIfTrue="1" operator="lessThan">
      <formula>0</formula>
    </cfRule>
  </conditionalFormatting>
  <conditionalFormatting sqref="F946">
    <cfRule type="cellIs" dxfId="2" priority="412" stopIfTrue="1" operator="lessThan">
      <formula>0</formula>
    </cfRule>
  </conditionalFormatting>
  <conditionalFormatting sqref="F947">
    <cfRule type="cellIs" dxfId="2" priority="411" stopIfTrue="1" operator="lessThan">
      <formula>0</formula>
    </cfRule>
  </conditionalFormatting>
  <conditionalFormatting sqref="F948">
    <cfRule type="cellIs" dxfId="2" priority="410" stopIfTrue="1" operator="lessThan">
      <formula>0</formula>
    </cfRule>
  </conditionalFormatting>
  <conditionalFormatting sqref="F949">
    <cfRule type="cellIs" dxfId="2" priority="409" stopIfTrue="1" operator="lessThan">
      <formula>0</formula>
    </cfRule>
  </conditionalFormatting>
  <conditionalFormatting sqref="F950">
    <cfRule type="cellIs" dxfId="2" priority="408" stopIfTrue="1" operator="lessThan">
      <formula>0</formula>
    </cfRule>
  </conditionalFormatting>
  <conditionalFormatting sqref="F951">
    <cfRule type="cellIs" dxfId="2" priority="407" stopIfTrue="1" operator="lessThan">
      <formula>0</formula>
    </cfRule>
  </conditionalFormatting>
  <conditionalFormatting sqref="F952">
    <cfRule type="cellIs" dxfId="2" priority="406" stopIfTrue="1" operator="lessThan">
      <formula>0</formula>
    </cfRule>
  </conditionalFormatting>
  <conditionalFormatting sqref="F953">
    <cfRule type="cellIs" dxfId="2" priority="405" stopIfTrue="1" operator="lessThan">
      <formula>0</formula>
    </cfRule>
  </conditionalFormatting>
  <conditionalFormatting sqref="F954">
    <cfRule type="cellIs" dxfId="2" priority="404" stopIfTrue="1" operator="lessThan">
      <formula>0</formula>
    </cfRule>
  </conditionalFormatting>
  <conditionalFormatting sqref="F955">
    <cfRule type="cellIs" dxfId="2" priority="403" stopIfTrue="1" operator="lessThan">
      <formula>0</formula>
    </cfRule>
  </conditionalFormatting>
  <conditionalFormatting sqref="F956">
    <cfRule type="cellIs" dxfId="2" priority="402" stopIfTrue="1" operator="lessThan">
      <formula>0</formula>
    </cfRule>
  </conditionalFormatting>
  <conditionalFormatting sqref="F957">
    <cfRule type="cellIs" dxfId="2" priority="401" stopIfTrue="1" operator="lessThan">
      <formula>0</formula>
    </cfRule>
  </conditionalFormatting>
  <conditionalFormatting sqref="F958">
    <cfRule type="cellIs" dxfId="2" priority="400" stopIfTrue="1" operator="lessThan">
      <formula>0</formula>
    </cfRule>
  </conditionalFormatting>
  <conditionalFormatting sqref="F959">
    <cfRule type="cellIs" dxfId="2" priority="399" stopIfTrue="1" operator="lessThan">
      <formula>0</formula>
    </cfRule>
  </conditionalFormatting>
  <conditionalFormatting sqref="F960">
    <cfRule type="cellIs" dxfId="2" priority="398" stopIfTrue="1" operator="lessThan">
      <formula>0</formula>
    </cfRule>
  </conditionalFormatting>
  <conditionalFormatting sqref="F961">
    <cfRule type="cellIs" dxfId="2" priority="397" stopIfTrue="1" operator="lessThan">
      <formula>0</formula>
    </cfRule>
  </conditionalFormatting>
  <conditionalFormatting sqref="F962">
    <cfRule type="cellIs" dxfId="2" priority="396" stopIfTrue="1" operator="lessThan">
      <formula>0</formula>
    </cfRule>
  </conditionalFormatting>
  <conditionalFormatting sqref="F963">
    <cfRule type="cellIs" dxfId="2" priority="395" stopIfTrue="1" operator="lessThan">
      <formula>0</formula>
    </cfRule>
  </conditionalFormatting>
  <conditionalFormatting sqref="F964">
    <cfRule type="cellIs" dxfId="2" priority="394" stopIfTrue="1" operator="lessThan">
      <formula>0</formula>
    </cfRule>
  </conditionalFormatting>
  <conditionalFormatting sqref="F965">
    <cfRule type="cellIs" dxfId="2" priority="393" stopIfTrue="1" operator="lessThan">
      <formula>0</formula>
    </cfRule>
  </conditionalFormatting>
  <conditionalFormatting sqref="F966">
    <cfRule type="cellIs" dxfId="2" priority="392" stopIfTrue="1" operator="lessThan">
      <formula>0</formula>
    </cfRule>
  </conditionalFormatting>
  <conditionalFormatting sqref="F967">
    <cfRule type="cellIs" dxfId="2" priority="391" stopIfTrue="1" operator="lessThan">
      <formula>0</formula>
    </cfRule>
  </conditionalFormatting>
  <conditionalFormatting sqref="F968">
    <cfRule type="cellIs" dxfId="2" priority="390" stopIfTrue="1" operator="lessThan">
      <formula>0</formula>
    </cfRule>
  </conditionalFormatting>
  <conditionalFormatting sqref="F969">
    <cfRule type="cellIs" dxfId="2" priority="389" stopIfTrue="1" operator="lessThan">
      <formula>0</formula>
    </cfRule>
  </conditionalFormatting>
  <conditionalFormatting sqref="F970">
    <cfRule type="cellIs" dxfId="2" priority="388" stopIfTrue="1" operator="lessThan">
      <formula>0</formula>
    </cfRule>
  </conditionalFormatting>
  <conditionalFormatting sqref="F971">
    <cfRule type="cellIs" dxfId="2" priority="387" stopIfTrue="1" operator="lessThan">
      <formula>0</formula>
    </cfRule>
  </conditionalFormatting>
  <conditionalFormatting sqref="F972">
    <cfRule type="cellIs" dxfId="2" priority="386" stopIfTrue="1" operator="lessThan">
      <formula>0</formula>
    </cfRule>
  </conditionalFormatting>
  <conditionalFormatting sqref="F973">
    <cfRule type="cellIs" dxfId="2" priority="385" stopIfTrue="1" operator="lessThan">
      <formula>0</formula>
    </cfRule>
  </conditionalFormatting>
  <conditionalFormatting sqref="F974">
    <cfRule type="cellIs" dxfId="2" priority="384" stopIfTrue="1" operator="lessThan">
      <formula>0</formula>
    </cfRule>
  </conditionalFormatting>
  <conditionalFormatting sqref="F975">
    <cfRule type="cellIs" dxfId="2" priority="383" stopIfTrue="1" operator="lessThan">
      <formula>0</formula>
    </cfRule>
  </conditionalFormatting>
  <conditionalFormatting sqref="F976">
    <cfRule type="cellIs" dxfId="2" priority="382" stopIfTrue="1" operator="lessThan">
      <formula>0</formula>
    </cfRule>
  </conditionalFormatting>
  <conditionalFormatting sqref="F977">
    <cfRule type="cellIs" dxfId="2" priority="381" stopIfTrue="1" operator="lessThan">
      <formula>0</formula>
    </cfRule>
  </conditionalFormatting>
  <conditionalFormatting sqref="F978">
    <cfRule type="cellIs" dxfId="2" priority="380" stopIfTrue="1" operator="lessThan">
      <formula>0</formula>
    </cfRule>
  </conditionalFormatting>
  <conditionalFormatting sqref="F979">
    <cfRule type="cellIs" dxfId="2" priority="379" stopIfTrue="1" operator="lessThan">
      <formula>0</formula>
    </cfRule>
  </conditionalFormatting>
  <conditionalFormatting sqref="F980">
    <cfRule type="cellIs" dxfId="2" priority="378" stopIfTrue="1" operator="lessThan">
      <formula>0</formula>
    </cfRule>
  </conditionalFormatting>
  <conditionalFormatting sqref="F981">
    <cfRule type="cellIs" dxfId="2" priority="377" stopIfTrue="1" operator="lessThan">
      <formula>0</formula>
    </cfRule>
  </conditionalFormatting>
  <conditionalFormatting sqref="F982">
    <cfRule type="cellIs" dxfId="2" priority="376" stopIfTrue="1" operator="lessThan">
      <formula>0</formula>
    </cfRule>
  </conditionalFormatting>
  <conditionalFormatting sqref="F983">
    <cfRule type="cellIs" dxfId="2" priority="375" stopIfTrue="1" operator="lessThan">
      <formula>0</formula>
    </cfRule>
  </conditionalFormatting>
  <conditionalFormatting sqref="F984">
    <cfRule type="cellIs" dxfId="2" priority="374" stopIfTrue="1" operator="lessThan">
      <formula>0</formula>
    </cfRule>
  </conditionalFormatting>
  <conditionalFormatting sqref="F985">
    <cfRule type="cellIs" dxfId="2" priority="373" stopIfTrue="1" operator="lessThan">
      <formula>0</formula>
    </cfRule>
  </conditionalFormatting>
  <conditionalFormatting sqref="F986">
    <cfRule type="cellIs" dxfId="2" priority="372" stopIfTrue="1" operator="lessThan">
      <formula>0</formula>
    </cfRule>
  </conditionalFormatting>
  <conditionalFormatting sqref="F987">
    <cfRule type="cellIs" dxfId="2" priority="371" stopIfTrue="1" operator="lessThan">
      <formula>0</formula>
    </cfRule>
  </conditionalFormatting>
  <conditionalFormatting sqref="F988">
    <cfRule type="cellIs" dxfId="2" priority="370" stopIfTrue="1" operator="lessThan">
      <formula>0</formula>
    </cfRule>
  </conditionalFormatting>
  <conditionalFormatting sqref="F989">
    <cfRule type="cellIs" dxfId="2" priority="369" stopIfTrue="1" operator="lessThan">
      <formula>0</formula>
    </cfRule>
  </conditionalFormatting>
  <conditionalFormatting sqref="F990">
    <cfRule type="cellIs" dxfId="2" priority="368" stopIfTrue="1" operator="lessThan">
      <formula>0</formula>
    </cfRule>
  </conditionalFormatting>
  <conditionalFormatting sqref="F991">
    <cfRule type="cellIs" dxfId="2" priority="367" stopIfTrue="1" operator="lessThan">
      <formula>0</formula>
    </cfRule>
  </conditionalFormatting>
  <conditionalFormatting sqref="F992">
    <cfRule type="cellIs" dxfId="2" priority="366" stopIfTrue="1" operator="lessThan">
      <formula>0</formula>
    </cfRule>
  </conditionalFormatting>
  <conditionalFormatting sqref="F993">
    <cfRule type="cellIs" dxfId="2" priority="365" stopIfTrue="1" operator="lessThan">
      <formula>0</formula>
    </cfRule>
  </conditionalFormatting>
  <conditionalFormatting sqref="F994">
    <cfRule type="cellIs" dxfId="2" priority="364" stopIfTrue="1" operator="lessThan">
      <formula>0</formula>
    </cfRule>
  </conditionalFormatting>
  <conditionalFormatting sqref="F995">
    <cfRule type="cellIs" dxfId="2" priority="363" stopIfTrue="1" operator="lessThan">
      <formula>0</formula>
    </cfRule>
  </conditionalFormatting>
  <conditionalFormatting sqref="F996">
    <cfRule type="cellIs" dxfId="2" priority="362" stopIfTrue="1" operator="lessThan">
      <formula>0</formula>
    </cfRule>
  </conditionalFormatting>
  <conditionalFormatting sqref="F997">
    <cfRule type="cellIs" dxfId="2" priority="361" stopIfTrue="1" operator="lessThan">
      <formula>0</formula>
    </cfRule>
  </conditionalFormatting>
  <conditionalFormatting sqref="F998">
    <cfRule type="cellIs" dxfId="2" priority="360" stopIfTrue="1" operator="lessThan">
      <formula>0</formula>
    </cfRule>
  </conditionalFormatting>
  <conditionalFormatting sqref="F999">
    <cfRule type="cellIs" dxfId="2" priority="359" stopIfTrue="1" operator="lessThan">
      <formula>0</formula>
    </cfRule>
  </conditionalFormatting>
  <conditionalFormatting sqref="F1000">
    <cfRule type="cellIs" dxfId="2" priority="358" stopIfTrue="1" operator="lessThan">
      <formula>0</formula>
    </cfRule>
  </conditionalFormatting>
  <conditionalFormatting sqref="F1001">
    <cfRule type="cellIs" dxfId="2" priority="357" stopIfTrue="1" operator="lessThan">
      <formula>0</formula>
    </cfRule>
  </conditionalFormatting>
  <conditionalFormatting sqref="F1002">
    <cfRule type="cellIs" dxfId="2" priority="356" stopIfTrue="1" operator="lessThan">
      <formula>0</formula>
    </cfRule>
  </conditionalFormatting>
  <conditionalFormatting sqref="F1003">
    <cfRule type="cellIs" dxfId="2" priority="355" stopIfTrue="1" operator="lessThan">
      <formula>0</formula>
    </cfRule>
  </conditionalFormatting>
  <conditionalFormatting sqref="F1004">
    <cfRule type="cellIs" dxfId="2" priority="354" stopIfTrue="1" operator="lessThan">
      <formula>0</formula>
    </cfRule>
  </conditionalFormatting>
  <conditionalFormatting sqref="F1005">
    <cfRule type="cellIs" dxfId="2" priority="353" stopIfTrue="1" operator="lessThan">
      <formula>0</formula>
    </cfRule>
  </conditionalFormatting>
  <conditionalFormatting sqref="F1006">
    <cfRule type="cellIs" dxfId="2" priority="352" stopIfTrue="1" operator="lessThan">
      <formula>0</formula>
    </cfRule>
  </conditionalFormatting>
  <conditionalFormatting sqref="F1007">
    <cfRule type="cellIs" dxfId="2" priority="351" stopIfTrue="1" operator="lessThan">
      <formula>0</formula>
    </cfRule>
  </conditionalFormatting>
  <conditionalFormatting sqref="F1008">
    <cfRule type="cellIs" dxfId="2" priority="350" stopIfTrue="1" operator="lessThan">
      <formula>0</formula>
    </cfRule>
  </conditionalFormatting>
  <conditionalFormatting sqref="F1009">
    <cfRule type="cellIs" dxfId="2" priority="349" stopIfTrue="1" operator="lessThan">
      <formula>0</formula>
    </cfRule>
  </conditionalFormatting>
  <conditionalFormatting sqref="F1010">
    <cfRule type="cellIs" dxfId="2" priority="348" stopIfTrue="1" operator="lessThan">
      <formula>0</formula>
    </cfRule>
  </conditionalFormatting>
  <conditionalFormatting sqref="F1011">
    <cfRule type="cellIs" dxfId="2" priority="347" stopIfTrue="1" operator="lessThan">
      <formula>0</formula>
    </cfRule>
  </conditionalFormatting>
  <conditionalFormatting sqref="F1012">
    <cfRule type="cellIs" dxfId="2" priority="346" stopIfTrue="1" operator="lessThan">
      <formula>0</formula>
    </cfRule>
  </conditionalFormatting>
  <conditionalFormatting sqref="F1013">
    <cfRule type="cellIs" dxfId="2" priority="345" stopIfTrue="1" operator="lessThan">
      <formula>0</formula>
    </cfRule>
  </conditionalFormatting>
  <conditionalFormatting sqref="F1014">
    <cfRule type="cellIs" dxfId="2" priority="344" stopIfTrue="1" operator="lessThan">
      <formula>0</formula>
    </cfRule>
  </conditionalFormatting>
  <conditionalFormatting sqref="F1015">
    <cfRule type="cellIs" dxfId="2" priority="343" stopIfTrue="1" operator="lessThan">
      <formula>0</formula>
    </cfRule>
  </conditionalFormatting>
  <conditionalFormatting sqref="F1016">
    <cfRule type="cellIs" dxfId="2" priority="342" stopIfTrue="1" operator="lessThan">
      <formula>0</formula>
    </cfRule>
  </conditionalFormatting>
  <conditionalFormatting sqref="F1017">
    <cfRule type="cellIs" dxfId="2" priority="341" stopIfTrue="1" operator="lessThan">
      <formula>0</formula>
    </cfRule>
  </conditionalFormatting>
  <conditionalFormatting sqref="F1018">
    <cfRule type="cellIs" dxfId="2" priority="340" stopIfTrue="1" operator="lessThan">
      <formula>0</formula>
    </cfRule>
  </conditionalFormatting>
  <conditionalFormatting sqref="F1019">
    <cfRule type="cellIs" dxfId="2" priority="339" stopIfTrue="1" operator="lessThan">
      <formula>0</formula>
    </cfRule>
  </conditionalFormatting>
  <conditionalFormatting sqref="F1020">
    <cfRule type="cellIs" dxfId="2" priority="338" stopIfTrue="1" operator="lessThan">
      <formula>0</formula>
    </cfRule>
  </conditionalFormatting>
  <conditionalFormatting sqref="F1021">
    <cfRule type="cellIs" dxfId="2" priority="337" stopIfTrue="1" operator="lessThan">
      <formula>0</formula>
    </cfRule>
  </conditionalFormatting>
  <conditionalFormatting sqref="F1022">
    <cfRule type="cellIs" dxfId="2" priority="336" stopIfTrue="1" operator="lessThan">
      <formula>0</formula>
    </cfRule>
  </conditionalFormatting>
  <conditionalFormatting sqref="F1023">
    <cfRule type="cellIs" dxfId="2" priority="335" stopIfTrue="1" operator="lessThan">
      <formula>0</formula>
    </cfRule>
  </conditionalFormatting>
  <conditionalFormatting sqref="F1024">
    <cfRule type="cellIs" dxfId="2" priority="334" stopIfTrue="1" operator="lessThan">
      <formula>0</formula>
    </cfRule>
  </conditionalFormatting>
  <conditionalFormatting sqref="F1025">
    <cfRule type="cellIs" dxfId="2" priority="333" stopIfTrue="1" operator="lessThan">
      <formula>0</formula>
    </cfRule>
  </conditionalFormatting>
  <conditionalFormatting sqref="F1026">
    <cfRule type="cellIs" dxfId="2" priority="332" stopIfTrue="1" operator="lessThan">
      <formula>0</formula>
    </cfRule>
  </conditionalFormatting>
  <conditionalFormatting sqref="F1027">
    <cfRule type="cellIs" dxfId="2" priority="331" stopIfTrue="1" operator="lessThan">
      <formula>0</formula>
    </cfRule>
  </conditionalFormatting>
  <conditionalFormatting sqref="F1028">
    <cfRule type="cellIs" dxfId="2" priority="330" stopIfTrue="1" operator="lessThan">
      <formula>0</formula>
    </cfRule>
  </conditionalFormatting>
  <conditionalFormatting sqref="F1029">
    <cfRule type="cellIs" dxfId="2" priority="329" stopIfTrue="1" operator="lessThan">
      <formula>0</formula>
    </cfRule>
  </conditionalFormatting>
  <conditionalFormatting sqref="F1030">
    <cfRule type="cellIs" dxfId="2" priority="328" stopIfTrue="1" operator="lessThan">
      <formula>0</formula>
    </cfRule>
  </conditionalFormatting>
  <conditionalFormatting sqref="F1031">
    <cfRule type="cellIs" dxfId="2" priority="327" stopIfTrue="1" operator="lessThan">
      <formula>0</formula>
    </cfRule>
  </conditionalFormatting>
  <conditionalFormatting sqref="F1032">
    <cfRule type="cellIs" dxfId="2" priority="326" stopIfTrue="1" operator="lessThan">
      <formula>0</formula>
    </cfRule>
  </conditionalFormatting>
  <conditionalFormatting sqref="F1033">
    <cfRule type="cellIs" dxfId="2" priority="325" stopIfTrue="1" operator="lessThan">
      <formula>0</formula>
    </cfRule>
  </conditionalFormatting>
  <conditionalFormatting sqref="F1034">
    <cfRule type="cellIs" dxfId="2" priority="324" stopIfTrue="1" operator="lessThan">
      <formula>0</formula>
    </cfRule>
  </conditionalFormatting>
  <conditionalFormatting sqref="F1035">
    <cfRule type="cellIs" dxfId="2" priority="323" stopIfTrue="1" operator="lessThan">
      <formula>0</formula>
    </cfRule>
  </conditionalFormatting>
  <conditionalFormatting sqref="F1036">
    <cfRule type="cellIs" dxfId="2" priority="322" stopIfTrue="1" operator="lessThan">
      <formula>0</formula>
    </cfRule>
  </conditionalFormatting>
  <conditionalFormatting sqref="F1037">
    <cfRule type="cellIs" dxfId="2" priority="321" stopIfTrue="1" operator="lessThan">
      <formula>0</formula>
    </cfRule>
  </conditionalFormatting>
  <conditionalFormatting sqref="F1038">
    <cfRule type="cellIs" dxfId="2" priority="320" stopIfTrue="1" operator="lessThan">
      <formula>0</formula>
    </cfRule>
  </conditionalFormatting>
  <conditionalFormatting sqref="F1039">
    <cfRule type="cellIs" dxfId="2" priority="319" stopIfTrue="1" operator="lessThan">
      <formula>0</formula>
    </cfRule>
  </conditionalFormatting>
  <conditionalFormatting sqref="F1040">
    <cfRule type="cellIs" dxfId="2" priority="318" stopIfTrue="1" operator="lessThan">
      <formula>0</formula>
    </cfRule>
  </conditionalFormatting>
  <conditionalFormatting sqref="F1041">
    <cfRule type="cellIs" dxfId="2" priority="317" stopIfTrue="1" operator="lessThan">
      <formula>0</formula>
    </cfRule>
  </conditionalFormatting>
  <conditionalFormatting sqref="F1042">
    <cfRule type="cellIs" dxfId="2" priority="316" stopIfTrue="1" operator="lessThan">
      <formula>0</formula>
    </cfRule>
  </conditionalFormatting>
  <conditionalFormatting sqref="F1043">
    <cfRule type="cellIs" dxfId="2" priority="315" stopIfTrue="1" operator="lessThan">
      <formula>0</formula>
    </cfRule>
  </conditionalFormatting>
  <conditionalFormatting sqref="F1044">
    <cfRule type="cellIs" dxfId="2" priority="314" stopIfTrue="1" operator="lessThan">
      <formula>0</formula>
    </cfRule>
  </conditionalFormatting>
  <conditionalFormatting sqref="F1045">
    <cfRule type="cellIs" dxfId="2" priority="313" stopIfTrue="1" operator="lessThan">
      <formula>0</formula>
    </cfRule>
  </conditionalFormatting>
  <conditionalFormatting sqref="F1046">
    <cfRule type="cellIs" dxfId="2" priority="312" stopIfTrue="1" operator="lessThan">
      <formula>0</formula>
    </cfRule>
  </conditionalFormatting>
  <conditionalFormatting sqref="F1047">
    <cfRule type="cellIs" dxfId="2" priority="311" stopIfTrue="1" operator="lessThan">
      <formula>0</formula>
    </cfRule>
  </conditionalFormatting>
  <conditionalFormatting sqref="F1048">
    <cfRule type="cellIs" dxfId="2" priority="310" stopIfTrue="1" operator="lessThan">
      <formula>0</formula>
    </cfRule>
  </conditionalFormatting>
  <conditionalFormatting sqref="F1049">
    <cfRule type="cellIs" dxfId="2" priority="309" stopIfTrue="1" operator="lessThan">
      <formula>0</formula>
    </cfRule>
  </conditionalFormatting>
  <conditionalFormatting sqref="F1050">
    <cfRule type="cellIs" dxfId="2" priority="308" stopIfTrue="1" operator="lessThan">
      <formula>0</formula>
    </cfRule>
  </conditionalFormatting>
  <conditionalFormatting sqref="F1051">
    <cfRule type="cellIs" dxfId="2" priority="307" stopIfTrue="1" operator="lessThan">
      <formula>0</formula>
    </cfRule>
  </conditionalFormatting>
  <conditionalFormatting sqref="F1052">
    <cfRule type="cellIs" dxfId="2" priority="306" stopIfTrue="1" operator="lessThan">
      <formula>0</formula>
    </cfRule>
  </conditionalFormatting>
  <conditionalFormatting sqref="F1053">
    <cfRule type="cellIs" dxfId="2" priority="305" stopIfTrue="1" operator="lessThan">
      <formula>0</formula>
    </cfRule>
  </conditionalFormatting>
  <conditionalFormatting sqref="F1054">
    <cfRule type="cellIs" dxfId="2" priority="304" stopIfTrue="1" operator="lessThan">
      <formula>0</formula>
    </cfRule>
  </conditionalFormatting>
  <conditionalFormatting sqref="F1055">
    <cfRule type="cellIs" dxfId="2" priority="303" stopIfTrue="1" operator="lessThan">
      <formula>0</formula>
    </cfRule>
  </conditionalFormatting>
  <conditionalFormatting sqref="F1056">
    <cfRule type="cellIs" dxfId="2" priority="302" stopIfTrue="1" operator="lessThan">
      <formula>0</formula>
    </cfRule>
  </conditionalFormatting>
  <conditionalFormatting sqref="F1057">
    <cfRule type="cellIs" dxfId="2" priority="301" stopIfTrue="1" operator="lessThan">
      <formula>0</formula>
    </cfRule>
  </conditionalFormatting>
  <conditionalFormatting sqref="F1058">
    <cfRule type="cellIs" dxfId="2" priority="300" stopIfTrue="1" operator="lessThan">
      <formula>0</formula>
    </cfRule>
  </conditionalFormatting>
  <conditionalFormatting sqref="F1059">
    <cfRule type="cellIs" dxfId="2" priority="299" stopIfTrue="1" operator="lessThan">
      <formula>0</formula>
    </cfRule>
  </conditionalFormatting>
  <conditionalFormatting sqref="F1060">
    <cfRule type="cellIs" dxfId="2" priority="298" stopIfTrue="1" operator="lessThan">
      <formula>0</formula>
    </cfRule>
  </conditionalFormatting>
  <conditionalFormatting sqref="F1061">
    <cfRule type="cellIs" dxfId="2" priority="297" stopIfTrue="1" operator="lessThan">
      <formula>0</formula>
    </cfRule>
  </conditionalFormatting>
  <conditionalFormatting sqref="F1062">
    <cfRule type="cellIs" dxfId="2" priority="296" stopIfTrue="1" operator="lessThan">
      <formula>0</formula>
    </cfRule>
  </conditionalFormatting>
  <conditionalFormatting sqref="F1063">
    <cfRule type="cellIs" dxfId="2" priority="295" stopIfTrue="1" operator="lessThan">
      <formula>0</formula>
    </cfRule>
  </conditionalFormatting>
  <conditionalFormatting sqref="F1064">
    <cfRule type="cellIs" dxfId="2" priority="294" stopIfTrue="1" operator="lessThan">
      <formula>0</formula>
    </cfRule>
  </conditionalFormatting>
  <conditionalFormatting sqref="F1065">
    <cfRule type="cellIs" dxfId="2" priority="293" stopIfTrue="1" operator="lessThan">
      <formula>0</formula>
    </cfRule>
  </conditionalFormatting>
  <conditionalFormatting sqref="F1066">
    <cfRule type="cellIs" dxfId="2" priority="292" stopIfTrue="1" operator="lessThan">
      <formula>0</formula>
    </cfRule>
  </conditionalFormatting>
  <conditionalFormatting sqref="F1067">
    <cfRule type="cellIs" dxfId="2" priority="291" stopIfTrue="1" operator="lessThan">
      <formula>0</formula>
    </cfRule>
  </conditionalFormatting>
  <conditionalFormatting sqref="F1068">
    <cfRule type="cellIs" dxfId="2" priority="290" stopIfTrue="1" operator="lessThan">
      <formula>0</formula>
    </cfRule>
  </conditionalFormatting>
  <conditionalFormatting sqref="F1069">
    <cfRule type="cellIs" dxfId="2" priority="289" stopIfTrue="1" operator="lessThan">
      <formula>0</formula>
    </cfRule>
  </conditionalFormatting>
  <conditionalFormatting sqref="F1070">
    <cfRule type="cellIs" dxfId="2" priority="288" stopIfTrue="1" operator="lessThan">
      <formula>0</formula>
    </cfRule>
  </conditionalFormatting>
  <conditionalFormatting sqref="F1071">
    <cfRule type="cellIs" dxfId="2" priority="287" stopIfTrue="1" operator="lessThan">
      <formula>0</formula>
    </cfRule>
  </conditionalFormatting>
  <conditionalFormatting sqref="F1072">
    <cfRule type="cellIs" dxfId="2" priority="286" stopIfTrue="1" operator="lessThan">
      <formula>0</formula>
    </cfRule>
  </conditionalFormatting>
  <conditionalFormatting sqref="F1073">
    <cfRule type="cellIs" dxfId="2" priority="285" stopIfTrue="1" operator="lessThan">
      <formula>0</formula>
    </cfRule>
  </conditionalFormatting>
  <conditionalFormatting sqref="F1074">
    <cfRule type="cellIs" dxfId="2" priority="284" stopIfTrue="1" operator="lessThan">
      <formula>0</formula>
    </cfRule>
  </conditionalFormatting>
  <conditionalFormatting sqref="F1075">
    <cfRule type="cellIs" dxfId="2" priority="283" stopIfTrue="1" operator="lessThan">
      <formula>0</formula>
    </cfRule>
  </conditionalFormatting>
  <conditionalFormatting sqref="F1076">
    <cfRule type="cellIs" dxfId="2" priority="282" stopIfTrue="1" operator="lessThan">
      <formula>0</formula>
    </cfRule>
  </conditionalFormatting>
  <conditionalFormatting sqref="F1077">
    <cfRule type="cellIs" dxfId="2" priority="281" stopIfTrue="1" operator="lessThan">
      <formula>0</formula>
    </cfRule>
  </conditionalFormatting>
  <conditionalFormatting sqref="F1078">
    <cfRule type="cellIs" dxfId="2" priority="280" stopIfTrue="1" operator="lessThan">
      <formula>0</formula>
    </cfRule>
  </conditionalFormatting>
  <conditionalFormatting sqref="F1079">
    <cfRule type="cellIs" dxfId="2" priority="279" stopIfTrue="1" operator="lessThan">
      <formula>0</formula>
    </cfRule>
  </conditionalFormatting>
  <conditionalFormatting sqref="F1080">
    <cfRule type="cellIs" dxfId="2" priority="278" stopIfTrue="1" operator="lessThan">
      <formula>0</formula>
    </cfRule>
  </conditionalFormatting>
  <conditionalFormatting sqref="F1081">
    <cfRule type="cellIs" dxfId="2" priority="277" stopIfTrue="1" operator="lessThan">
      <formula>0</formula>
    </cfRule>
  </conditionalFormatting>
  <conditionalFormatting sqref="F1082">
    <cfRule type="cellIs" dxfId="2" priority="276" stopIfTrue="1" operator="lessThan">
      <formula>0</formula>
    </cfRule>
  </conditionalFormatting>
  <conditionalFormatting sqref="F1083">
    <cfRule type="cellIs" dxfId="2" priority="275" stopIfTrue="1" operator="lessThan">
      <formula>0</formula>
    </cfRule>
  </conditionalFormatting>
  <conditionalFormatting sqref="F1084">
    <cfRule type="cellIs" dxfId="2" priority="274" stopIfTrue="1" operator="lessThan">
      <formula>0</formula>
    </cfRule>
  </conditionalFormatting>
  <conditionalFormatting sqref="F1085">
    <cfRule type="cellIs" dxfId="2" priority="273" stopIfTrue="1" operator="lessThan">
      <formula>0</formula>
    </cfRule>
  </conditionalFormatting>
  <conditionalFormatting sqref="F1086">
    <cfRule type="cellIs" dxfId="2" priority="272" stopIfTrue="1" operator="lessThan">
      <formula>0</formula>
    </cfRule>
  </conditionalFormatting>
  <conditionalFormatting sqref="F1087">
    <cfRule type="cellIs" dxfId="2" priority="271" stopIfTrue="1" operator="lessThan">
      <formula>0</formula>
    </cfRule>
  </conditionalFormatting>
  <conditionalFormatting sqref="F1088">
    <cfRule type="cellIs" dxfId="2" priority="270" stopIfTrue="1" operator="lessThan">
      <formula>0</formula>
    </cfRule>
  </conditionalFormatting>
  <conditionalFormatting sqref="F1089">
    <cfRule type="cellIs" dxfId="2" priority="269" stopIfTrue="1" operator="lessThan">
      <formula>0</formula>
    </cfRule>
  </conditionalFormatting>
  <conditionalFormatting sqref="F1090">
    <cfRule type="cellIs" dxfId="2" priority="268" stopIfTrue="1" operator="lessThan">
      <formula>0</formula>
    </cfRule>
  </conditionalFormatting>
  <conditionalFormatting sqref="F1091">
    <cfRule type="cellIs" dxfId="2" priority="267" stopIfTrue="1" operator="lessThan">
      <formula>0</formula>
    </cfRule>
  </conditionalFormatting>
  <conditionalFormatting sqref="F1092">
    <cfRule type="cellIs" dxfId="2" priority="266" stopIfTrue="1" operator="lessThan">
      <formula>0</formula>
    </cfRule>
  </conditionalFormatting>
  <conditionalFormatting sqref="F1093">
    <cfRule type="cellIs" dxfId="2" priority="265" stopIfTrue="1" operator="lessThan">
      <formula>0</formula>
    </cfRule>
  </conditionalFormatting>
  <conditionalFormatting sqref="F1094">
    <cfRule type="cellIs" dxfId="2" priority="264" stopIfTrue="1" operator="lessThan">
      <formula>0</formula>
    </cfRule>
  </conditionalFormatting>
  <conditionalFormatting sqref="F1095">
    <cfRule type="cellIs" dxfId="2" priority="263" stopIfTrue="1" operator="lessThan">
      <formula>0</formula>
    </cfRule>
  </conditionalFormatting>
  <conditionalFormatting sqref="F1096">
    <cfRule type="cellIs" dxfId="2" priority="262" stopIfTrue="1" operator="lessThan">
      <formula>0</formula>
    </cfRule>
  </conditionalFormatting>
  <conditionalFormatting sqref="F1097">
    <cfRule type="cellIs" dxfId="2" priority="261" stopIfTrue="1" operator="lessThan">
      <formula>0</formula>
    </cfRule>
  </conditionalFormatting>
  <conditionalFormatting sqref="F1098">
    <cfRule type="cellIs" dxfId="2" priority="260" stopIfTrue="1" operator="lessThan">
      <formula>0</formula>
    </cfRule>
  </conditionalFormatting>
  <conditionalFormatting sqref="F1099">
    <cfRule type="cellIs" dxfId="2" priority="259" stopIfTrue="1" operator="lessThan">
      <formula>0</formula>
    </cfRule>
  </conditionalFormatting>
  <conditionalFormatting sqref="F1100">
    <cfRule type="cellIs" dxfId="2" priority="258" stopIfTrue="1" operator="lessThan">
      <formula>0</formula>
    </cfRule>
  </conditionalFormatting>
  <conditionalFormatting sqref="F1101">
    <cfRule type="cellIs" dxfId="2" priority="257" stopIfTrue="1" operator="lessThan">
      <formula>0</formula>
    </cfRule>
  </conditionalFormatting>
  <conditionalFormatting sqref="F1102">
    <cfRule type="cellIs" dxfId="2" priority="256" stopIfTrue="1" operator="lessThan">
      <formula>0</formula>
    </cfRule>
  </conditionalFormatting>
  <conditionalFormatting sqref="F1103">
    <cfRule type="cellIs" dxfId="2" priority="255" stopIfTrue="1" operator="lessThan">
      <formula>0</formula>
    </cfRule>
  </conditionalFormatting>
  <conditionalFormatting sqref="F1104">
    <cfRule type="cellIs" dxfId="2" priority="254" stopIfTrue="1" operator="lessThan">
      <formula>0</formula>
    </cfRule>
  </conditionalFormatting>
  <conditionalFormatting sqref="F1105">
    <cfRule type="cellIs" dxfId="2" priority="253" stopIfTrue="1" operator="lessThan">
      <formula>0</formula>
    </cfRule>
  </conditionalFormatting>
  <conditionalFormatting sqref="F1106">
    <cfRule type="cellIs" dxfId="2" priority="252" stopIfTrue="1" operator="lessThan">
      <formula>0</formula>
    </cfRule>
  </conditionalFormatting>
  <conditionalFormatting sqref="F1107">
    <cfRule type="cellIs" dxfId="2" priority="251" stopIfTrue="1" operator="lessThan">
      <formula>0</formula>
    </cfRule>
  </conditionalFormatting>
  <conditionalFormatting sqref="F1108">
    <cfRule type="cellIs" dxfId="2" priority="250" stopIfTrue="1" operator="lessThan">
      <formula>0</formula>
    </cfRule>
  </conditionalFormatting>
  <conditionalFormatting sqref="F1109">
    <cfRule type="cellIs" dxfId="2" priority="249" stopIfTrue="1" operator="lessThan">
      <formula>0</formula>
    </cfRule>
  </conditionalFormatting>
  <conditionalFormatting sqref="F1110">
    <cfRule type="cellIs" dxfId="2" priority="248" stopIfTrue="1" operator="lessThan">
      <formula>0</formula>
    </cfRule>
  </conditionalFormatting>
  <conditionalFormatting sqref="F1111">
    <cfRule type="cellIs" dxfId="2" priority="247" stopIfTrue="1" operator="lessThan">
      <formula>0</formula>
    </cfRule>
  </conditionalFormatting>
  <conditionalFormatting sqref="F1112">
    <cfRule type="cellIs" dxfId="2" priority="246" stopIfTrue="1" operator="lessThan">
      <formula>0</formula>
    </cfRule>
  </conditionalFormatting>
  <conditionalFormatting sqref="F1113">
    <cfRule type="cellIs" dxfId="2" priority="245" stopIfTrue="1" operator="lessThan">
      <formula>0</formula>
    </cfRule>
  </conditionalFormatting>
  <conditionalFormatting sqref="F1114">
    <cfRule type="cellIs" dxfId="2" priority="244" stopIfTrue="1" operator="lessThan">
      <formula>0</formula>
    </cfRule>
  </conditionalFormatting>
  <conditionalFormatting sqref="F1115">
    <cfRule type="cellIs" dxfId="2" priority="243" stopIfTrue="1" operator="lessThan">
      <formula>0</formula>
    </cfRule>
  </conditionalFormatting>
  <conditionalFormatting sqref="F1116">
    <cfRule type="cellIs" dxfId="2" priority="242" stopIfTrue="1" operator="lessThan">
      <formula>0</formula>
    </cfRule>
  </conditionalFormatting>
  <conditionalFormatting sqref="F1117">
    <cfRule type="cellIs" dxfId="2" priority="241" stopIfTrue="1" operator="lessThan">
      <formula>0</formula>
    </cfRule>
  </conditionalFormatting>
  <conditionalFormatting sqref="F1118">
    <cfRule type="cellIs" dxfId="2" priority="240" stopIfTrue="1" operator="lessThan">
      <formula>0</formula>
    </cfRule>
  </conditionalFormatting>
  <conditionalFormatting sqref="F1119">
    <cfRule type="cellIs" dxfId="2" priority="239" stopIfTrue="1" operator="lessThan">
      <formula>0</formula>
    </cfRule>
  </conditionalFormatting>
  <conditionalFormatting sqref="F1120">
    <cfRule type="cellIs" dxfId="2" priority="238" stopIfTrue="1" operator="lessThan">
      <formula>0</formula>
    </cfRule>
  </conditionalFormatting>
  <conditionalFormatting sqref="F1121">
    <cfRule type="cellIs" dxfId="2" priority="237" stopIfTrue="1" operator="lessThan">
      <formula>0</formula>
    </cfRule>
  </conditionalFormatting>
  <conditionalFormatting sqref="F1122">
    <cfRule type="cellIs" dxfId="2" priority="236" stopIfTrue="1" operator="lessThan">
      <formula>0</formula>
    </cfRule>
  </conditionalFormatting>
  <conditionalFormatting sqref="F1123">
    <cfRule type="cellIs" dxfId="2" priority="235" stopIfTrue="1" operator="lessThan">
      <formula>0</formula>
    </cfRule>
  </conditionalFormatting>
  <conditionalFormatting sqref="F1124">
    <cfRule type="cellIs" dxfId="2" priority="234" stopIfTrue="1" operator="lessThan">
      <formula>0</formula>
    </cfRule>
  </conditionalFormatting>
  <conditionalFormatting sqref="F1125">
    <cfRule type="cellIs" dxfId="2" priority="233" stopIfTrue="1" operator="lessThan">
      <formula>0</formula>
    </cfRule>
  </conditionalFormatting>
  <conditionalFormatting sqref="F1126">
    <cfRule type="cellIs" dxfId="2" priority="232" stopIfTrue="1" operator="lessThan">
      <formula>0</formula>
    </cfRule>
  </conditionalFormatting>
  <conditionalFormatting sqref="F1127">
    <cfRule type="cellIs" dxfId="2" priority="231" stopIfTrue="1" operator="lessThan">
      <formula>0</formula>
    </cfRule>
  </conditionalFormatting>
  <conditionalFormatting sqref="F1128">
    <cfRule type="cellIs" dxfId="2" priority="230" stopIfTrue="1" operator="lessThan">
      <formula>0</formula>
    </cfRule>
  </conditionalFormatting>
  <conditionalFormatting sqref="F1129">
    <cfRule type="cellIs" dxfId="2" priority="229" stopIfTrue="1" operator="lessThan">
      <formula>0</formula>
    </cfRule>
  </conditionalFormatting>
  <conditionalFormatting sqref="F1130">
    <cfRule type="cellIs" dxfId="2" priority="228" stopIfTrue="1" operator="lessThan">
      <formula>0</formula>
    </cfRule>
  </conditionalFormatting>
  <conditionalFormatting sqref="F1131">
    <cfRule type="cellIs" dxfId="2" priority="227" stopIfTrue="1" operator="lessThan">
      <formula>0</formula>
    </cfRule>
  </conditionalFormatting>
  <conditionalFormatting sqref="F1132">
    <cfRule type="cellIs" dxfId="2" priority="226" stopIfTrue="1" operator="lessThan">
      <formula>0</formula>
    </cfRule>
  </conditionalFormatting>
  <conditionalFormatting sqref="F1133">
    <cfRule type="cellIs" dxfId="2" priority="225" stopIfTrue="1" operator="lessThan">
      <formula>0</formula>
    </cfRule>
  </conditionalFormatting>
  <conditionalFormatting sqref="F1134">
    <cfRule type="cellIs" dxfId="2" priority="224" stopIfTrue="1" operator="lessThan">
      <formula>0</formula>
    </cfRule>
  </conditionalFormatting>
  <conditionalFormatting sqref="F1135">
    <cfRule type="cellIs" dxfId="2" priority="223" stopIfTrue="1" operator="lessThan">
      <formula>0</formula>
    </cfRule>
  </conditionalFormatting>
  <conditionalFormatting sqref="F1136">
    <cfRule type="cellIs" dxfId="2" priority="222" stopIfTrue="1" operator="lessThan">
      <formula>0</formula>
    </cfRule>
  </conditionalFormatting>
  <conditionalFormatting sqref="F1137">
    <cfRule type="cellIs" dxfId="2" priority="221" stopIfTrue="1" operator="lessThan">
      <formula>0</formula>
    </cfRule>
  </conditionalFormatting>
  <conditionalFormatting sqref="F1138">
    <cfRule type="cellIs" dxfId="2" priority="220" stopIfTrue="1" operator="lessThan">
      <formula>0</formula>
    </cfRule>
  </conditionalFormatting>
  <conditionalFormatting sqref="F1139">
    <cfRule type="cellIs" dxfId="2" priority="219" stopIfTrue="1" operator="lessThan">
      <formula>0</formula>
    </cfRule>
  </conditionalFormatting>
  <conditionalFormatting sqref="F1140">
    <cfRule type="cellIs" dxfId="2" priority="218" stopIfTrue="1" operator="lessThan">
      <formula>0</formula>
    </cfRule>
  </conditionalFormatting>
  <conditionalFormatting sqref="F1141">
    <cfRule type="cellIs" dxfId="2" priority="217" stopIfTrue="1" operator="lessThan">
      <formula>0</formula>
    </cfRule>
  </conditionalFormatting>
  <conditionalFormatting sqref="F1142">
    <cfRule type="cellIs" dxfId="2" priority="216" stopIfTrue="1" operator="lessThan">
      <formula>0</formula>
    </cfRule>
  </conditionalFormatting>
  <conditionalFormatting sqref="F1143">
    <cfRule type="cellIs" dxfId="2" priority="215" stopIfTrue="1" operator="lessThan">
      <formula>0</formula>
    </cfRule>
  </conditionalFormatting>
  <conditionalFormatting sqref="F1144">
    <cfRule type="cellIs" dxfId="2" priority="214" stopIfTrue="1" operator="lessThan">
      <formula>0</formula>
    </cfRule>
  </conditionalFormatting>
  <conditionalFormatting sqref="F1145">
    <cfRule type="cellIs" dxfId="2" priority="213" stopIfTrue="1" operator="lessThan">
      <formula>0</formula>
    </cfRule>
  </conditionalFormatting>
  <conditionalFormatting sqref="F1146">
    <cfRule type="cellIs" dxfId="2" priority="212" stopIfTrue="1" operator="lessThan">
      <formula>0</formula>
    </cfRule>
  </conditionalFormatting>
  <conditionalFormatting sqref="F1147">
    <cfRule type="cellIs" dxfId="2" priority="211" stopIfTrue="1" operator="lessThan">
      <formula>0</formula>
    </cfRule>
  </conditionalFormatting>
  <conditionalFormatting sqref="F1148">
    <cfRule type="cellIs" dxfId="2" priority="210" stopIfTrue="1" operator="lessThan">
      <formula>0</formula>
    </cfRule>
  </conditionalFormatting>
  <conditionalFormatting sqref="F1149">
    <cfRule type="cellIs" dxfId="2" priority="209" stopIfTrue="1" operator="lessThan">
      <formula>0</formula>
    </cfRule>
  </conditionalFormatting>
  <conditionalFormatting sqref="F1150">
    <cfRule type="cellIs" dxfId="2" priority="208" stopIfTrue="1" operator="lessThan">
      <formula>0</formula>
    </cfRule>
  </conditionalFormatting>
  <conditionalFormatting sqref="F1151">
    <cfRule type="cellIs" dxfId="2" priority="207" stopIfTrue="1" operator="lessThan">
      <formula>0</formula>
    </cfRule>
  </conditionalFormatting>
  <conditionalFormatting sqref="F1152">
    <cfRule type="cellIs" dxfId="2" priority="206" stopIfTrue="1" operator="lessThan">
      <formula>0</formula>
    </cfRule>
  </conditionalFormatting>
  <conditionalFormatting sqref="F1153">
    <cfRule type="cellIs" dxfId="2" priority="205" stopIfTrue="1" operator="lessThan">
      <formula>0</formula>
    </cfRule>
  </conditionalFormatting>
  <conditionalFormatting sqref="F1154">
    <cfRule type="cellIs" dxfId="2" priority="204" stopIfTrue="1" operator="lessThan">
      <formula>0</formula>
    </cfRule>
  </conditionalFormatting>
  <conditionalFormatting sqref="F1155">
    <cfRule type="cellIs" dxfId="2" priority="203" stopIfTrue="1" operator="lessThan">
      <formula>0</formula>
    </cfRule>
  </conditionalFormatting>
  <conditionalFormatting sqref="F1156">
    <cfRule type="cellIs" dxfId="2" priority="202" stopIfTrue="1" operator="lessThan">
      <formula>0</formula>
    </cfRule>
  </conditionalFormatting>
  <conditionalFormatting sqref="F1157">
    <cfRule type="cellIs" dxfId="2" priority="201" stopIfTrue="1" operator="lessThan">
      <formula>0</formula>
    </cfRule>
  </conditionalFormatting>
  <conditionalFormatting sqref="F1158">
    <cfRule type="cellIs" dxfId="2" priority="200" stopIfTrue="1" operator="lessThan">
      <formula>0</formula>
    </cfRule>
  </conditionalFormatting>
  <conditionalFormatting sqref="F1159">
    <cfRule type="cellIs" dxfId="2" priority="199" stopIfTrue="1" operator="lessThan">
      <formula>0</formula>
    </cfRule>
  </conditionalFormatting>
  <conditionalFormatting sqref="F1160">
    <cfRule type="cellIs" dxfId="2" priority="198" stopIfTrue="1" operator="lessThan">
      <formula>0</formula>
    </cfRule>
  </conditionalFormatting>
  <conditionalFormatting sqref="F1161">
    <cfRule type="cellIs" dxfId="2" priority="197" stopIfTrue="1" operator="lessThan">
      <formula>0</formula>
    </cfRule>
  </conditionalFormatting>
  <conditionalFormatting sqref="F1162">
    <cfRule type="cellIs" dxfId="2" priority="196" stopIfTrue="1" operator="lessThan">
      <formula>0</formula>
    </cfRule>
  </conditionalFormatting>
  <conditionalFormatting sqref="F1163">
    <cfRule type="cellIs" dxfId="2" priority="195" stopIfTrue="1" operator="lessThan">
      <formula>0</formula>
    </cfRule>
  </conditionalFormatting>
  <conditionalFormatting sqref="F1164">
    <cfRule type="cellIs" dxfId="2" priority="194" stopIfTrue="1" operator="lessThan">
      <formula>0</formula>
    </cfRule>
  </conditionalFormatting>
  <conditionalFormatting sqref="F1165">
    <cfRule type="cellIs" dxfId="2" priority="193" stopIfTrue="1" operator="lessThan">
      <formula>0</formula>
    </cfRule>
  </conditionalFormatting>
  <conditionalFormatting sqref="F1166">
    <cfRule type="cellIs" dxfId="2" priority="192" stopIfTrue="1" operator="lessThan">
      <formula>0</formula>
    </cfRule>
  </conditionalFormatting>
  <conditionalFormatting sqref="F1167">
    <cfRule type="cellIs" dxfId="2" priority="191" stopIfTrue="1" operator="lessThan">
      <formula>0</formula>
    </cfRule>
  </conditionalFormatting>
  <conditionalFormatting sqref="F1168">
    <cfRule type="cellIs" dxfId="2" priority="190" stopIfTrue="1" operator="lessThan">
      <formula>0</formula>
    </cfRule>
  </conditionalFormatting>
  <conditionalFormatting sqref="F1169">
    <cfRule type="cellIs" dxfId="2" priority="189" stopIfTrue="1" operator="lessThan">
      <formula>0</formula>
    </cfRule>
  </conditionalFormatting>
  <conditionalFormatting sqref="F1170">
    <cfRule type="cellIs" dxfId="2" priority="188" stopIfTrue="1" operator="lessThan">
      <formula>0</formula>
    </cfRule>
  </conditionalFormatting>
  <conditionalFormatting sqref="F1171">
    <cfRule type="cellIs" dxfId="2" priority="187" stopIfTrue="1" operator="lessThan">
      <formula>0</formula>
    </cfRule>
  </conditionalFormatting>
  <conditionalFormatting sqref="F1172">
    <cfRule type="cellIs" dxfId="2" priority="186" stopIfTrue="1" operator="lessThan">
      <formula>0</formula>
    </cfRule>
  </conditionalFormatting>
  <conditionalFormatting sqref="F1173">
    <cfRule type="cellIs" dxfId="2" priority="185" stopIfTrue="1" operator="lessThan">
      <formula>0</formula>
    </cfRule>
  </conditionalFormatting>
  <conditionalFormatting sqref="F1174">
    <cfRule type="cellIs" dxfId="2" priority="184" stopIfTrue="1" operator="lessThan">
      <formula>0</formula>
    </cfRule>
  </conditionalFormatting>
  <conditionalFormatting sqref="F1175">
    <cfRule type="cellIs" dxfId="2" priority="183" stopIfTrue="1" operator="lessThan">
      <formula>0</formula>
    </cfRule>
  </conditionalFormatting>
  <conditionalFormatting sqref="F1176">
    <cfRule type="cellIs" dxfId="2" priority="182" stopIfTrue="1" operator="lessThan">
      <formula>0</formula>
    </cfRule>
  </conditionalFormatting>
  <conditionalFormatting sqref="F1177">
    <cfRule type="cellIs" dxfId="2" priority="181" stopIfTrue="1" operator="lessThan">
      <formula>0</formula>
    </cfRule>
  </conditionalFormatting>
  <conditionalFormatting sqref="F1178">
    <cfRule type="cellIs" dxfId="2" priority="180" stopIfTrue="1" operator="lessThan">
      <formula>0</formula>
    </cfRule>
  </conditionalFormatting>
  <conditionalFormatting sqref="F1179">
    <cfRule type="cellIs" dxfId="2" priority="179" stopIfTrue="1" operator="lessThan">
      <formula>0</formula>
    </cfRule>
  </conditionalFormatting>
  <conditionalFormatting sqref="F1180">
    <cfRule type="cellIs" dxfId="2" priority="178" stopIfTrue="1" operator="lessThan">
      <formula>0</formula>
    </cfRule>
  </conditionalFormatting>
  <conditionalFormatting sqref="F1181">
    <cfRule type="cellIs" dxfId="2" priority="177" stopIfTrue="1" operator="lessThan">
      <formula>0</formula>
    </cfRule>
  </conditionalFormatting>
  <conditionalFormatting sqref="F1182">
    <cfRule type="cellIs" dxfId="2" priority="176" stopIfTrue="1" operator="lessThan">
      <formula>0</formula>
    </cfRule>
  </conditionalFormatting>
  <conditionalFormatting sqref="F1183">
    <cfRule type="cellIs" dxfId="2" priority="175" stopIfTrue="1" operator="lessThan">
      <formula>0</formula>
    </cfRule>
  </conditionalFormatting>
  <conditionalFormatting sqref="F1184">
    <cfRule type="cellIs" dxfId="2" priority="174" stopIfTrue="1" operator="lessThan">
      <formula>0</formula>
    </cfRule>
  </conditionalFormatting>
  <conditionalFormatting sqref="F1185">
    <cfRule type="cellIs" dxfId="2" priority="173" stopIfTrue="1" operator="lessThan">
      <formula>0</formula>
    </cfRule>
  </conditionalFormatting>
  <conditionalFormatting sqref="F1186">
    <cfRule type="cellIs" dxfId="2" priority="172" stopIfTrue="1" operator="lessThan">
      <formula>0</formula>
    </cfRule>
  </conditionalFormatting>
  <conditionalFormatting sqref="F1187">
    <cfRule type="cellIs" dxfId="2" priority="171" stopIfTrue="1" operator="lessThan">
      <formula>0</formula>
    </cfRule>
  </conditionalFormatting>
  <conditionalFormatting sqref="F1188">
    <cfRule type="cellIs" dxfId="2" priority="170" stopIfTrue="1" operator="lessThan">
      <formula>0</formula>
    </cfRule>
  </conditionalFormatting>
  <conditionalFormatting sqref="F1189">
    <cfRule type="cellIs" dxfId="2" priority="169" stopIfTrue="1" operator="lessThan">
      <formula>0</formula>
    </cfRule>
  </conditionalFormatting>
  <conditionalFormatting sqref="F1190">
    <cfRule type="cellIs" dxfId="2" priority="168" stopIfTrue="1" operator="lessThan">
      <formula>0</formula>
    </cfRule>
  </conditionalFormatting>
  <conditionalFormatting sqref="F1191">
    <cfRule type="cellIs" dxfId="2" priority="167" stopIfTrue="1" operator="lessThan">
      <formula>0</formula>
    </cfRule>
  </conditionalFormatting>
  <conditionalFormatting sqref="F1192">
    <cfRule type="cellIs" dxfId="2" priority="166" stopIfTrue="1" operator="lessThan">
      <formula>0</formula>
    </cfRule>
  </conditionalFormatting>
  <conditionalFormatting sqref="F1193">
    <cfRule type="cellIs" dxfId="2" priority="165" stopIfTrue="1" operator="lessThan">
      <formula>0</formula>
    </cfRule>
  </conditionalFormatting>
  <conditionalFormatting sqref="F1194">
    <cfRule type="cellIs" dxfId="2" priority="164" stopIfTrue="1" operator="lessThan">
      <formula>0</formula>
    </cfRule>
  </conditionalFormatting>
  <conditionalFormatting sqref="F1195">
    <cfRule type="cellIs" dxfId="2" priority="163" stopIfTrue="1" operator="lessThan">
      <formula>0</formula>
    </cfRule>
  </conditionalFormatting>
  <conditionalFormatting sqref="F1196">
    <cfRule type="cellIs" dxfId="2" priority="162" stopIfTrue="1" operator="lessThan">
      <formula>0</formula>
    </cfRule>
  </conditionalFormatting>
  <conditionalFormatting sqref="F1197">
    <cfRule type="cellIs" dxfId="2" priority="161" stopIfTrue="1" operator="lessThan">
      <formula>0</formula>
    </cfRule>
  </conditionalFormatting>
  <conditionalFormatting sqref="F1198">
    <cfRule type="cellIs" dxfId="2" priority="160" stopIfTrue="1" operator="lessThan">
      <formula>0</formula>
    </cfRule>
  </conditionalFormatting>
  <conditionalFormatting sqref="F1199">
    <cfRule type="cellIs" dxfId="2" priority="159" stopIfTrue="1" operator="lessThan">
      <formula>0</formula>
    </cfRule>
  </conditionalFormatting>
  <conditionalFormatting sqref="F1200">
    <cfRule type="cellIs" dxfId="2" priority="158" stopIfTrue="1" operator="lessThan">
      <formula>0</formula>
    </cfRule>
  </conditionalFormatting>
  <conditionalFormatting sqref="F1201">
    <cfRule type="cellIs" dxfId="2" priority="157" stopIfTrue="1" operator="lessThan">
      <formula>0</formula>
    </cfRule>
  </conditionalFormatting>
  <conditionalFormatting sqref="F1202">
    <cfRule type="cellIs" dxfId="2" priority="156" stopIfTrue="1" operator="lessThan">
      <formula>0</formula>
    </cfRule>
  </conditionalFormatting>
  <conditionalFormatting sqref="F1203">
    <cfRule type="cellIs" dxfId="2" priority="155" stopIfTrue="1" operator="lessThan">
      <formula>0</formula>
    </cfRule>
  </conditionalFormatting>
  <conditionalFormatting sqref="F1204">
    <cfRule type="cellIs" dxfId="2" priority="154" stopIfTrue="1" operator="lessThan">
      <formula>0</formula>
    </cfRule>
  </conditionalFormatting>
  <conditionalFormatting sqref="F1205">
    <cfRule type="cellIs" dxfId="2" priority="153" stopIfTrue="1" operator="lessThan">
      <formula>0</formula>
    </cfRule>
  </conditionalFormatting>
  <conditionalFormatting sqref="F1206">
    <cfRule type="cellIs" dxfId="2" priority="152" stopIfTrue="1" operator="lessThan">
      <formula>0</formula>
    </cfRule>
  </conditionalFormatting>
  <conditionalFormatting sqref="F1207">
    <cfRule type="cellIs" dxfId="2" priority="151" stopIfTrue="1" operator="lessThan">
      <formula>0</formula>
    </cfRule>
  </conditionalFormatting>
  <conditionalFormatting sqref="F1208">
    <cfRule type="cellIs" dxfId="2" priority="150" stopIfTrue="1" operator="lessThan">
      <formula>0</formula>
    </cfRule>
  </conditionalFormatting>
  <conditionalFormatting sqref="F1209">
    <cfRule type="cellIs" dxfId="2" priority="149" stopIfTrue="1" operator="lessThan">
      <formula>0</formula>
    </cfRule>
  </conditionalFormatting>
  <conditionalFormatting sqref="F1210">
    <cfRule type="cellIs" dxfId="2" priority="148" stopIfTrue="1" operator="lessThan">
      <formula>0</formula>
    </cfRule>
  </conditionalFormatting>
  <conditionalFormatting sqref="F1211">
    <cfRule type="cellIs" dxfId="2" priority="147" stopIfTrue="1" operator="lessThan">
      <formula>0</formula>
    </cfRule>
  </conditionalFormatting>
  <conditionalFormatting sqref="F1212">
    <cfRule type="cellIs" dxfId="2" priority="146" stopIfTrue="1" operator="lessThan">
      <formula>0</formula>
    </cfRule>
  </conditionalFormatting>
  <conditionalFormatting sqref="F1213">
    <cfRule type="cellIs" dxfId="2" priority="145" stopIfTrue="1" operator="lessThan">
      <formula>0</formula>
    </cfRule>
  </conditionalFormatting>
  <conditionalFormatting sqref="F1214">
    <cfRule type="cellIs" dxfId="2" priority="144" stopIfTrue="1" operator="lessThan">
      <formula>0</formula>
    </cfRule>
  </conditionalFormatting>
  <conditionalFormatting sqref="F1215">
    <cfRule type="cellIs" dxfId="2" priority="143" stopIfTrue="1" operator="lessThan">
      <formula>0</formula>
    </cfRule>
  </conditionalFormatting>
  <conditionalFormatting sqref="F1216">
    <cfRule type="cellIs" dxfId="2" priority="142" stopIfTrue="1" operator="lessThan">
      <formula>0</formula>
    </cfRule>
  </conditionalFormatting>
  <conditionalFormatting sqref="F1217">
    <cfRule type="cellIs" dxfId="2" priority="141" stopIfTrue="1" operator="lessThan">
      <formula>0</formula>
    </cfRule>
  </conditionalFormatting>
  <conditionalFormatting sqref="F1218">
    <cfRule type="cellIs" dxfId="2" priority="140" stopIfTrue="1" operator="lessThan">
      <formula>0</formula>
    </cfRule>
  </conditionalFormatting>
  <conditionalFormatting sqref="F1219">
    <cfRule type="cellIs" dxfId="2" priority="139" stopIfTrue="1" operator="lessThan">
      <formula>0</formula>
    </cfRule>
  </conditionalFormatting>
  <conditionalFormatting sqref="F1220">
    <cfRule type="cellIs" dxfId="2" priority="138" stopIfTrue="1" operator="lessThan">
      <formula>0</formula>
    </cfRule>
  </conditionalFormatting>
  <conditionalFormatting sqref="F1221">
    <cfRule type="cellIs" dxfId="2" priority="137" stopIfTrue="1" operator="lessThan">
      <formula>0</formula>
    </cfRule>
  </conditionalFormatting>
  <conditionalFormatting sqref="F1222">
    <cfRule type="cellIs" dxfId="2" priority="136" stopIfTrue="1" operator="lessThan">
      <formula>0</formula>
    </cfRule>
  </conditionalFormatting>
  <conditionalFormatting sqref="F1223">
    <cfRule type="cellIs" dxfId="2" priority="135" stopIfTrue="1" operator="lessThan">
      <formula>0</formula>
    </cfRule>
  </conditionalFormatting>
  <conditionalFormatting sqref="F1224">
    <cfRule type="cellIs" dxfId="2" priority="134" stopIfTrue="1" operator="lessThan">
      <formula>0</formula>
    </cfRule>
  </conditionalFormatting>
  <conditionalFormatting sqref="F1225">
    <cfRule type="cellIs" dxfId="2" priority="133" stopIfTrue="1" operator="lessThan">
      <formula>0</formula>
    </cfRule>
  </conditionalFormatting>
  <conditionalFormatting sqref="F1226">
    <cfRule type="cellIs" dxfId="2" priority="132" stopIfTrue="1" operator="lessThan">
      <formula>0</formula>
    </cfRule>
  </conditionalFormatting>
  <conditionalFormatting sqref="F1227">
    <cfRule type="cellIs" dxfId="2" priority="131" stopIfTrue="1" operator="lessThan">
      <formula>0</formula>
    </cfRule>
  </conditionalFormatting>
  <conditionalFormatting sqref="F1228">
    <cfRule type="cellIs" dxfId="2" priority="130" stopIfTrue="1" operator="lessThan">
      <formula>0</formula>
    </cfRule>
  </conditionalFormatting>
  <conditionalFormatting sqref="F1229">
    <cfRule type="cellIs" dxfId="2" priority="129" stopIfTrue="1" operator="lessThan">
      <formula>0</formula>
    </cfRule>
  </conditionalFormatting>
  <conditionalFormatting sqref="F1230">
    <cfRule type="cellIs" dxfId="2" priority="128" stopIfTrue="1" operator="lessThan">
      <formula>0</formula>
    </cfRule>
  </conditionalFormatting>
  <conditionalFormatting sqref="F1231">
    <cfRule type="cellIs" dxfId="2" priority="127" stopIfTrue="1" operator="lessThan">
      <formula>0</formula>
    </cfRule>
  </conditionalFormatting>
  <conditionalFormatting sqref="F1232">
    <cfRule type="cellIs" dxfId="2" priority="126" stopIfTrue="1" operator="lessThan">
      <formula>0</formula>
    </cfRule>
  </conditionalFormatting>
  <conditionalFormatting sqref="F1233">
    <cfRule type="cellIs" dxfId="2" priority="125" stopIfTrue="1" operator="lessThan">
      <formula>0</formula>
    </cfRule>
  </conditionalFormatting>
  <conditionalFormatting sqref="F1234">
    <cfRule type="cellIs" dxfId="2" priority="124" stopIfTrue="1" operator="lessThan">
      <formula>0</formula>
    </cfRule>
  </conditionalFormatting>
  <conditionalFormatting sqref="F1235">
    <cfRule type="cellIs" dxfId="2" priority="123" stopIfTrue="1" operator="lessThan">
      <formula>0</formula>
    </cfRule>
  </conditionalFormatting>
  <conditionalFormatting sqref="F1236">
    <cfRule type="cellIs" dxfId="2" priority="122" stopIfTrue="1" operator="lessThan">
      <formula>0</formula>
    </cfRule>
  </conditionalFormatting>
  <conditionalFormatting sqref="F1237">
    <cfRule type="cellIs" dxfId="2" priority="121" stopIfTrue="1" operator="lessThan">
      <formula>0</formula>
    </cfRule>
  </conditionalFormatting>
  <conditionalFormatting sqref="F1238">
    <cfRule type="cellIs" dxfId="2" priority="120" stopIfTrue="1" operator="lessThan">
      <formula>0</formula>
    </cfRule>
  </conditionalFormatting>
  <conditionalFormatting sqref="F1239">
    <cfRule type="cellIs" dxfId="2" priority="119" stopIfTrue="1" operator="lessThan">
      <formula>0</formula>
    </cfRule>
  </conditionalFormatting>
  <conditionalFormatting sqref="F1240">
    <cfRule type="cellIs" dxfId="2" priority="118" stopIfTrue="1" operator="lessThan">
      <formula>0</formula>
    </cfRule>
  </conditionalFormatting>
  <conditionalFormatting sqref="F1241">
    <cfRule type="cellIs" dxfId="2" priority="117" stopIfTrue="1" operator="lessThan">
      <formula>0</formula>
    </cfRule>
  </conditionalFormatting>
  <conditionalFormatting sqref="F1242">
    <cfRule type="cellIs" dxfId="2" priority="116" stopIfTrue="1" operator="lessThan">
      <formula>0</formula>
    </cfRule>
  </conditionalFormatting>
  <conditionalFormatting sqref="F1243">
    <cfRule type="cellIs" dxfId="2" priority="115" stopIfTrue="1" operator="lessThan">
      <formula>0</formula>
    </cfRule>
  </conditionalFormatting>
  <conditionalFormatting sqref="F1244">
    <cfRule type="cellIs" dxfId="2" priority="114" stopIfTrue="1" operator="lessThan">
      <formula>0</formula>
    </cfRule>
  </conditionalFormatting>
  <conditionalFormatting sqref="F1245">
    <cfRule type="cellIs" dxfId="2" priority="113" stopIfTrue="1" operator="lessThan">
      <formula>0</formula>
    </cfRule>
  </conditionalFormatting>
  <conditionalFormatting sqref="F1246">
    <cfRule type="cellIs" dxfId="2" priority="112" stopIfTrue="1" operator="lessThan">
      <formula>0</formula>
    </cfRule>
  </conditionalFormatting>
  <conditionalFormatting sqref="F1247">
    <cfRule type="cellIs" dxfId="2" priority="111" stopIfTrue="1" operator="lessThan">
      <formula>0</formula>
    </cfRule>
  </conditionalFormatting>
  <conditionalFormatting sqref="F1248">
    <cfRule type="cellIs" dxfId="2" priority="110" stopIfTrue="1" operator="lessThan">
      <formula>0</formula>
    </cfRule>
  </conditionalFormatting>
  <conditionalFormatting sqref="F1249">
    <cfRule type="cellIs" dxfId="2" priority="109" stopIfTrue="1" operator="lessThan">
      <formula>0</formula>
    </cfRule>
  </conditionalFormatting>
  <conditionalFormatting sqref="F1250">
    <cfRule type="cellIs" dxfId="2" priority="108" stopIfTrue="1" operator="lessThan">
      <formula>0</formula>
    </cfRule>
  </conditionalFormatting>
  <conditionalFormatting sqref="F1251">
    <cfRule type="cellIs" dxfId="2" priority="107" stopIfTrue="1" operator="lessThan">
      <formula>0</formula>
    </cfRule>
  </conditionalFormatting>
  <conditionalFormatting sqref="F1252">
    <cfRule type="cellIs" dxfId="2" priority="106" stopIfTrue="1" operator="lessThan">
      <formula>0</formula>
    </cfRule>
  </conditionalFormatting>
  <conditionalFormatting sqref="F1253">
    <cfRule type="cellIs" dxfId="2" priority="105" stopIfTrue="1" operator="lessThan">
      <formula>0</formula>
    </cfRule>
  </conditionalFormatting>
  <conditionalFormatting sqref="F1254">
    <cfRule type="cellIs" dxfId="2" priority="104" stopIfTrue="1" operator="lessThan">
      <formula>0</formula>
    </cfRule>
  </conditionalFormatting>
  <conditionalFormatting sqref="F1255">
    <cfRule type="cellIs" dxfId="2" priority="103" stopIfTrue="1" operator="lessThan">
      <formula>0</formula>
    </cfRule>
  </conditionalFormatting>
  <conditionalFormatting sqref="F1256">
    <cfRule type="cellIs" dxfId="2" priority="102" stopIfTrue="1" operator="lessThan">
      <formula>0</formula>
    </cfRule>
  </conditionalFormatting>
  <conditionalFormatting sqref="F1257">
    <cfRule type="cellIs" dxfId="2" priority="101" stopIfTrue="1" operator="lessThan">
      <formula>0</formula>
    </cfRule>
  </conditionalFormatting>
  <conditionalFormatting sqref="F1258">
    <cfRule type="cellIs" dxfId="2" priority="100" stopIfTrue="1" operator="lessThan">
      <formula>0</formula>
    </cfRule>
  </conditionalFormatting>
  <conditionalFormatting sqref="F1259">
    <cfRule type="cellIs" dxfId="2" priority="99" stopIfTrue="1" operator="lessThan">
      <formula>0</formula>
    </cfRule>
  </conditionalFormatting>
  <conditionalFormatting sqref="F1260">
    <cfRule type="cellIs" dxfId="2" priority="98" stopIfTrue="1" operator="lessThan">
      <formula>0</formula>
    </cfRule>
  </conditionalFormatting>
  <conditionalFormatting sqref="F1261">
    <cfRule type="cellIs" dxfId="2" priority="97" stopIfTrue="1" operator="lessThan">
      <formula>0</formula>
    </cfRule>
  </conditionalFormatting>
  <conditionalFormatting sqref="F1262">
    <cfRule type="cellIs" dxfId="2" priority="96" stopIfTrue="1" operator="lessThan">
      <formula>0</formula>
    </cfRule>
  </conditionalFormatting>
  <conditionalFormatting sqref="F1263">
    <cfRule type="cellIs" dxfId="2" priority="95" stopIfTrue="1" operator="lessThan">
      <formula>0</formula>
    </cfRule>
  </conditionalFormatting>
  <conditionalFormatting sqref="F1264">
    <cfRule type="cellIs" dxfId="2" priority="94" stopIfTrue="1" operator="lessThan">
      <formula>0</formula>
    </cfRule>
  </conditionalFormatting>
  <conditionalFormatting sqref="F1265">
    <cfRule type="cellIs" dxfId="2" priority="93" stopIfTrue="1" operator="lessThan">
      <formula>0</formula>
    </cfRule>
  </conditionalFormatting>
  <conditionalFormatting sqref="F1266">
    <cfRule type="cellIs" dxfId="2" priority="92" stopIfTrue="1" operator="lessThan">
      <formula>0</formula>
    </cfRule>
  </conditionalFormatting>
  <conditionalFormatting sqref="F1267">
    <cfRule type="cellIs" dxfId="2" priority="91" stopIfTrue="1" operator="lessThan">
      <formula>0</formula>
    </cfRule>
  </conditionalFormatting>
  <conditionalFormatting sqref="F1268">
    <cfRule type="cellIs" dxfId="2" priority="90" stopIfTrue="1" operator="lessThan">
      <formula>0</formula>
    </cfRule>
  </conditionalFormatting>
  <conditionalFormatting sqref="F1269">
    <cfRule type="cellIs" dxfId="2" priority="89" stopIfTrue="1" operator="lessThan">
      <formula>0</formula>
    </cfRule>
  </conditionalFormatting>
  <conditionalFormatting sqref="F1270">
    <cfRule type="cellIs" dxfId="2" priority="88" stopIfTrue="1" operator="lessThan">
      <formula>0</formula>
    </cfRule>
  </conditionalFormatting>
  <conditionalFormatting sqref="F1271">
    <cfRule type="cellIs" dxfId="2" priority="87" stopIfTrue="1" operator="lessThan">
      <formula>0</formula>
    </cfRule>
  </conditionalFormatting>
  <conditionalFormatting sqref="F1272">
    <cfRule type="cellIs" dxfId="2" priority="86" stopIfTrue="1" operator="lessThan">
      <formula>0</formula>
    </cfRule>
  </conditionalFormatting>
  <conditionalFormatting sqref="F1273">
    <cfRule type="cellIs" dxfId="2" priority="85" stopIfTrue="1" operator="lessThan">
      <formula>0</formula>
    </cfRule>
  </conditionalFormatting>
  <conditionalFormatting sqref="F1274">
    <cfRule type="cellIs" dxfId="2" priority="84" stopIfTrue="1" operator="lessThan">
      <formula>0</formula>
    </cfRule>
  </conditionalFormatting>
  <conditionalFormatting sqref="F1275">
    <cfRule type="cellIs" dxfId="2" priority="83" stopIfTrue="1" operator="lessThan">
      <formula>0</formula>
    </cfRule>
  </conditionalFormatting>
  <conditionalFormatting sqref="F1276">
    <cfRule type="cellIs" dxfId="2" priority="82" stopIfTrue="1" operator="lessThan">
      <formula>0</formula>
    </cfRule>
  </conditionalFormatting>
  <conditionalFormatting sqref="F1277">
    <cfRule type="cellIs" dxfId="2" priority="81" stopIfTrue="1" operator="lessThan">
      <formula>0</formula>
    </cfRule>
  </conditionalFormatting>
  <conditionalFormatting sqref="F1278">
    <cfRule type="cellIs" dxfId="2" priority="80" stopIfTrue="1" operator="lessThan">
      <formula>0</formula>
    </cfRule>
  </conditionalFormatting>
  <conditionalFormatting sqref="F1279">
    <cfRule type="cellIs" dxfId="2" priority="79" stopIfTrue="1" operator="lessThan">
      <formula>0</formula>
    </cfRule>
  </conditionalFormatting>
  <conditionalFormatting sqref="F1280">
    <cfRule type="cellIs" dxfId="2" priority="78" stopIfTrue="1" operator="lessThan">
      <formula>0</formula>
    </cfRule>
  </conditionalFormatting>
  <conditionalFormatting sqref="F1281">
    <cfRule type="cellIs" dxfId="2" priority="77" stopIfTrue="1" operator="lessThan">
      <formula>0</formula>
    </cfRule>
  </conditionalFormatting>
  <conditionalFormatting sqref="F1282">
    <cfRule type="cellIs" dxfId="2" priority="76" stopIfTrue="1" operator="lessThan">
      <formula>0</formula>
    </cfRule>
  </conditionalFormatting>
  <conditionalFormatting sqref="F1283">
    <cfRule type="cellIs" dxfId="2" priority="75" stopIfTrue="1" operator="lessThan">
      <formula>0</formula>
    </cfRule>
  </conditionalFormatting>
  <conditionalFormatting sqref="F1284">
    <cfRule type="cellIs" dxfId="2" priority="74" stopIfTrue="1" operator="lessThan">
      <formula>0</formula>
    </cfRule>
  </conditionalFormatting>
  <conditionalFormatting sqref="F1285">
    <cfRule type="cellIs" dxfId="2" priority="73" stopIfTrue="1" operator="lessThan">
      <formula>0</formula>
    </cfRule>
  </conditionalFormatting>
  <conditionalFormatting sqref="F1286">
    <cfRule type="cellIs" dxfId="2" priority="72" stopIfTrue="1" operator="lessThan">
      <formula>0</formula>
    </cfRule>
  </conditionalFormatting>
  <conditionalFormatting sqref="F1287">
    <cfRule type="cellIs" dxfId="2" priority="71" stopIfTrue="1" operator="lessThan">
      <formula>0</formula>
    </cfRule>
  </conditionalFormatting>
  <conditionalFormatting sqref="F1288">
    <cfRule type="cellIs" dxfId="2" priority="70" stopIfTrue="1" operator="lessThan">
      <formula>0</formula>
    </cfRule>
  </conditionalFormatting>
  <conditionalFormatting sqref="F1289">
    <cfRule type="cellIs" dxfId="2" priority="69" stopIfTrue="1" operator="lessThan">
      <formula>0</formula>
    </cfRule>
  </conditionalFormatting>
  <conditionalFormatting sqref="F1290">
    <cfRule type="cellIs" dxfId="2" priority="68" stopIfTrue="1" operator="lessThan">
      <formula>0</formula>
    </cfRule>
  </conditionalFormatting>
  <conditionalFormatting sqref="F1291">
    <cfRule type="cellIs" dxfId="2" priority="67" stopIfTrue="1" operator="lessThan">
      <formula>0</formula>
    </cfRule>
  </conditionalFormatting>
  <conditionalFormatting sqref="F1292">
    <cfRule type="cellIs" dxfId="2" priority="66" stopIfTrue="1" operator="lessThan">
      <formula>0</formula>
    </cfRule>
  </conditionalFormatting>
  <conditionalFormatting sqref="F1293">
    <cfRule type="cellIs" dxfId="2" priority="65" stopIfTrue="1" operator="lessThan">
      <formula>0</formula>
    </cfRule>
  </conditionalFormatting>
  <conditionalFormatting sqref="F1294">
    <cfRule type="cellIs" dxfId="2" priority="64" stopIfTrue="1" operator="lessThan">
      <formula>0</formula>
    </cfRule>
  </conditionalFormatting>
  <conditionalFormatting sqref="F1295">
    <cfRule type="cellIs" dxfId="2" priority="63" stopIfTrue="1" operator="lessThan">
      <formula>0</formula>
    </cfRule>
  </conditionalFormatting>
  <conditionalFormatting sqref="F1296">
    <cfRule type="cellIs" dxfId="2" priority="62" stopIfTrue="1" operator="lessThan">
      <formula>0</formula>
    </cfRule>
  </conditionalFormatting>
  <conditionalFormatting sqref="F1297">
    <cfRule type="cellIs" dxfId="2" priority="61" stopIfTrue="1" operator="lessThan">
      <formula>0</formula>
    </cfRule>
  </conditionalFormatting>
  <conditionalFormatting sqref="F1298">
    <cfRule type="cellIs" dxfId="2" priority="60" stopIfTrue="1" operator="lessThan">
      <formula>0</formula>
    </cfRule>
  </conditionalFormatting>
  <conditionalFormatting sqref="F1299">
    <cfRule type="cellIs" dxfId="2" priority="59" stopIfTrue="1" operator="lessThan">
      <formula>0</formula>
    </cfRule>
  </conditionalFormatting>
  <conditionalFormatting sqref="F1300">
    <cfRule type="cellIs" dxfId="2" priority="58" stopIfTrue="1" operator="lessThan">
      <formula>0</formula>
    </cfRule>
  </conditionalFormatting>
  <conditionalFormatting sqref="F1301">
    <cfRule type="cellIs" dxfId="2" priority="57" stopIfTrue="1" operator="lessThan">
      <formula>0</formula>
    </cfRule>
  </conditionalFormatting>
  <conditionalFormatting sqref="F1302">
    <cfRule type="cellIs" dxfId="2" priority="56" stopIfTrue="1" operator="lessThan">
      <formula>0</formula>
    </cfRule>
  </conditionalFormatting>
  <conditionalFormatting sqref="F1303">
    <cfRule type="cellIs" dxfId="2" priority="55" stopIfTrue="1" operator="lessThan">
      <formula>0</formula>
    </cfRule>
  </conditionalFormatting>
  <conditionalFormatting sqref="F1304">
    <cfRule type="cellIs" dxfId="2" priority="54" stopIfTrue="1" operator="lessThan">
      <formula>0</formula>
    </cfRule>
  </conditionalFormatting>
  <conditionalFormatting sqref="F1305">
    <cfRule type="cellIs" dxfId="2" priority="53" stopIfTrue="1" operator="lessThan">
      <formula>0</formula>
    </cfRule>
  </conditionalFormatting>
  <conditionalFormatting sqref="F1306">
    <cfRule type="cellIs" dxfId="2" priority="52" stopIfTrue="1" operator="lessThan">
      <formula>0</formula>
    </cfRule>
  </conditionalFormatting>
  <conditionalFormatting sqref="F1307">
    <cfRule type="cellIs" dxfId="2" priority="51" stopIfTrue="1" operator="lessThan">
      <formula>0</formula>
    </cfRule>
  </conditionalFormatting>
  <conditionalFormatting sqref="F1308">
    <cfRule type="cellIs" dxfId="2" priority="50" stopIfTrue="1" operator="lessThan">
      <formula>0</formula>
    </cfRule>
  </conditionalFormatting>
  <conditionalFormatting sqref="F1309">
    <cfRule type="cellIs" dxfId="2" priority="49" stopIfTrue="1" operator="lessThan">
      <formula>0</formula>
    </cfRule>
  </conditionalFormatting>
  <conditionalFormatting sqref="F1310">
    <cfRule type="cellIs" dxfId="2" priority="48" stopIfTrue="1" operator="lessThan">
      <formula>0</formula>
    </cfRule>
  </conditionalFormatting>
  <conditionalFormatting sqref="F1311">
    <cfRule type="cellIs" dxfId="2" priority="47" stopIfTrue="1" operator="lessThan">
      <formula>0</formula>
    </cfRule>
  </conditionalFormatting>
  <conditionalFormatting sqref="F1312">
    <cfRule type="cellIs" dxfId="2" priority="46" stopIfTrue="1" operator="lessThan">
      <formula>0</formula>
    </cfRule>
  </conditionalFormatting>
  <conditionalFormatting sqref="F1313">
    <cfRule type="cellIs" dxfId="2" priority="45" stopIfTrue="1" operator="lessThan">
      <formula>0</formula>
    </cfRule>
  </conditionalFormatting>
  <conditionalFormatting sqref="F1314">
    <cfRule type="cellIs" dxfId="2" priority="44" stopIfTrue="1" operator="lessThan">
      <formula>0</formula>
    </cfRule>
  </conditionalFormatting>
  <conditionalFormatting sqref="F1315">
    <cfRule type="cellIs" dxfId="2" priority="43" stopIfTrue="1" operator="lessThan">
      <formula>0</formula>
    </cfRule>
  </conditionalFormatting>
  <conditionalFormatting sqref="F1316">
    <cfRule type="cellIs" dxfId="2" priority="42" stopIfTrue="1" operator="lessThan">
      <formula>0</formula>
    </cfRule>
  </conditionalFormatting>
  <conditionalFormatting sqref="F1317">
    <cfRule type="cellIs" dxfId="2" priority="41" stopIfTrue="1" operator="lessThan">
      <formula>0</formula>
    </cfRule>
  </conditionalFormatting>
  <conditionalFormatting sqref="F1318">
    <cfRule type="cellIs" dxfId="2" priority="40" stopIfTrue="1" operator="lessThan">
      <formula>0</formula>
    </cfRule>
  </conditionalFormatting>
  <conditionalFormatting sqref="F1319">
    <cfRule type="cellIs" dxfId="2" priority="39" stopIfTrue="1" operator="lessThan">
      <formula>0</formula>
    </cfRule>
  </conditionalFormatting>
  <conditionalFormatting sqref="F1320">
    <cfRule type="cellIs" dxfId="2" priority="38" stopIfTrue="1" operator="lessThan">
      <formula>0</formula>
    </cfRule>
  </conditionalFormatting>
  <conditionalFormatting sqref="F1321">
    <cfRule type="cellIs" dxfId="2" priority="37" stopIfTrue="1" operator="lessThan">
      <formula>0</formula>
    </cfRule>
  </conditionalFormatting>
  <conditionalFormatting sqref="F1322">
    <cfRule type="cellIs" dxfId="2" priority="36" stopIfTrue="1" operator="lessThan">
      <formula>0</formula>
    </cfRule>
  </conditionalFormatting>
  <conditionalFormatting sqref="F1323">
    <cfRule type="cellIs" dxfId="2" priority="35" stopIfTrue="1" operator="lessThan">
      <formula>0</formula>
    </cfRule>
  </conditionalFormatting>
  <conditionalFormatting sqref="F1324">
    <cfRule type="cellIs" dxfId="2" priority="34" stopIfTrue="1" operator="lessThan">
      <formula>0</formula>
    </cfRule>
  </conditionalFormatting>
  <conditionalFormatting sqref="F1325">
    <cfRule type="cellIs" dxfId="2" priority="33" stopIfTrue="1" operator="lessThan">
      <formula>0</formula>
    </cfRule>
  </conditionalFormatting>
  <conditionalFormatting sqref="F1326">
    <cfRule type="cellIs" dxfId="2" priority="32" stopIfTrue="1" operator="lessThan">
      <formula>0</formula>
    </cfRule>
  </conditionalFormatting>
  <conditionalFormatting sqref="F1327">
    <cfRule type="cellIs" dxfId="2" priority="31" stopIfTrue="1" operator="lessThan">
      <formula>0</formula>
    </cfRule>
  </conditionalFormatting>
  <conditionalFormatting sqref="F1328">
    <cfRule type="cellIs" dxfId="2" priority="30" stopIfTrue="1" operator="lessThan">
      <formula>0</formula>
    </cfRule>
  </conditionalFormatting>
  <conditionalFormatting sqref="F1329">
    <cfRule type="cellIs" dxfId="2" priority="29" stopIfTrue="1" operator="lessThan">
      <formula>0</formula>
    </cfRule>
  </conditionalFormatting>
  <conditionalFormatting sqref="F1330">
    <cfRule type="cellIs" dxfId="2" priority="28" stopIfTrue="1" operator="lessThan">
      <formula>0</formula>
    </cfRule>
  </conditionalFormatting>
  <conditionalFormatting sqref="F1331">
    <cfRule type="cellIs" dxfId="2" priority="27" stopIfTrue="1" operator="lessThan">
      <formula>0</formula>
    </cfRule>
  </conditionalFormatting>
  <conditionalFormatting sqref="F1332">
    <cfRule type="cellIs" dxfId="2" priority="26" stopIfTrue="1" operator="lessThan">
      <formula>0</formula>
    </cfRule>
  </conditionalFormatting>
  <conditionalFormatting sqref="F1333">
    <cfRule type="cellIs" dxfId="2" priority="25" stopIfTrue="1" operator="lessThan">
      <formula>0</formula>
    </cfRule>
  </conditionalFormatting>
  <conditionalFormatting sqref="F1334">
    <cfRule type="cellIs" dxfId="2" priority="24" stopIfTrue="1" operator="lessThan">
      <formula>0</formula>
    </cfRule>
  </conditionalFormatting>
  <conditionalFormatting sqref="F1335">
    <cfRule type="cellIs" dxfId="2" priority="23" stopIfTrue="1" operator="lessThan">
      <formula>0</formula>
    </cfRule>
  </conditionalFormatting>
  <conditionalFormatting sqref="F1336">
    <cfRule type="cellIs" dxfId="2" priority="22" stopIfTrue="1" operator="lessThan">
      <formula>0</formula>
    </cfRule>
  </conditionalFormatting>
  <conditionalFormatting sqref="F1337">
    <cfRule type="cellIs" dxfId="2" priority="21" stopIfTrue="1" operator="lessThan">
      <formula>0</formula>
    </cfRule>
  </conditionalFormatting>
  <conditionalFormatting sqref="F1338">
    <cfRule type="cellIs" dxfId="2" priority="20" stopIfTrue="1" operator="lessThan">
      <formula>0</formula>
    </cfRule>
  </conditionalFormatting>
  <conditionalFormatting sqref="F1339">
    <cfRule type="cellIs" dxfId="2" priority="19" stopIfTrue="1" operator="lessThan">
      <formula>0</formula>
    </cfRule>
  </conditionalFormatting>
  <conditionalFormatting sqref="F1340">
    <cfRule type="cellIs" dxfId="2" priority="18" stopIfTrue="1" operator="lessThan">
      <formula>0</formula>
    </cfRule>
  </conditionalFormatting>
  <conditionalFormatting sqref="F1341">
    <cfRule type="cellIs" dxfId="2" priority="17" stopIfTrue="1" operator="lessThan">
      <formula>0</formula>
    </cfRule>
  </conditionalFormatting>
  <conditionalFormatting sqref="F1342">
    <cfRule type="cellIs" dxfId="2" priority="16" stopIfTrue="1" operator="lessThan">
      <formula>0</formula>
    </cfRule>
  </conditionalFormatting>
  <conditionalFormatting sqref="F1343">
    <cfRule type="cellIs" dxfId="2" priority="15" stopIfTrue="1" operator="lessThan">
      <formula>0</formula>
    </cfRule>
  </conditionalFormatting>
  <conditionalFormatting sqref="F1344">
    <cfRule type="cellIs" dxfId="2" priority="14" stopIfTrue="1" operator="lessThan">
      <formula>0</formula>
    </cfRule>
  </conditionalFormatting>
  <conditionalFormatting sqref="F1345">
    <cfRule type="cellIs" dxfId="2" priority="13" stopIfTrue="1" operator="lessThan">
      <formula>0</formula>
    </cfRule>
  </conditionalFormatting>
  <conditionalFormatting sqref="F1346">
    <cfRule type="cellIs" dxfId="2" priority="12" stopIfTrue="1" operator="lessThan">
      <formula>0</formula>
    </cfRule>
  </conditionalFormatting>
  <conditionalFormatting sqref="F1347">
    <cfRule type="cellIs" dxfId="2" priority="11" stopIfTrue="1" operator="lessThan">
      <formula>0</formula>
    </cfRule>
  </conditionalFormatting>
  <conditionalFormatting sqref="F1348">
    <cfRule type="cellIs" dxfId="2" priority="10" stopIfTrue="1" operator="lessThan">
      <formula>0</formula>
    </cfRule>
  </conditionalFormatting>
  <conditionalFormatting sqref="F1349">
    <cfRule type="cellIs" dxfId="2" priority="9" stopIfTrue="1" operator="lessThan">
      <formula>0</formula>
    </cfRule>
  </conditionalFormatting>
  <conditionalFormatting sqref="F1350">
    <cfRule type="cellIs" dxfId="2" priority="8" stopIfTrue="1" operator="lessThan">
      <formula>0</formula>
    </cfRule>
  </conditionalFormatting>
  <conditionalFormatting sqref="F1351">
    <cfRule type="cellIs" dxfId="2" priority="7" stopIfTrue="1" operator="lessThan">
      <formula>0</formula>
    </cfRule>
  </conditionalFormatting>
  <conditionalFormatting sqref="F1352">
    <cfRule type="cellIs" dxfId="2" priority="6" stopIfTrue="1" operator="lessThan">
      <formula>0</formula>
    </cfRule>
  </conditionalFormatting>
  <conditionalFormatting sqref="F1353">
    <cfRule type="cellIs" dxfId="2" priority="5" stopIfTrue="1" operator="lessThan">
      <formula>0</formula>
    </cfRule>
  </conditionalFormatting>
  <conditionalFormatting sqref="F1354">
    <cfRule type="cellIs" dxfId="2" priority="4" stopIfTrue="1" operator="lessThan">
      <formula>0</formula>
    </cfRule>
  </conditionalFormatting>
  <conditionalFormatting sqref="F1355">
    <cfRule type="cellIs" dxfId="2" priority="3" stopIfTrue="1" operator="lessThan">
      <formula>0</formula>
    </cfRule>
  </conditionalFormatting>
  <conditionalFormatting sqref="F1356">
    <cfRule type="cellIs" dxfId="2" priority="2" stopIfTrue="1" operator="lessThan">
      <formula>0</formula>
    </cfRule>
  </conditionalFormatting>
  <conditionalFormatting sqref="F1357">
    <cfRule type="cellIs" dxfId="2" priority="1" stopIfTrue="1" operator="lessThan">
      <formula>0</formula>
    </cfRule>
  </conditionalFormatting>
  <conditionalFormatting sqref="F599:F600">
    <cfRule type="cellIs" dxfId="2" priority="757" stopIfTrue="1" operator="lessThan">
      <formula>0</formula>
    </cfRule>
  </conditionalFormatting>
  <conditionalFormatting sqref="F771:F772">
    <cfRule type="cellIs" dxfId="2" priority="586"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showZeros="0" zoomScale="90" zoomScaleNormal="90" workbookViewId="0">
      <selection activeCell="B34" sqref="B34"/>
    </sheetView>
  </sheetViews>
  <sheetFormatPr defaultColWidth="9" defaultRowHeight="13.5" outlineLevelCol="2"/>
  <cols>
    <col min="1" max="1" width="79" customWidth="1"/>
    <col min="2" max="2" width="36.5" customWidth="1"/>
  </cols>
  <sheetData>
    <row r="1" ht="45" customHeight="1" spans="1:2">
      <c r="A1" s="432" t="s">
        <v>2492</v>
      </c>
      <c r="B1" s="432"/>
    </row>
    <row r="2" ht="20.1" customHeight="1" spans="1:2">
      <c r="A2" s="433"/>
      <c r="B2" s="434" t="s">
        <v>71</v>
      </c>
    </row>
    <row r="3" ht="45" customHeight="1" spans="1:2">
      <c r="A3" s="435" t="s">
        <v>2493</v>
      </c>
      <c r="B3" s="114" t="s">
        <v>75</v>
      </c>
    </row>
    <row r="4" ht="30" customHeight="1" spans="1:3">
      <c r="A4" s="436" t="s">
        <v>2494</v>
      </c>
      <c r="B4" s="437">
        <f>B5+B6+B7+B8</f>
        <v>35502</v>
      </c>
      <c r="C4" t="s">
        <v>2495</v>
      </c>
    </row>
    <row r="5" ht="30" customHeight="1" spans="1:2">
      <c r="A5" s="438" t="s">
        <v>2496</v>
      </c>
      <c r="B5" s="439">
        <v>21758</v>
      </c>
    </row>
    <row r="6" ht="30" customHeight="1" spans="1:2">
      <c r="A6" s="438" t="s">
        <v>2497</v>
      </c>
      <c r="B6" s="439">
        <v>6966</v>
      </c>
    </row>
    <row r="7" ht="30" customHeight="1" spans="1:2">
      <c r="A7" s="438" t="s">
        <v>2498</v>
      </c>
      <c r="B7" s="439">
        <v>2154</v>
      </c>
    </row>
    <row r="8" ht="30" customHeight="1" spans="1:2">
      <c r="A8" s="438" t="s">
        <v>2499</v>
      </c>
      <c r="B8" s="439">
        <v>4624</v>
      </c>
    </row>
    <row r="9" ht="30" customHeight="1" spans="1:3">
      <c r="A9" s="436" t="s">
        <v>2500</v>
      </c>
      <c r="B9" s="437">
        <f>B10+B11+B12+B13+B14+B15+B16+B17+B18+B19</f>
        <v>6411</v>
      </c>
      <c r="C9" t="s">
        <v>2495</v>
      </c>
    </row>
    <row r="10" ht="30" customHeight="1" spans="1:2">
      <c r="A10" s="438" t="s">
        <v>2501</v>
      </c>
      <c r="B10" s="439">
        <v>4484</v>
      </c>
    </row>
    <row r="11" ht="30" customHeight="1" spans="1:2">
      <c r="A11" s="438" t="s">
        <v>2502</v>
      </c>
      <c r="B11" s="439">
        <v>8</v>
      </c>
    </row>
    <row r="12" ht="30" customHeight="1" spans="1:2">
      <c r="A12" s="438" t="s">
        <v>2503</v>
      </c>
      <c r="B12" s="439">
        <v>8</v>
      </c>
    </row>
    <row r="13" ht="30" customHeight="1" spans="1:2">
      <c r="A13" s="438" t="s">
        <v>2504</v>
      </c>
      <c r="B13" s="439"/>
    </row>
    <row r="14" ht="30" customHeight="1" spans="1:2">
      <c r="A14" s="438" t="s">
        <v>2505</v>
      </c>
      <c r="B14" s="440">
        <f>992+8</f>
        <v>1000</v>
      </c>
    </row>
    <row r="15" ht="30" customHeight="1" spans="1:2">
      <c r="A15" s="438" t="s">
        <v>2506</v>
      </c>
      <c r="B15" s="439">
        <v>90</v>
      </c>
    </row>
    <row r="16" ht="30" customHeight="1" spans="1:2">
      <c r="A16" s="438" t="s">
        <v>2507</v>
      </c>
      <c r="B16" s="439"/>
    </row>
    <row r="17" ht="30" customHeight="1" spans="1:2">
      <c r="A17" s="438" t="s">
        <v>2508</v>
      </c>
      <c r="B17" s="439">
        <v>377</v>
      </c>
    </row>
    <row r="18" ht="30" customHeight="1" spans="1:2">
      <c r="A18" s="438" t="s">
        <v>2509</v>
      </c>
      <c r="B18" s="439">
        <v>28</v>
      </c>
    </row>
    <row r="19" ht="30" customHeight="1" spans="1:2">
      <c r="A19" s="438" t="s">
        <v>2510</v>
      </c>
      <c r="B19" s="439">
        <v>416</v>
      </c>
    </row>
    <row r="20" ht="30" customHeight="1" spans="1:3">
      <c r="A20" s="436" t="s">
        <v>2511</v>
      </c>
      <c r="B20" s="437">
        <f>B21</f>
        <v>6</v>
      </c>
      <c r="C20" t="s">
        <v>2495</v>
      </c>
    </row>
    <row r="21" ht="30" customHeight="1" spans="1:2">
      <c r="A21" s="438" t="s">
        <v>2512</v>
      </c>
      <c r="B21" s="416">
        <v>6</v>
      </c>
    </row>
    <row r="22" ht="30" customHeight="1" spans="1:3">
      <c r="A22" s="436" t="s">
        <v>2513</v>
      </c>
      <c r="B22" s="437">
        <f>B23+B24</f>
        <v>80765</v>
      </c>
      <c r="C22" t="s">
        <v>2495</v>
      </c>
    </row>
    <row r="23" ht="30" customHeight="1" spans="1:2">
      <c r="A23" s="438" t="s">
        <v>2514</v>
      </c>
      <c r="B23" s="441">
        <f>79069+133</f>
        <v>79202</v>
      </c>
    </row>
    <row r="24" ht="30" customHeight="1" spans="1:2">
      <c r="A24" s="438" t="s">
        <v>2515</v>
      </c>
      <c r="B24" s="439">
        <v>1563</v>
      </c>
    </row>
    <row r="25" ht="30" customHeight="1" spans="1:3">
      <c r="A25" s="436" t="s">
        <v>2516</v>
      </c>
      <c r="B25" s="437">
        <f>B26</f>
        <v>0</v>
      </c>
      <c r="C25" t="s">
        <v>2495</v>
      </c>
    </row>
    <row r="26" ht="30" customHeight="1" spans="1:2">
      <c r="A26" s="438" t="s">
        <v>2517</v>
      </c>
      <c r="B26" s="416"/>
    </row>
    <row r="27" ht="30" customHeight="1" spans="1:3">
      <c r="A27" s="436" t="s">
        <v>2518</v>
      </c>
      <c r="B27" s="437">
        <f>B28+B29+B30</f>
        <v>14678</v>
      </c>
      <c r="C27" t="s">
        <v>2495</v>
      </c>
    </row>
    <row r="28" ht="30" customHeight="1" spans="1:2">
      <c r="A28" s="438" t="s">
        <v>2519</v>
      </c>
      <c r="B28" s="440">
        <f>7757+11</f>
        <v>7768</v>
      </c>
    </row>
    <row r="29" ht="30" customHeight="1" spans="1:2">
      <c r="A29" s="438" t="s">
        <v>2520</v>
      </c>
      <c r="B29" s="439">
        <v>6889</v>
      </c>
    </row>
    <row r="30" ht="30" customHeight="1" spans="1:2">
      <c r="A30" s="438" t="s">
        <v>2521</v>
      </c>
      <c r="B30" s="439">
        <v>21</v>
      </c>
    </row>
    <row r="31" ht="30" customHeight="1" spans="1:3">
      <c r="A31" s="442" t="s">
        <v>2522</v>
      </c>
      <c r="B31" s="437">
        <f>B4+B9+B20+B22+B25+B27</f>
        <v>137362</v>
      </c>
      <c r="C31" t="s">
        <v>2495</v>
      </c>
    </row>
  </sheetData>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3"/>
  <sheetViews>
    <sheetView showGridLines="0" showZeros="0" workbookViewId="0">
      <selection activeCell="A58" sqref="A58"/>
    </sheetView>
  </sheetViews>
  <sheetFormatPr defaultColWidth="9" defaultRowHeight="13.5" outlineLevelCol="4"/>
  <cols>
    <col min="1" max="1" width="69.6333333333333" style="285" customWidth="1"/>
    <col min="2" max="2" width="45.6333333333333" customWidth="1"/>
    <col min="3" max="4" width="16.6333333333333" hidden="1" customWidth="1"/>
  </cols>
  <sheetData>
    <row r="1" s="284" customFormat="1" ht="45" customHeight="1" spans="1:4">
      <c r="A1" s="421" t="s">
        <v>2523</v>
      </c>
      <c r="B1" s="421"/>
      <c r="C1" s="421"/>
      <c r="D1" s="421"/>
    </row>
    <row r="2" ht="20.1" customHeight="1" spans="1:4">
      <c r="A2" s="288"/>
      <c r="B2" s="411" t="s">
        <v>71</v>
      </c>
      <c r="C2" s="422"/>
      <c r="D2" s="422" t="s">
        <v>71</v>
      </c>
    </row>
    <row r="3" ht="45" customHeight="1" spans="1:5">
      <c r="A3" s="188" t="s">
        <v>2524</v>
      </c>
      <c r="B3" s="114" t="s">
        <v>75</v>
      </c>
      <c r="C3" s="423" t="s">
        <v>2525</v>
      </c>
      <c r="D3" s="114" t="s">
        <v>2526</v>
      </c>
      <c r="E3" s="424" t="s">
        <v>77</v>
      </c>
    </row>
    <row r="4" ht="36" customHeight="1" spans="1:5">
      <c r="A4" s="425" t="s">
        <v>2527</v>
      </c>
      <c r="B4" s="117"/>
      <c r="C4" s="426">
        <f>SUM(C5:C5)</f>
        <v>0</v>
      </c>
      <c r="D4" s="427">
        <f>SUM(D5:D5)</f>
        <v>0</v>
      </c>
      <c r="E4" s="297" t="str">
        <f>IF(A4&lt;&gt;"",IF(SUM(B4:D4)&lt;&gt;0,"是","否"),"是")</f>
        <v>否</v>
      </c>
    </row>
    <row r="5" ht="36" customHeight="1" spans="1:5">
      <c r="A5" s="428" t="s">
        <v>2528</v>
      </c>
      <c r="B5" s="120"/>
      <c r="C5" s="429"/>
      <c r="D5" s="430"/>
      <c r="E5" s="297" t="str">
        <f>IF(A5&lt;&gt;"",IF(SUM(B5:D5)&lt;&gt;0,"是","否"),"是")</f>
        <v>否</v>
      </c>
    </row>
    <row r="6" ht="36" customHeight="1" spans="1:5">
      <c r="A6" s="425" t="s">
        <v>2529</v>
      </c>
      <c r="B6" s="120"/>
      <c r="C6" s="429">
        <v>64164</v>
      </c>
      <c r="D6" s="430"/>
      <c r="E6" s="297" t="str">
        <f>IF(A6&lt;&gt;"",IF(SUM(B6:D6)&lt;&gt;0,"是","否"),"是")</f>
        <v>是</v>
      </c>
    </row>
    <row r="7" ht="36" customHeight="1" spans="1:5">
      <c r="A7" s="428" t="s">
        <v>2528</v>
      </c>
      <c r="B7" s="117"/>
      <c r="C7" s="429"/>
      <c r="D7" s="430"/>
      <c r="E7" s="297"/>
    </row>
    <row r="8" ht="36" customHeight="1" spans="1:5">
      <c r="A8" s="425" t="s">
        <v>2530</v>
      </c>
      <c r="B8" s="120"/>
      <c r="C8" s="429">
        <v>2293</v>
      </c>
      <c r="D8" s="430"/>
      <c r="E8" s="297" t="str">
        <f>IF(A8&lt;&gt;"",IF(SUM(B8:D8)&lt;&gt;0,"是","否"),"是")</f>
        <v>是</v>
      </c>
    </row>
    <row r="9" ht="36" customHeight="1" spans="1:5">
      <c r="A9" s="428" t="s">
        <v>2528</v>
      </c>
      <c r="B9" s="120"/>
      <c r="C9" s="429"/>
      <c r="D9" s="430"/>
      <c r="E9" s="297"/>
    </row>
    <row r="10" ht="36" customHeight="1" spans="1:5">
      <c r="A10" s="425" t="s">
        <v>2531</v>
      </c>
      <c r="B10" s="120"/>
      <c r="C10" s="429">
        <v>9600</v>
      </c>
      <c r="D10" s="430"/>
      <c r="E10" s="297" t="str">
        <f>IF(A10&lt;&gt;"",IF(SUM(B10:D10)&lt;&gt;0,"是","否"),"是")</f>
        <v>是</v>
      </c>
    </row>
    <row r="11" ht="36" customHeight="1" spans="1:5">
      <c r="A11" s="428" t="s">
        <v>2528</v>
      </c>
      <c r="B11" s="120"/>
      <c r="C11" s="429"/>
      <c r="D11" s="430"/>
      <c r="E11" s="297"/>
    </row>
    <row r="12" ht="36" customHeight="1" spans="1:5">
      <c r="A12" s="425" t="s">
        <v>2532</v>
      </c>
      <c r="B12" s="120"/>
      <c r="C12" s="429">
        <v>280</v>
      </c>
      <c r="D12" s="430"/>
      <c r="E12" s="297" t="str">
        <f>IF(A12&lt;&gt;"",IF(SUM(B12:D12)&lt;&gt;0,"是","否"),"是")</f>
        <v>是</v>
      </c>
    </row>
    <row r="13" ht="36" customHeight="1" spans="1:5">
      <c r="A13" s="428" t="s">
        <v>2528</v>
      </c>
      <c r="B13" s="120"/>
      <c r="C13" s="429"/>
      <c r="D13" s="430"/>
      <c r="E13" s="297"/>
    </row>
    <row r="14" ht="36" customHeight="1" spans="1:5">
      <c r="A14" s="425" t="s">
        <v>2533</v>
      </c>
      <c r="B14" s="120"/>
      <c r="C14" s="429">
        <v>83870</v>
      </c>
      <c r="D14" s="430"/>
      <c r="E14" s="297" t="str">
        <f>IF(A14&lt;&gt;"",IF(SUM(B14:D14)&lt;&gt;0,"是","否"),"是")</f>
        <v>是</v>
      </c>
    </row>
    <row r="15" ht="36" customHeight="1" spans="1:5">
      <c r="A15" s="428" t="s">
        <v>2528</v>
      </c>
      <c r="B15" s="120"/>
      <c r="C15" s="429"/>
      <c r="D15" s="430"/>
      <c r="E15" s="297"/>
    </row>
    <row r="16" ht="36" customHeight="1" spans="1:5">
      <c r="A16" s="425" t="s">
        <v>2534</v>
      </c>
      <c r="B16" s="120"/>
      <c r="C16" s="429">
        <v>413</v>
      </c>
      <c r="D16" s="430"/>
      <c r="E16" s="297" t="str">
        <f>IF(A16&lt;&gt;"",IF(SUM(B16:D16)&lt;&gt;0,"是","否"),"是")</f>
        <v>是</v>
      </c>
    </row>
    <row r="17" ht="36" customHeight="1" spans="1:5">
      <c r="A17" s="428" t="s">
        <v>2528</v>
      </c>
      <c r="B17" s="120"/>
      <c r="C17" s="429"/>
      <c r="D17" s="430"/>
      <c r="E17" s="297"/>
    </row>
    <row r="18" ht="36" customHeight="1" spans="1:5">
      <c r="A18" s="425" t="s">
        <v>2535</v>
      </c>
      <c r="B18" s="120"/>
      <c r="C18" s="429">
        <v>60</v>
      </c>
      <c r="D18" s="430"/>
      <c r="E18" s="297" t="str">
        <f>IF(A18&lt;&gt;"",IF(SUM(B18:D18)&lt;&gt;0,"是","否"),"是")</f>
        <v>是</v>
      </c>
    </row>
    <row r="19" ht="36" customHeight="1" spans="1:5">
      <c r="A19" s="428" t="s">
        <v>2528</v>
      </c>
      <c r="B19" s="120"/>
      <c r="C19" s="429"/>
      <c r="D19" s="430"/>
      <c r="E19" s="297"/>
    </row>
    <row r="20" ht="36" customHeight="1" spans="1:5">
      <c r="A20" s="425" t="s">
        <v>2536</v>
      </c>
      <c r="B20" s="120"/>
      <c r="C20" s="429">
        <v>4418</v>
      </c>
      <c r="D20" s="430"/>
      <c r="E20" s="297" t="str">
        <f>IF(A20&lt;&gt;"",IF(SUM(B20:D20)&lt;&gt;0,"是","否"),"是")</f>
        <v>是</v>
      </c>
    </row>
    <row r="21" ht="36" customHeight="1" spans="1:5">
      <c r="A21" s="428" t="s">
        <v>2528</v>
      </c>
      <c r="B21" s="120"/>
      <c r="C21" s="426"/>
      <c r="D21" s="427"/>
      <c r="E21" s="297"/>
    </row>
    <row r="22" ht="36" customHeight="1" spans="1:5">
      <c r="A22" s="425" t="s">
        <v>2537</v>
      </c>
      <c r="B22" s="120"/>
      <c r="C22" s="429"/>
      <c r="D22" s="430"/>
      <c r="E22" s="297" t="str">
        <f>IF(A22&lt;&gt;"",IF(SUM(B22:D22)&lt;&gt;0,"是","否"),"是")</f>
        <v>否</v>
      </c>
    </row>
    <row r="23" ht="36" customHeight="1" spans="1:5">
      <c r="A23" s="428" t="s">
        <v>2528</v>
      </c>
      <c r="B23" s="120"/>
      <c r="C23" s="429"/>
      <c r="D23" s="430"/>
      <c r="E23" s="297"/>
    </row>
    <row r="24" ht="36" customHeight="1" spans="1:5">
      <c r="A24" s="425" t="s">
        <v>2538</v>
      </c>
      <c r="B24" s="120"/>
      <c r="C24" s="429"/>
      <c r="D24" s="430"/>
      <c r="E24" s="297" t="str">
        <f>IF(A24&lt;&gt;"",IF(SUM(B24:D24)&lt;&gt;0,"是","否"),"是")</f>
        <v>否</v>
      </c>
    </row>
    <row r="25" ht="36" customHeight="1" spans="1:5">
      <c r="A25" s="428" t="s">
        <v>2528</v>
      </c>
      <c r="B25" s="120"/>
      <c r="C25" s="429"/>
      <c r="D25" s="430"/>
      <c r="E25" s="297"/>
    </row>
    <row r="26" ht="36" customHeight="1" spans="1:5">
      <c r="A26" s="425" t="s">
        <v>2539</v>
      </c>
      <c r="B26" s="120"/>
      <c r="C26" s="429"/>
      <c r="D26" s="430">
        <v>5000</v>
      </c>
      <c r="E26" s="297" t="str">
        <f>IF(A26&lt;&gt;"",IF(SUM(B26:D26)&lt;&gt;0,"是","否"),"是")</f>
        <v>是</v>
      </c>
    </row>
    <row r="27" ht="36" customHeight="1" spans="1:5">
      <c r="A27" s="428" t="s">
        <v>2528</v>
      </c>
      <c r="B27" s="120"/>
      <c r="C27" s="429"/>
      <c r="D27" s="430"/>
      <c r="E27" s="297"/>
    </row>
    <row r="28" ht="36" customHeight="1" spans="1:5">
      <c r="A28" s="425" t="s">
        <v>2540</v>
      </c>
      <c r="B28" s="120"/>
      <c r="C28" s="429">
        <v>3800</v>
      </c>
      <c r="D28" s="430"/>
      <c r="E28" s="297" t="str">
        <f>IF(A28&lt;&gt;"",IF(SUM(B28:D28)&lt;&gt;0,"是","否"),"是")</f>
        <v>是</v>
      </c>
    </row>
    <row r="29" ht="36" customHeight="1" spans="1:5">
      <c r="A29" s="428" t="s">
        <v>2528</v>
      </c>
      <c r="B29" s="120"/>
      <c r="C29" s="429"/>
      <c r="D29" s="430"/>
      <c r="E29" s="297"/>
    </row>
    <row r="30" ht="36" customHeight="1" spans="1:5">
      <c r="A30" s="425" t="s">
        <v>2541</v>
      </c>
      <c r="B30" s="120"/>
      <c r="C30" s="429">
        <v>1257</v>
      </c>
      <c r="D30" s="430"/>
      <c r="E30" s="297" t="str">
        <f>IF(A30&lt;&gt;"",IF(SUM(B30:D30)&lt;&gt;0,"是","否"),"是")</f>
        <v>是</v>
      </c>
    </row>
    <row r="31" ht="36" customHeight="1" spans="1:5">
      <c r="A31" s="428" t="s">
        <v>2528</v>
      </c>
      <c r="B31" s="120"/>
      <c r="C31" s="429"/>
      <c r="D31" s="430"/>
      <c r="E31" s="297"/>
    </row>
    <row r="32" ht="36" customHeight="1" spans="1:5">
      <c r="A32" s="425" t="s">
        <v>2542</v>
      </c>
      <c r="B32" s="120"/>
      <c r="C32" s="429">
        <v>2163</v>
      </c>
      <c r="D32" s="430"/>
      <c r="E32" s="297" t="str">
        <f>IF(A32&lt;&gt;"",IF(SUM(B32:D32)&lt;&gt;0,"是","否"),"是")</f>
        <v>是</v>
      </c>
    </row>
    <row r="33" ht="36" customHeight="1" spans="1:5">
      <c r="A33" s="428" t="s">
        <v>2528</v>
      </c>
      <c r="B33" s="120"/>
      <c r="C33" s="429"/>
      <c r="D33" s="430"/>
      <c r="E33" s="297"/>
    </row>
    <row r="34" ht="36" customHeight="1" spans="1:5">
      <c r="A34" s="425" t="s">
        <v>2543</v>
      </c>
      <c r="B34" s="120"/>
      <c r="E34" s="297" t="str">
        <f>IF(A34&lt;&gt;"",IF(SUM(B34:D34)&lt;&gt;0,"是","否"),"是")</f>
        <v>否</v>
      </c>
    </row>
    <row r="35" ht="36" customHeight="1" spans="1:5">
      <c r="A35" s="428" t="s">
        <v>2528</v>
      </c>
      <c r="B35" s="120"/>
      <c r="E35" s="297"/>
    </row>
    <row r="36" ht="36" customHeight="1" spans="1:5">
      <c r="A36" s="425" t="s">
        <v>2544</v>
      </c>
      <c r="B36" s="120"/>
      <c r="E36" s="297" t="str">
        <f>IF(A36&lt;&gt;"",IF(SUM(B36:D36)&lt;&gt;0,"是","否"),"是")</f>
        <v>否</v>
      </c>
    </row>
    <row r="37" ht="36" customHeight="1" spans="1:5">
      <c r="A37" s="428" t="s">
        <v>2528</v>
      </c>
      <c r="B37" s="120"/>
      <c r="E37" s="297"/>
    </row>
    <row r="38" ht="36" customHeight="1" spans="1:5">
      <c r="A38" s="425" t="s">
        <v>2545</v>
      </c>
      <c r="B38" s="120"/>
      <c r="E38" s="297" t="str">
        <f>IF(A38&lt;&gt;"",IF(SUM(B38:D38)&lt;&gt;0,"是","否"),"是")</f>
        <v>否</v>
      </c>
    </row>
    <row r="39" ht="36" customHeight="1" spans="1:5">
      <c r="A39" s="428" t="s">
        <v>2528</v>
      </c>
      <c r="B39" s="120"/>
      <c r="E39" s="297"/>
    </row>
    <row r="40" ht="36" customHeight="1" spans="1:5">
      <c r="A40" s="425" t="s">
        <v>2546</v>
      </c>
      <c r="B40" s="120"/>
      <c r="E40" s="297" t="str">
        <f>IF(A40&lt;&gt;"",IF(SUM(B40:D40)&lt;&gt;0,"是","否"),"是")</f>
        <v>否</v>
      </c>
    </row>
    <row r="41" ht="36" customHeight="1" spans="1:5">
      <c r="A41" s="428" t="s">
        <v>2528</v>
      </c>
      <c r="B41" s="120"/>
      <c r="E41" s="297"/>
    </row>
    <row r="42" ht="36" customHeight="1" spans="1:5">
      <c r="A42" s="431" t="s">
        <v>2547</v>
      </c>
      <c r="B42" s="120"/>
      <c r="E42" s="297" t="str">
        <f>IF(A42&lt;&gt;"",IF(SUM(B42:D42)&lt;&gt;0,"是","否"),"是")</f>
        <v>否</v>
      </c>
    </row>
    <row r="43" ht="23" customHeight="1" spans="1:1">
      <c r="A43" s="285" t="s">
        <v>2548</v>
      </c>
    </row>
  </sheetData>
  <mergeCells count="1">
    <mergeCell ref="A1:D1"/>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5"/>
  <sheetViews>
    <sheetView showGridLines="0" showZeros="0" zoomScale="85" zoomScaleNormal="85" workbookViewId="0">
      <selection activeCell="D34" sqref="D34"/>
    </sheetView>
  </sheetViews>
  <sheetFormatPr defaultColWidth="9" defaultRowHeight="14.25" outlineLevelCol="5"/>
  <cols>
    <col min="1" max="1" width="43.6333333333333" style="174" customWidth="1"/>
    <col min="2" max="2" width="20.6333333333333" style="176" customWidth="1"/>
    <col min="3" max="3" width="20.6333333333333" style="174" customWidth="1"/>
    <col min="4" max="4" width="20" style="363" customWidth="1"/>
    <col min="5" max="5" width="12.6333333333333" style="174"/>
    <col min="6" max="16377" width="9" style="174"/>
    <col min="16378" max="16379" width="35.6333333333333" style="174"/>
    <col min="16380" max="16384" width="9" style="174"/>
  </cols>
  <sheetData>
    <row r="1" ht="45" customHeight="1" spans="1:4">
      <c r="A1" s="179" t="s">
        <v>2549</v>
      </c>
      <c r="B1" s="179"/>
      <c r="C1" s="179"/>
      <c r="D1" s="179"/>
    </row>
    <row r="2" ht="20.1" customHeight="1" spans="1:4">
      <c r="A2" s="180"/>
      <c r="B2" s="180"/>
      <c r="C2" s="410"/>
      <c r="D2" s="411" t="s">
        <v>71</v>
      </c>
    </row>
    <row r="3" s="175" customFormat="1" ht="45" customHeight="1" spans="1:4">
      <c r="A3" s="182" t="s">
        <v>2550</v>
      </c>
      <c r="B3" s="182" t="s">
        <v>2547</v>
      </c>
      <c r="C3" s="412" t="s">
        <v>2551</v>
      </c>
      <c r="D3" s="412" t="s">
        <v>2552</v>
      </c>
    </row>
    <row r="4" ht="36" customHeight="1" spans="1:4">
      <c r="A4" s="413" t="s">
        <v>2553</v>
      </c>
      <c r="B4" s="414"/>
      <c r="C4" s="414"/>
      <c r="D4" s="414"/>
    </row>
    <row r="5" ht="36" customHeight="1" spans="1:6">
      <c r="A5" s="415"/>
      <c r="B5" s="184"/>
      <c r="C5" s="184"/>
      <c r="D5" s="416"/>
      <c r="F5" s="174" t="s">
        <v>2554</v>
      </c>
    </row>
    <row r="6" ht="36" customHeight="1" spans="1:4">
      <c r="A6" s="415"/>
      <c r="B6" s="184"/>
      <c r="C6" s="184"/>
      <c r="D6" s="416"/>
    </row>
    <row r="7" ht="36" customHeight="1" spans="1:4">
      <c r="A7" s="415"/>
      <c r="B7" s="184"/>
      <c r="C7" s="184"/>
      <c r="D7" s="416"/>
    </row>
    <row r="8" ht="36" customHeight="1" spans="1:4">
      <c r="A8" s="415"/>
      <c r="B8" s="184"/>
      <c r="C8" s="184"/>
      <c r="D8" s="416"/>
    </row>
    <row r="9" ht="36" customHeight="1" spans="1:4">
      <c r="A9" s="415"/>
      <c r="B9" s="184"/>
      <c r="C9" s="184"/>
      <c r="D9" s="416"/>
    </row>
    <row r="10" ht="36" customHeight="1" spans="1:4">
      <c r="A10" s="415"/>
      <c r="B10" s="184"/>
      <c r="C10" s="184"/>
      <c r="D10" s="416"/>
    </row>
    <row r="11" ht="36" customHeight="1" spans="1:4">
      <c r="A11" s="415"/>
      <c r="B11" s="184"/>
      <c r="C11" s="184"/>
      <c r="D11" s="416"/>
    </row>
    <row r="12" ht="36" customHeight="1" spans="1:4">
      <c r="A12" s="415"/>
      <c r="B12" s="184"/>
      <c r="C12" s="184"/>
      <c r="D12" s="416"/>
    </row>
    <row r="13" ht="36" customHeight="1" spans="1:4">
      <c r="A13" s="415"/>
      <c r="B13" s="184"/>
      <c r="C13" s="184"/>
      <c r="D13" s="416"/>
    </row>
    <row r="14" ht="36" customHeight="1" spans="1:4">
      <c r="A14" s="415"/>
      <c r="B14" s="184"/>
      <c r="C14" s="184"/>
      <c r="D14" s="416"/>
    </row>
    <row r="15" ht="36" customHeight="1" spans="1:4">
      <c r="A15" s="415"/>
      <c r="B15" s="184"/>
      <c r="C15" s="184"/>
      <c r="D15" s="416"/>
    </row>
    <row r="16" ht="36" customHeight="1" spans="1:4">
      <c r="A16" s="415"/>
      <c r="B16" s="184"/>
      <c r="C16" s="184"/>
      <c r="D16" s="416"/>
    </row>
    <row r="17" ht="36" customHeight="1" spans="1:4">
      <c r="A17" s="415"/>
      <c r="B17" s="184"/>
      <c r="C17" s="184"/>
      <c r="D17" s="416"/>
    </row>
    <row r="18" ht="36" customHeight="1" spans="1:4">
      <c r="A18" s="415"/>
      <c r="B18" s="184"/>
      <c r="C18" s="184"/>
      <c r="D18" s="416"/>
    </row>
    <row r="19" ht="36" customHeight="1" spans="1:4">
      <c r="A19" s="415"/>
      <c r="B19" s="184"/>
      <c r="C19" s="184"/>
      <c r="D19" s="416"/>
    </row>
    <row r="20" ht="36" customHeight="1" spans="1:4">
      <c r="A20" s="415"/>
      <c r="B20" s="184"/>
      <c r="C20" s="184"/>
      <c r="D20" s="416"/>
    </row>
    <row r="21" ht="36" customHeight="1" spans="1:4">
      <c r="A21" s="413" t="s">
        <v>2555</v>
      </c>
      <c r="B21" s="414"/>
      <c r="C21" s="414"/>
      <c r="D21" s="414"/>
    </row>
    <row r="22" ht="30" customHeight="1" spans="1:4">
      <c r="A22" s="174" t="s">
        <v>2548</v>
      </c>
      <c r="B22" s="417"/>
      <c r="C22" s="418"/>
      <c r="D22" s="419"/>
    </row>
    <row r="23" spans="3:3">
      <c r="C23" s="420"/>
    </row>
    <row r="24" spans="3:3">
      <c r="C24" s="420"/>
    </row>
    <row r="25" spans="3:3">
      <c r="C25" s="420"/>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20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11"/>
  <sheetViews>
    <sheetView workbookViewId="0">
      <selection activeCell="A11" sqref="A11:E11"/>
    </sheetView>
  </sheetViews>
  <sheetFormatPr defaultColWidth="9" defaultRowHeight="13.5" outlineLevelCol="4"/>
  <cols>
    <col min="1" max="1" width="37.75" style="396" customWidth="1"/>
    <col min="2" max="2" width="22" style="396" customWidth="1"/>
    <col min="3" max="4" width="23.8833333333333" style="396" customWidth="1"/>
    <col min="5" max="5" width="24.5" style="396" customWidth="1"/>
    <col min="6" max="248" width="9" style="396"/>
    <col min="249" max="16384" width="9" style="3"/>
  </cols>
  <sheetData>
    <row r="1" s="396" customFormat="1" ht="40.5" customHeight="1" spans="1:5">
      <c r="A1" s="397" t="s">
        <v>2556</v>
      </c>
      <c r="B1" s="397"/>
      <c r="C1" s="397"/>
      <c r="D1" s="397"/>
      <c r="E1" s="397"/>
    </row>
    <row r="2" s="396" customFormat="1" ht="17" customHeight="1" spans="1:5">
      <c r="A2" s="398"/>
      <c r="B2" s="398"/>
      <c r="C2" s="398"/>
      <c r="D2" s="399"/>
      <c r="E2" s="400" t="s">
        <v>71</v>
      </c>
    </row>
    <row r="3" s="3" customFormat="1" ht="24.95" customHeight="1" spans="1:5">
      <c r="A3" s="401" t="s">
        <v>73</v>
      </c>
      <c r="B3" s="401" t="s">
        <v>199</v>
      </c>
      <c r="C3" s="401" t="s">
        <v>75</v>
      </c>
      <c r="D3" s="402" t="s">
        <v>2557</v>
      </c>
      <c r="E3" s="403"/>
    </row>
    <row r="4" s="3" customFormat="1" ht="24.95" customHeight="1" spans="1:5">
      <c r="A4" s="404"/>
      <c r="B4" s="404"/>
      <c r="C4" s="404"/>
      <c r="D4" s="182" t="s">
        <v>2558</v>
      </c>
      <c r="E4" s="182" t="s">
        <v>2559</v>
      </c>
    </row>
    <row r="5" s="396" customFormat="1" ht="35" customHeight="1" spans="1:5">
      <c r="A5" s="405" t="s">
        <v>2547</v>
      </c>
      <c r="B5" s="406">
        <f>B7+B8</f>
        <v>765</v>
      </c>
      <c r="C5" s="406">
        <f>C7+C8</f>
        <v>816</v>
      </c>
      <c r="D5" s="407">
        <f>D6+D7+D8</f>
        <v>51</v>
      </c>
      <c r="E5" s="408">
        <f t="shared" ref="E5:E10" si="0">D5/B5</f>
        <v>0.0667</v>
      </c>
    </row>
    <row r="6" s="396" customFormat="1" ht="35" customHeight="1" spans="1:5">
      <c r="A6" s="170" t="s">
        <v>2560</v>
      </c>
      <c r="B6" s="406"/>
      <c r="C6" s="406"/>
      <c r="D6" s="407"/>
      <c r="E6" s="408"/>
    </row>
    <row r="7" s="396" customFormat="1" ht="35" customHeight="1" spans="1:5">
      <c r="A7" s="170" t="s">
        <v>2561</v>
      </c>
      <c r="B7" s="406">
        <v>226</v>
      </c>
      <c r="C7" s="406">
        <v>219</v>
      </c>
      <c r="D7" s="407">
        <f t="shared" ref="D7:D10" si="1">C7-B7</f>
        <v>-7</v>
      </c>
      <c r="E7" s="408">
        <f t="shared" si="0"/>
        <v>-0.031</v>
      </c>
    </row>
    <row r="8" s="396" customFormat="1" ht="35" customHeight="1" spans="1:5">
      <c r="A8" s="170" t="s">
        <v>2562</v>
      </c>
      <c r="B8" s="406">
        <f>B9+B10</f>
        <v>539</v>
      </c>
      <c r="C8" s="406">
        <f>C9+C10</f>
        <v>597</v>
      </c>
      <c r="D8" s="407">
        <f t="shared" si="1"/>
        <v>58</v>
      </c>
      <c r="E8" s="408">
        <f t="shared" si="0"/>
        <v>0.1076</v>
      </c>
    </row>
    <row r="9" s="396" customFormat="1" ht="35" customHeight="1" spans="1:5">
      <c r="A9" s="172" t="s">
        <v>2563</v>
      </c>
      <c r="B9" s="406">
        <v>88</v>
      </c>
      <c r="C9" s="406">
        <v>75</v>
      </c>
      <c r="D9" s="407">
        <f t="shared" si="1"/>
        <v>-13</v>
      </c>
      <c r="E9" s="408">
        <f t="shared" si="0"/>
        <v>-0.1477</v>
      </c>
    </row>
    <row r="10" s="396" customFormat="1" ht="35" customHeight="1" spans="1:5">
      <c r="A10" s="172" t="s">
        <v>2564</v>
      </c>
      <c r="B10" s="406">
        <v>451</v>
      </c>
      <c r="C10" s="406">
        <v>522</v>
      </c>
      <c r="D10" s="407">
        <f t="shared" si="1"/>
        <v>71</v>
      </c>
      <c r="E10" s="408">
        <f t="shared" si="0"/>
        <v>0.1574</v>
      </c>
    </row>
    <row r="11" s="396" customFormat="1" ht="230" customHeight="1" spans="1:5">
      <c r="A11" s="409" t="s">
        <v>2565</v>
      </c>
      <c r="B11" s="409"/>
      <c r="C11" s="409"/>
      <c r="D11" s="409"/>
      <c r="E11" s="409"/>
    </row>
  </sheetData>
  <mergeCells count="6">
    <mergeCell ref="A1:E1"/>
    <mergeCell ref="D3:E3"/>
    <mergeCell ref="A11:E11"/>
    <mergeCell ref="A3:A4"/>
    <mergeCell ref="B3:B4"/>
    <mergeCell ref="C3:C4"/>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35</vt:i4>
      </vt:variant>
    </vt:vector>
  </HeadingPairs>
  <TitlesOfParts>
    <vt:vector size="35" baseType="lpstr">
      <vt:lpstr>目录</vt:lpstr>
      <vt:lpstr>1-1临翔区一般公共预算收入情况表</vt:lpstr>
      <vt:lpstr>1-2临翔区一般公共预算支出情况表</vt:lpstr>
      <vt:lpstr>1-3临翔区本级一般公共预算收入情况表</vt:lpstr>
      <vt:lpstr>1-4临翔区本级一般公共预算支出情况表（公开到项级）</vt:lpstr>
      <vt:lpstr>1-5临翔区本级一般公共预算基本支出情况表（公开到款级）</vt:lpstr>
      <vt:lpstr>1-6临翔区本级一般公共预算支出表（州、市对下转移支付项目）</vt:lpstr>
      <vt:lpstr>1-7临翔区分地区税收返还和转移支付预算表</vt:lpstr>
      <vt:lpstr>1-8临翔区本级“三公”经费预算财政拨款情况统计表</vt:lpstr>
      <vt:lpstr>2-1临翔区政府性基金预算收入情况表</vt:lpstr>
      <vt:lpstr>2-2临翔区政府性基金预算支出情况表</vt:lpstr>
      <vt:lpstr>2-3临翔区本级政府性基金预算收入情况表</vt:lpstr>
      <vt:lpstr>2-4临翔区本级政府性基金预算支出情况表（公开到项级）</vt:lpstr>
      <vt:lpstr>2-5临翔区本级政府性基金支出表（州、市对下转移支付）</vt:lpstr>
      <vt:lpstr>3-1临翔区国有资本经营收入预算情况表</vt:lpstr>
      <vt:lpstr>3-2临翔区国有资本经营支出预算情况表</vt:lpstr>
      <vt:lpstr>3-3临翔区本级国有资本经营收入预算情况表</vt:lpstr>
      <vt:lpstr>3-4临翔区本级国有资本经营支出预算情况表（公开到项级）</vt:lpstr>
      <vt:lpstr>3-5 临翔区国有资本经营预算转移支付表 （分地区）</vt:lpstr>
      <vt:lpstr>3-6 临翔区国有资本经营预算转移支付表（分项目）</vt:lpstr>
      <vt:lpstr>4-1临翔区社会保险基金收入预算情况表</vt:lpstr>
      <vt:lpstr>4-2临翔区社会保险基金支出预算情况表</vt:lpstr>
      <vt:lpstr>4-3临翔区本级社会保险基金收入预算情况表</vt:lpstr>
      <vt:lpstr>4-4临翔区本级社会保险基金支出预算情况表</vt:lpstr>
      <vt:lpstr>5-1   2022年地方政府债务限额及余额预算情况表</vt:lpstr>
      <vt:lpstr>5-2  2022年地方政府一般债务余额情况表</vt:lpstr>
      <vt:lpstr>5-3  本级2022年地方政府一般债务余额情况表</vt:lpstr>
      <vt:lpstr>5-4 2022年地方政府专项债务余额情况表</vt:lpstr>
      <vt:lpstr>5-5 本级2022年地方政府专项债务余额情况表（本级）</vt:lpstr>
      <vt:lpstr>5-6 地方政府债券发行及还本付息情况表</vt:lpstr>
      <vt:lpstr>5-7 2023年地方政府债务限额提前下达情况表</vt:lpstr>
      <vt:lpstr>5-8 2023年年初新增地方政府债券资金安排表</vt:lpstr>
      <vt:lpstr>6-1重大政策和重点项目绩效目标表</vt:lpstr>
      <vt:lpstr>6-2重点工作情况解释说明汇总表</vt:lpstr>
      <vt:lpstr>7-1  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罗  英</cp:lastModifiedBy>
  <dcterms:created xsi:type="dcterms:W3CDTF">2006-09-16T00:00:00Z</dcterms:created>
  <cp:lastPrinted>2020-05-07T10:46:00Z</cp:lastPrinted>
  <dcterms:modified xsi:type="dcterms:W3CDTF">2025-04-03T10:18:04Z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F7A6DD8A834240E4A6A1F9DFCA107BE1_13</vt:lpwstr>
  </property>
</Properties>
</file>