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648" yWindow="0" windowWidth="22608" windowHeight="9948"/>
  </bookViews>
  <sheets>
    <sheet name="三年汇总" sheetId="1" r:id="rId1"/>
  </sheets>
  <definedNames>
    <definedName name="_xlnm._FilterDatabase" localSheetId="0" hidden="1">三年汇总!$5:$645</definedName>
    <definedName name="_xlnm.Print_Area" localSheetId="0">三年汇总!$A$1:$W$645</definedName>
    <definedName name="_xlnm.Print_Titles" localSheetId="0">三年汇总!$1:$5</definedName>
  </definedNames>
  <calcPr calcId="124519"/>
</workbook>
</file>

<file path=xl/calcChain.xml><?xml version="1.0" encoding="utf-8"?>
<calcChain xmlns="http://schemas.openxmlformats.org/spreadsheetml/2006/main">
  <c r="Q635" i="1"/>
  <c r="P635"/>
  <c r="O635"/>
  <c r="N635"/>
  <c r="M635"/>
  <c r="L635"/>
  <c r="Q622"/>
  <c r="P622"/>
  <c r="O622"/>
  <c r="N622"/>
  <c r="M622"/>
  <c r="L622"/>
  <c r="Q601"/>
  <c r="P601"/>
  <c r="O601"/>
  <c r="N601"/>
  <c r="M601"/>
  <c r="L601"/>
  <c r="Q594"/>
  <c r="P594"/>
  <c r="O594"/>
  <c r="N594"/>
  <c r="M594"/>
  <c r="L594"/>
  <c r="Q590"/>
  <c r="P590"/>
  <c r="O590"/>
  <c r="N590"/>
  <c r="M590"/>
  <c r="L590"/>
  <c r="Q569"/>
  <c r="P569"/>
  <c r="O569"/>
  <c r="N569"/>
  <c r="M569"/>
  <c r="L569"/>
  <c r="Q548"/>
  <c r="P548"/>
  <c r="O548"/>
  <c r="N548"/>
  <c r="M548"/>
  <c r="L548"/>
  <c r="Q539"/>
  <c r="P539"/>
  <c r="O539"/>
  <c r="N539"/>
  <c r="M539"/>
  <c r="L539"/>
  <c r="Q532"/>
  <c r="P532"/>
  <c r="O532"/>
  <c r="N532"/>
  <c r="M532"/>
  <c r="L532"/>
  <c r="Q515"/>
  <c r="P515"/>
  <c r="O515"/>
  <c r="N515"/>
  <c r="M515"/>
  <c r="L515"/>
  <c r="Q511"/>
  <c r="P511"/>
  <c r="O511"/>
  <c r="N511"/>
  <c r="M511"/>
  <c r="L511"/>
  <c r="Q508"/>
  <c r="P508"/>
  <c r="O508"/>
  <c r="N508"/>
  <c r="M508"/>
  <c r="L508"/>
  <c r="Q505"/>
  <c r="P505"/>
  <c r="O505"/>
  <c r="N505"/>
  <c r="M505"/>
  <c r="L505"/>
  <c r="Q490"/>
  <c r="P490"/>
  <c r="O490"/>
  <c r="N490"/>
  <c r="M490"/>
  <c r="L490"/>
  <c r="L486"/>
  <c r="Q478"/>
  <c r="Q477" s="1"/>
  <c r="P478"/>
  <c r="O478"/>
  <c r="N478"/>
  <c r="M478"/>
  <c r="Q473"/>
  <c r="P473"/>
  <c r="O473"/>
  <c r="N473"/>
  <c r="M473"/>
  <c r="L473"/>
  <c r="Q467"/>
  <c r="P467"/>
  <c r="O467"/>
  <c r="N467"/>
  <c r="M467"/>
  <c r="L467"/>
  <c r="L465"/>
  <c r="L464"/>
  <c r="Q461"/>
  <c r="P461"/>
  <c r="O461"/>
  <c r="N461"/>
  <c r="M461"/>
  <c r="Q451"/>
  <c r="P451"/>
  <c r="O451"/>
  <c r="N451"/>
  <c r="M451"/>
  <c r="L451"/>
  <c r="Q417"/>
  <c r="P417"/>
  <c r="O417"/>
  <c r="N417"/>
  <c r="M417"/>
  <c r="L417"/>
  <c r="Q410"/>
  <c r="P410"/>
  <c r="O410"/>
  <c r="N410"/>
  <c r="M410"/>
  <c r="L410"/>
  <c r="Q403"/>
  <c r="P403"/>
  <c r="O403"/>
  <c r="N403"/>
  <c r="M403"/>
  <c r="L403"/>
  <c r="L396"/>
  <c r="Q392"/>
  <c r="P392"/>
  <c r="O392"/>
  <c r="N392"/>
  <c r="M392"/>
  <c r="G390"/>
  <c r="Q385"/>
  <c r="P385"/>
  <c r="O385"/>
  <c r="N385"/>
  <c r="M385"/>
  <c r="L385"/>
  <c r="Q382"/>
  <c r="P382"/>
  <c r="O382"/>
  <c r="N382"/>
  <c r="M382"/>
  <c r="L382"/>
  <c r="Q357"/>
  <c r="P357"/>
  <c r="O357"/>
  <c r="N357"/>
  <c r="M357"/>
  <c r="L357"/>
  <c r="L334"/>
  <c r="L332" s="1"/>
  <c r="Q332"/>
  <c r="P332"/>
  <c r="O332"/>
  <c r="N332"/>
  <c r="M332"/>
  <c r="Q328"/>
  <c r="P328"/>
  <c r="O328"/>
  <c r="N328"/>
  <c r="M328"/>
  <c r="L328"/>
  <c r="Q302"/>
  <c r="P302"/>
  <c r="O302"/>
  <c r="N302"/>
  <c r="M302"/>
  <c r="L302"/>
  <c r="Q300"/>
  <c r="P300"/>
  <c r="O300"/>
  <c r="N300"/>
  <c r="M300"/>
  <c r="L300"/>
  <c r="Q286"/>
  <c r="P286"/>
  <c r="O286"/>
  <c r="N286"/>
  <c r="M286"/>
  <c r="L286"/>
  <c r="L285"/>
  <c r="L276" s="1"/>
  <c r="G279"/>
  <c r="Q276"/>
  <c r="P276"/>
  <c r="O276"/>
  <c r="N276"/>
  <c r="M276"/>
  <c r="Q271"/>
  <c r="P271"/>
  <c r="O271"/>
  <c r="N271"/>
  <c r="M271"/>
  <c r="L271"/>
  <c r="Q267"/>
  <c r="P267"/>
  <c r="O267"/>
  <c r="N267"/>
  <c r="M267"/>
  <c r="L267"/>
  <c r="L263"/>
  <c r="L262" s="1"/>
  <c r="Q262"/>
  <c r="P262"/>
  <c r="O262"/>
  <c r="N262"/>
  <c r="M262"/>
  <c r="Q259"/>
  <c r="P259"/>
  <c r="O259"/>
  <c r="N259"/>
  <c r="M259"/>
  <c r="L259"/>
  <c r="G258"/>
  <c r="Q257"/>
  <c r="P257"/>
  <c r="O257"/>
  <c r="N257"/>
  <c r="M257"/>
  <c r="L257"/>
  <c r="G251"/>
  <c r="G250"/>
  <c r="M249"/>
  <c r="L249"/>
  <c r="Q248"/>
  <c r="M248"/>
  <c r="L248"/>
  <c r="G248"/>
  <c r="Q247"/>
  <c r="P247"/>
  <c r="O247"/>
  <c r="N247"/>
  <c r="Q242"/>
  <c r="P242"/>
  <c r="O242"/>
  <c r="N242"/>
  <c r="M242"/>
  <c r="L242"/>
  <c r="M231"/>
  <c r="L231"/>
  <c r="Q229"/>
  <c r="P229"/>
  <c r="O229"/>
  <c r="N229"/>
  <c r="M229"/>
  <c r="L229"/>
  <c r="Q227"/>
  <c r="P227"/>
  <c r="O227"/>
  <c r="N227"/>
  <c r="M227"/>
  <c r="L227"/>
  <c r="Q224"/>
  <c r="P224"/>
  <c r="O224"/>
  <c r="N224"/>
  <c r="M224"/>
  <c r="L224"/>
  <c r="Q222"/>
  <c r="P222"/>
  <c r="O222"/>
  <c r="N222"/>
  <c r="M222"/>
  <c r="L222"/>
  <c r="Q220"/>
  <c r="P220"/>
  <c r="O220"/>
  <c r="N220"/>
  <c r="M220"/>
  <c r="L220"/>
  <c r="Q216"/>
  <c r="P216"/>
  <c r="O216"/>
  <c r="N216"/>
  <c r="M216"/>
  <c r="L216"/>
  <c r="Q213"/>
  <c r="P213"/>
  <c r="O213"/>
  <c r="N213"/>
  <c r="M213"/>
  <c r="L213"/>
  <c r="Q211"/>
  <c r="P211"/>
  <c r="O211"/>
  <c r="N211"/>
  <c r="M211"/>
  <c r="L211"/>
  <c r="Q204"/>
  <c r="P204"/>
  <c r="O204"/>
  <c r="N204"/>
  <c r="M204"/>
  <c r="L204"/>
  <c r="G199"/>
  <c r="G197" s="1"/>
  <c r="G196" s="1"/>
  <c r="G195" s="1"/>
  <c r="G194" s="1"/>
  <c r="Q121"/>
  <c r="P121"/>
  <c r="O121"/>
  <c r="N121"/>
  <c r="M121"/>
  <c r="L121"/>
  <c r="Q116"/>
  <c r="P116"/>
  <c r="O116"/>
  <c r="N116"/>
  <c r="M116"/>
  <c r="L116"/>
  <c r="Q114"/>
  <c r="P114"/>
  <c r="O114"/>
  <c r="N114"/>
  <c r="M114"/>
  <c r="L114"/>
  <c r="L97"/>
  <c r="L89" s="1"/>
  <c r="Q89"/>
  <c r="P89"/>
  <c r="O89"/>
  <c r="N89"/>
  <c r="M89"/>
  <c r="Q50"/>
  <c r="P50"/>
  <c r="O50"/>
  <c r="N50"/>
  <c r="M50"/>
  <c r="L50"/>
  <c r="G45"/>
  <c r="G44" s="1"/>
  <c r="Q33"/>
  <c r="Q32" s="1"/>
  <c r="Q31" s="1"/>
  <c r="Q9" s="1"/>
  <c r="P33"/>
  <c r="P32" s="1"/>
  <c r="P31" s="1"/>
  <c r="P9" s="1"/>
  <c r="O33"/>
  <c r="O32" s="1"/>
  <c r="O31" s="1"/>
  <c r="O9" s="1"/>
  <c r="N33"/>
  <c r="N32" s="1"/>
  <c r="N31" s="1"/>
  <c r="N9" s="1"/>
  <c r="L33"/>
  <c r="L32" s="1"/>
  <c r="L31" s="1"/>
  <c r="L9" s="1"/>
  <c r="M9"/>
  <c r="A6"/>
  <c r="P477" l="1"/>
  <c r="O477"/>
  <c r="O391" s="1"/>
  <c r="M477"/>
  <c r="N477"/>
  <c r="N391" s="1"/>
  <c r="Q8"/>
  <c r="L392"/>
  <c r="L589"/>
  <c r="O589"/>
  <c r="M247"/>
  <c r="M8"/>
  <c r="M7" s="1"/>
  <c r="L8"/>
  <c r="L7" s="1"/>
  <c r="P8"/>
  <c r="N275"/>
  <c r="N231" s="1"/>
  <c r="O275"/>
  <c r="O231" s="1"/>
  <c r="O8"/>
  <c r="M514"/>
  <c r="Q514"/>
  <c r="L247"/>
  <c r="N514"/>
  <c r="O514"/>
  <c r="P589"/>
  <c r="Q589"/>
  <c r="N8"/>
  <c r="P275"/>
  <c r="P231" s="1"/>
  <c r="M275"/>
  <c r="Q275"/>
  <c r="Q231" s="1"/>
  <c r="L461"/>
  <c r="P391"/>
  <c r="M391"/>
  <c r="Q391"/>
  <c r="L514"/>
  <c r="M589"/>
  <c r="P514"/>
  <c r="N589"/>
  <c r="L275"/>
  <c r="L478"/>
  <c r="L477" s="1"/>
  <c r="O7" l="1"/>
  <c r="O6" s="1"/>
  <c r="Q7"/>
  <c r="Q6" s="1"/>
  <c r="P7"/>
  <c r="P6" s="1"/>
  <c r="L391"/>
  <c r="L6" s="1"/>
  <c r="M6"/>
  <c r="N7"/>
  <c r="N6" s="1"/>
</calcChain>
</file>

<file path=xl/comments1.xml><?xml version="1.0" encoding="utf-8"?>
<comments xmlns="http://schemas.openxmlformats.org/spreadsheetml/2006/main">
  <authors>
    <author>DELL</author>
  </authors>
  <commentList>
    <comment ref="E3" authorId="0">
      <text>
        <r>
          <rPr>
            <b/>
            <sz val="9"/>
            <rFont val="宋体"/>
            <family val="3"/>
            <charset val="134"/>
          </rPr>
          <t>DELL:</t>
        </r>
        <r>
          <rPr>
            <sz val="9"/>
            <rFont val="宋体"/>
            <family val="3"/>
            <charset val="134"/>
          </rPr>
          <t xml:space="preserve">
</t>
        </r>
        <r>
          <rPr>
            <sz val="9"/>
            <rFont val="宋体"/>
            <family val="3"/>
            <charset val="134"/>
          </rPr>
          <t>新建/扩改建/改造/续建</t>
        </r>
      </text>
    </comment>
    <comment ref="F3" authorId="0">
      <text>
        <r>
          <rPr>
            <b/>
            <sz val="9"/>
            <rFont val="宋体"/>
            <family val="3"/>
            <charset val="134"/>
          </rPr>
          <t>DELL:</t>
        </r>
        <r>
          <rPr>
            <sz val="9"/>
            <rFont val="宋体"/>
            <family val="3"/>
            <charset val="134"/>
          </rPr>
          <t xml:space="preserve">
</t>
        </r>
        <r>
          <rPr>
            <sz val="9"/>
            <rFont val="宋体"/>
            <family val="3"/>
            <charset val="134"/>
          </rPr>
          <t>平方米/立方米/公里/个/件/项/只/头.....</t>
        </r>
      </text>
    </comment>
    <comment ref="H3" authorId="0">
      <text>
        <r>
          <rPr>
            <b/>
            <sz val="9"/>
            <rFont val="宋体"/>
            <family val="3"/>
            <charset val="134"/>
          </rPr>
          <t>DELL:</t>
        </r>
        <r>
          <rPr>
            <sz val="9"/>
            <rFont val="宋体"/>
            <family val="3"/>
            <charset val="134"/>
          </rPr>
          <t xml:space="preserve">
</t>
        </r>
        <r>
          <rPr>
            <sz val="9"/>
            <rFont val="宋体"/>
            <family val="3"/>
            <charset val="134"/>
          </rPr>
          <t>万元以下以元为补助单位，万元以上以万元为补助单位</t>
        </r>
      </text>
    </comment>
  </commentList>
</comments>
</file>

<file path=xl/sharedStrings.xml><?xml version="1.0" encoding="utf-8"?>
<sst xmlns="http://schemas.openxmlformats.org/spreadsheetml/2006/main" count="5641" uniqueCount="2308">
  <si>
    <t>项目    个数</t>
  </si>
  <si>
    <t>项目类别和名称</t>
  </si>
  <si>
    <t>项目实施地点</t>
  </si>
  <si>
    <t>建设    性质</t>
  </si>
  <si>
    <t>单位</t>
  </si>
  <si>
    <t>规模</t>
  </si>
  <si>
    <t>补助标准</t>
  </si>
  <si>
    <t>项目主要建设内容</t>
  </si>
  <si>
    <t>项目建设年度</t>
  </si>
  <si>
    <t>资金来源及投资规模（万元）</t>
  </si>
  <si>
    <t>受益对象</t>
  </si>
  <si>
    <t>核心绩效目标</t>
  </si>
  <si>
    <t>产业扶贫项目带贫减贫机制（利益联结机制）</t>
  </si>
  <si>
    <t>责任人</t>
  </si>
  <si>
    <t>项目实施单位</t>
  </si>
  <si>
    <t>项目主管部门</t>
  </si>
  <si>
    <t>备注</t>
  </si>
  <si>
    <t>合计</t>
  </si>
  <si>
    <t>受益农户</t>
  </si>
  <si>
    <t>其中：建档立卡贫困人口受益</t>
  </si>
  <si>
    <t>乡镇</t>
  </si>
  <si>
    <t>行政村</t>
  </si>
  <si>
    <t>开工年度</t>
  </si>
  <si>
    <t>完工年度</t>
  </si>
  <si>
    <t>户数</t>
  </si>
  <si>
    <t>人数</t>
  </si>
  <si>
    <t>一、产业扶贫</t>
  </si>
  <si>
    <t>（一）种植业</t>
  </si>
  <si>
    <t>1.农作物种植</t>
  </si>
  <si>
    <t>2018年建档立卡户订单蔬菜项目</t>
  </si>
  <si>
    <t>南美乡、平村乡、忙畔街道、马台乡、凤翔街道、章驮乡、圈内乡、博尚镇、蚂蚁堆乡</t>
  </si>
  <si>
    <t>49个村</t>
  </si>
  <si>
    <t>新建</t>
  </si>
  <si>
    <t>亩</t>
  </si>
  <si>
    <t>长寿仁豌豆 180元/亩，荷兰豆240元/ 亩，鲜食玉米 240元/亩。</t>
  </si>
  <si>
    <t>发展订单蔬菜种植10652亩，其中长寿仁豌豆 9275 亩，荷兰豆 580 亩，鲜食玉米 797亩。</t>
  </si>
  <si>
    <t>种植面积≥10652亩，群众满意度≥90%；带动建档立卡户数≥4417户。</t>
  </si>
  <si>
    <t>与万昌公司合作，公司+合作社+农户运作</t>
  </si>
  <si>
    <t>区农业农村局</t>
  </si>
  <si>
    <t>2019年订单蔬菜项目</t>
  </si>
  <si>
    <t>蚂蚁堆乡、博尚镇、章驮乡、南美乡、平村乡、凤翔街道、忙畔街道、马台乡、圈内乡</t>
  </si>
  <si>
    <t>56个村</t>
  </si>
  <si>
    <t>长寿仁豌豆 180元/亩，荷兰豆240元/ 亩，马铃薯700元/亩，魔芋2000元/亩。</t>
  </si>
  <si>
    <t>发展订单蔬菜12539.2亩；其中长寿仁豌豆5251亩，马铃薯 6329.8亩，荷兰豆958.4 亩、种植魔芋2000亩。</t>
  </si>
  <si>
    <t>种植面积≥12539亩，群众满意度≥90%；带动建档立卡户数≥4771户。</t>
  </si>
  <si>
    <t>2020年订单蔬菜项目</t>
  </si>
  <si>
    <t>邦东乡、章驮乡、南美乡</t>
  </si>
  <si>
    <t>15个村</t>
  </si>
  <si>
    <t>发展订单蔬菜4350亩；其中邦东乡500亩，章驮乡750亩，南美乡3100亩。</t>
  </si>
  <si>
    <t>种植面积≥4350亩，群众满意度≥90%；带动建档立卡户数≥921户。</t>
  </si>
  <si>
    <t>2019年露地菜种植项目</t>
  </si>
  <si>
    <t>圈内乡、凤翔街道</t>
  </si>
  <si>
    <t>4个村</t>
  </si>
  <si>
    <t>100元/亩</t>
  </si>
  <si>
    <t>种植露地蔬菜1560亩，其中圈内乡昆赛村计划种植100亩、凤翔街道五村400亩、竹蓬村700亩、南信村360亩。</t>
  </si>
  <si>
    <t>种植面积≥1560亩；成活率≥99%；亩实现增收≥0.2万元；4.群众满意度≥95%。</t>
  </si>
  <si>
    <t>合作社+农户</t>
  </si>
  <si>
    <t>2020年露地菜种植项目</t>
  </si>
  <si>
    <t>章驮乡、圈内乡、凤翔街道、马台乡、蚂蚁堆乡、邦东乡</t>
  </si>
  <si>
    <t>12个村</t>
  </si>
  <si>
    <t>种植露地蔬菜5100亩，其中圈内乡章驮乡1050亩，圈内乡500亩，凤翔街道2100亩，马台乡350亩，蚂蚁堆乡200亩，邦东乡900亩。</t>
  </si>
  <si>
    <t>种植面积≥5100亩；成活率≥99%；亩实现增收≥0.2万元；4.群众满意度≥95%。</t>
  </si>
  <si>
    <t>塘房村大树蔬菜种植</t>
  </si>
  <si>
    <t>章驮村</t>
  </si>
  <si>
    <t>塘房村</t>
  </si>
  <si>
    <t>苗圃地每亩建设投资1万元，，种植大树蔬菜每亩投资1000元</t>
  </si>
  <si>
    <t>计划建设苗圃地建设30亩，每亩建设投资需1万元，在农户田间种植500亩，其中火镰菜200亩，山胡椒200亩，刺头菜50亩，刺五荚50亩，大麻菜50亩，每亩投资1000元。</t>
  </si>
  <si>
    <t>种植面积≥500亩，带动建档立卡户数≥36户，群众满意度≥100%</t>
  </si>
  <si>
    <t>通过“合作社+贫困户”模式，种植大树蔬菜500亩，带动贫困户36户</t>
  </si>
  <si>
    <t>章驮乡</t>
  </si>
  <si>
    <t>章驮村委会大棚蔬菜项目</t>
  </si>
  <si>
    <t>钢架大棚标准9000元/亩</t>
  </si>
  <si>
    <t>建设标准化大棚，高3米、宽6米钢架大棚100亩</t>
  </si>
  <si>
    <t>种植面积≥100亩，带动建档立卡户数≥29户，群众满意度≥100%</t>
  </si>
  <si>
    <t>通过“合作社+贫困户”模式，种植大棚蔬菜100亩，带动贫困户29户</t>
  </si>
  <si>
    <t>2018年芒果高位嫁接项目</t>
  </si>
  <si>
    <t>平村乡</t>
  </si>
  <si>
    <t>平村村、永平村、换良村、那玉村</t>
  </si>
  <si>
    <t>棵</t>
  </si>
  <si>
    <t>嫁接芒果树7000棵，平村村4500棵、换良村1200棵、永平村800棵、那玉村500棵。补助标准：30元/棵</t>
  </si>
  <si>
    <t>1.嫁接数量≥7000棵；2.成活率≥99%；3.亩实现增收≥0.2万元；4.群众满意度≥100%；5.带动建档立卡户数≥151户。</t>
  </si>
  <si>
    <t>2019年芒果高位嫁接项目</t>
  </si>
  <si>
    <t>忙丫村、平村村、换良村</t>
  </si>
  <si>
    <t>26元/棵</t>
  </si>
  <si>
    <t>嫁接平村晚熟芒6050棵。忙丫村750棵，平村村5000棵，换良村300棵</t>
  </si>
  <si>
    <t>1.种植面积≥6050棵；2.成活率≥98%；3.亩实现增收≥0.2万元；4.群众满意度≥100%；5.带动建档立卡户数≥62户。</t>
  </si>
  <si>
    <t>百香果种植</t>
  </si>
  <si>
    <t>换良村</t>
  </si>
  <si>
    <t>1000元/亩</t>
  </si>
  <si>
    <t>换良村长梁子组种植百香果100亩</t>
  </si>
  <si>
    <t>1.种植面积≥100亩；2.成活率≥96%；3.亩实现增收≥0.8万元；4.群众满意度≥100%；5.带动建档立卡户数≥10户。</t>
  </si>
  <si>
    <t>公司+合作社+农户</t>
  </si>
  <si>
    <t>荷塘经济</t>
  </si>
  <si>
    <t>忙丫村</t>
  </si>
  <si>
    <t>0.5万元/亩</t>
  </si>
  <si>
    <t>新植莲藕10亩，放养黄鳝、罗非鱼</t>
  </si>
  <si>
    <t>1.种植面积≥10亩；2.成活率≥99%；3.亩实现增收≥0.15万元；4.群众满意度≥100%；5.带动建档立卡户数≥45户。</t>
  </si>
  <si>
    <t>小红花生种植</t>
  </si>
  <si>
    <t>换良村、平村村、那玉村、忙丫村、永平村</t>
  </si>
  <si>
    <t>0.05万元/亩</t>
  </si>
  <si>
    <t>新植小红花生1000亩，其中平村村200亩、换良村200亩、忙丫村200亩、那玉村100亩、永平村300亩。以奖代补，补籽种及肥料</t>
  </si>
  <si>
    <t>1.种植面积≥1000亩；2.成活率≥99%；3.亩实现增收≥0.15万元；4.群众满意度≥100%；5.带动建档立卡户数≥208户。</t>
  </si>
  <si>
    <t>芋头种植项目</t>
  </si>
  <si>
    <t>圈内乡</t>
  </si>
  <si>
    <t>细博村</t>
  </si>
  <si>
    <t>亩申请补助500元</t>
  </si>
  <si>
    <t>细博村计划种植300亩，其中：2019年实施细博村300亩</t>
  </si>
  <si>
    <t>助推农户产业增收，预计带动建档立卡贫困户增收24户，受益群众满意度100%</t>
  </si>
  <si>
    <t>直接受益建档立卡户24户89人</t>
  </si>
  <si>
    <t xml:space="preserve">圈内乡人民政府
</t>
  </si>
  <si>
    <t>秋荞种植项目</t>
  </si>
  <si>
    <t>南赛河村</t>
  </si>
  <si>
    <t>亩申请补助100元</t>
  </si>
  <si>
    <t>南赛河村计划种植550亩，2019年实施南赛河村550亩</t>
  </si>
  <si>
    <t>助推农户产业增收，预计带动建档立卡贫困户增收14户，受益群众满意度100%</t>
  </si>
  <si>
    <t>直接受益建档立卡户14户62人</t>
  </si>
  <si>
    <t>向日葵种植项目</t>
  </si>
  <si>
    <t>圈内村</t>
  </si>
  <si>
    <t>亩申请补助800元</t>
  </si>
  <si>
    <t>圈内村计划2019年种植100亩</t>
  </si>
  <si>
    <t>助推农户产业增收，预计带动建档立卡贫困户增收12户，受益群众满意度100%</t>
  </si>
  <si>
    <t>直接受益建档立卡户12户37人</t>
  </si>
  <si>
    <t>露地蔬菜种植项目</t>
  </si>
  <si>
    <t>昆赛村、斗阁村</t>
  </si>
  <si>
    <t>昆赛村计划2019年种植300亩，斗阁村计划2019年种植200亩</t>
  </si>
  <si>
    <t>助推农户产业增收，预计带动建档立卡贫困户增收33户，受益群众满意度100%</t>
  </si>
  <si>
    <t>直接受益建档立卡户33户88人</t>
  </si>
  <si>
    <t>烤烟、油菜观光及提质增效</t>
  </si>
  <si>
    <t>宁安村</t>
  </si>
  <si>
    <t>亩申请补助600元</t>
  </si>
  <si>
    <t>烤烟3000亩、油菜2800亩</t>
  </si>
  <si>
    <t>发展产业，促进贫困户增收，受益群众满意度100%</t>
  </si>
  <si>
    <t>助推农户产业增收，预计带动建档立卡贫困户增收46户</t>
  </si>
  <si>
    <t>烤烟1000亩、油菜1500亩</t>
  </si>
  <si>
    <t>助推农户产业增收，预计带动建档立卡贫困户增收32户</t>
  </si>
  <si>
    <t>马铃薯种植项目</t>
  </si>
  <si>
    <t>文远村</t>
  </si>
  <si>
    <t>亩申请补助700元</t>
  </si>
  <si>
    <t>计划种植马铃薯300亩，其中：2019年实施文远组110亩、吴家组90亩、丫口组40亩、戎家组40亩，尖山组20亩</t>
  </si>
  <si>
    <t>助推农户产业增收，预计带动建档立卡贫困户增收23户</t>
  </si>
  <si>
    <t>甜脆玉米种植项目</t>
  </si>
  <si>
    <t>亩申请补助240元</t>
  </si>
  <si>
    <t>计划种植500亩，其中：2019年实施昆赛村500亩，补助标准：240元/亩</t>
  </si>
  <si>
    <t>助推农户产业增收，受益群众满意度100%</t>
  </si>
  <si>
    <t>直接受益建档立卡户28户79人</t>
  </si>
  <si>
    <t>特色蔬菜种植</t>
  </si>
  <si>
    <t>文宁村</t>
  </si>
  <si>
    <t>夯太特色蔬菜（树头菜等野生菜）种植基地</t>
  </si>
  <si>
    <t>助推农户产业增收，预计带动建档立卡贫困户增收36户</t>
  </si>
  <si>
    <t>魔芋种植</t>
  </si>
  <si>
    <t>马台乡</t>
  </si>
  <si>
    <t>那杏村、平掌村、全河村</t>
  </si>
  <si>
    <t>改建/新建</t>
  </si>
  <si>
    <t>2000元/亩</t>
  </si>
  <si>
    <t>计划于那杏村种植100亩，2020年实施100亩，补助标准：2000元/亩；计划种植魔芋100亩；那公组和旧村组魔芋实施150亩</t>
  </si>
  <si>
    <t>增加农户收入，预计受益建档立卡户79户306人，受益群众满意度≥100%</t>
  </si>
  <si>
    <t>大棚蔬菜种植</t>
  </si>
  <si>
    <t>那杏村、平河村</t>
  </si>
  <si>
    <t>计划发展大棚蔬菜350亩，补助标准3000/亩；</t>
  </si>
  <si>
    <t>增加农户收入，预计受益建档立卡户251户1019人，受益群众满意度≥100%</t>
  </si>
  <si>
    <t>甜龙竹种植</t>
  </si>
  <si>
    <t>唐家村、马台村</t>
  </si>
  <si>
    <t>350元/亩</t>
  </si>
  <si>
    <t>种植甜笋6000亩，补助标准350元/亩</t>
  </si>
  <si>
    <t>增加农户收入，预计受益建档立卡户406户1663人，受益群众满意度≥100%</t>
  </si>
  <si>
    <t>香蕉种植</t>
  </si>
  <si>
    <t>唐家村</t>
  </si>
  <si>
    <t>500元/亩</t>
  </si>
  <si>
    <t>新种植香蕉1000亩，每亩补助500元</t>
  </si>
  <si>
    <t>增加农户收入，预计受益建档立卡户124户497人，受益群众满意度≥102%</t>
  </si>
  <si>
    <t>火龙果种植</t>
  </si>
  <si>
    <t>马台村</t>
  </si>
  <si>
    <t>扩建</t>
  </si>
  <si>
    <t>扩建火龙果种植200亩</t>
  </si>
  <si>
    <t>预计受益建档立卡户265户1065人，受益群众满意度≥103%</t>
  </si>
  <si>
    <t>面瓜种植</t>
  </si>
  <si>
    <t>3000元/亩</t>
  </si>
  <si>
    <t>新建面瓜种植500亩</t>
  </si>
  <si>
    <t>羊肚菌种植</t>
  </si>
  <si>
    <t>博尚镇</t>
  </si>
  <si>
    <t>勐托村</t>
  </si>
  <si>
    <t>1.5万元/亩</t>
  </si>
  <si>
    <t>计划2018种植羊肚菌15亩，补助标准：15000元/亩</t>
  </si>
  <si>
    <t>完成羊肚菌种植15亩;项目验收合格率达100%；群众满意度达100%。</t>
  </si>
  <si>
    <t>平菇种植</t>
  </si>
  <si>
    <t>6000元/亩</t>
  </si>
  <si>
    <t>计划2018种植平菇4亩，补助标准：6000元/亩</t>
  </si>
  <si>
    <t>完成平菇种植4亩;项目验收合格率达100%；群众满意度达100%。</t>
  </si>
  <si>
    <t>黄精菇种植</t>
  </si>
  <si>
    <t>计划2018种植黄金菇4亩，补助标准：3000元/亩</t>
  </si>
  <si>
    <t>完成黄金菇种植4亩;项目验收合格率达100%；群众满意度达100%。</t>
  </si>
  <si>
    <t>白参种植</t>
  </si>
  <si>
    <t>8000元/亩</t>
  </si>
  <si>
    <t>计划2018种植白参3亩，补助标准：8000元/亩</t>
  </si>
  <si>
    <t>完成白参种植3亩;项目验收合格率达100%；群众满意度达100%。</t>
  </si>
  <si>
    <t>完贤村、勐托村、完海村、勐准村、博尚村、永和村、弯子村、夹山村、大那么村、那招村、邦公村、坝密河村</t>
  </si>
  <si>
    <t>700元/亩</t>
  </si>
  <si>
    <t>种植马铃薯377.5亩，其中：完贤村10亩、勐托村22亩、完海村23.5亩、勐准村13亩、博尚村32.5亩、永和村9.5亩、弯子村11亩、夹山村56亩、大那么村83亩、那招村31.5亩、邦公村50亩、坝密河村35.5亩。</t>
  </si>
  <si>
    <t>完成马铃薯种植377.5亩；项目验收合格率达100%；群众满意度达100%。</t>
  </si>
  <si>
    <t>建设标准化大棚</t>
  </si>
  <si>
    <t>凤翔街道</t>
  </si>
  <si>
    <t>五村</t>
  </si>
  <si>
    <t>高3米、宽6米，统一补助标准竹架大棚3000元/亩，钢架大棚标准9000元/亩；</t>
  </si>
  <si>
    <t>新建大棚蔬菜200亩，每亩补助3000元</t>
  </si>
  <si>
    <t>改善生产条件，促进农业增收，项目验收合格率达100%，群众满意度达101%</t>
  </si>
  <si>
    <t>蚕桑种植</t>
  </si>
  <si>
    <t>忙畔街道</t>
  </si>
  <si>
    <t>岔河村、明子村</t>
  </si>
  <si>
    <t>种植蚕桑320亩，其中明子村180亩，岔河村140亩，配套建设养殖场地3200平方米。</t>
  </si>
  <si>
    <t>增加受益贫困户收入户均800元以上</t>
  </si>
  <si>
    <t>龙头企业+合作社+贫困户</t>
  </si>
  <si>
    <t xml:space="preserve">魔芋种植 </t>
  </si>
  <si>
    <t>岔河村、丙简村、明子村、文伟社区</t>
  </si>
  <si>
    <t>种植魔芋2750亩：其中明子村150亩，岔河村100亩，丙简村2000亩，文伟社区500亩.</t>
  </si>
  <si>
    <t>增加受益贫困户收入户均1500元以上,巩固脱贫成果</t>
  </si>
  <si>
    <t>合作社+贫困户</t>
  </si>
  <si>
    <t>牧草种植</t>
  </si>
  <si>
    <t>明子村、岔河村、丙简村、文伟社区</t>
  </si>
  <si>
    <t>种植黑麦草，紫苜蓿等牧草250亩，其中：明子村、岔河村、丙简村各50亩，文伟村100亩。</t>
  </si>
  <si>
    <t>增加贫困户收入,引导发展牲畜圈养</t>
  </si>
  <si>
    <t>户远村、邦福村、采花坝村、龙平村</t>
  </si>
  <si>
    <t>户远村种植600亩，邦福村300亩，采花坝村300亩，龙平村1000亩</t>
  </si>
  <si>
    <t>种植面积≥2200亩，带动建档立卡户数≥320户，群众满意度≥100%</t>
  </si>
  <si>
    <t>通过“合作社+贫困户”模式，种植牧草2200亩，带动贫困户320户</t>
  </si>
  <si>
    <t>马铃薯种植</t>
  </si>
  <si>
    <t>邦东乡</t>
  </si>
  <si>
    <t>璋珍村</t>
  </si>
  <si>
    <t xml:space="preserve">700元/亩 </t>
  </si>
  <si>
    <t>种植土豆500亩</t>
  </si>
  <si>
    <t>种植土豆500亩，产业提质增效，群众满意度达到100%</t>
  </si>
  <si>
    <t>帮助贫困户年增收2000元以上，带动农户产业增收</t>
  </si>
  <si>
    <t>油菜生产基地建设项目</t>
  </si>
  <si>
    <t>十个乡（镇、街道）</t>
  </si>
  <si>
    <t>100亩油菜科技试验示范区建设、15400亩油菜绿色标准化基地建设、田间基础设施工程、菜籽油品牌打造、科技培训</t>
  </si>
  <si>
    <t>项目建设完成后优质油菜基地10万亩，单产由211公斤/增加到226公斤/亩，每亩增产15公斤，增产7.1%，年增产1500吨。按照目前油菜收购价格6元/公斤，每年新增销售900万元。</t>
  </si>
  <si>
    <t>临翔区粮食生产功能区和重要农产品生产保护区划定项目</t>
  </si>
  <si>
    <t>2018年至2019年，力争用一年半时间，完成全区“两区”划定、上图入库、成果建档立册、信息化精准管理四个方面的任务。</t>
  </si>
  <si>
    <t>完成“两区”划定面积36万轩，其中粮食生产功能区27.5万亩(玉米13万亩、水稻12.5万亩、小麦2亩），重要农产品生产保护区8.5万亩（油菜5万亩、糖料蔗2万亩、天然橡胶1.5万亩）</t>
  </si>
  <si>
    <t>2.经济林果（加工）</t>
  </si>
  <si>
    <t>木本油料提质增效</t>
  </si>
  <si>
    <t>各乡（镇、街道）</t>
  </si>
  <si>
    <t>蚂蚁堆乡邦谷村、忙糯村、一水村、马蜂腰村、蚂蚁堆村；南美乡南华村、多依村、坡脚村、南美村；圈内乡炭窑村、昆赛村、斗阁村、文远村、南赛河；章驮乡户远村、龙平村。</t>
  </si>
  <si>
    <t xml:space="preserve">计划在十个乡（镇、街道）实施79700亩木本油料提质增效。蚂蚁堆乡实施8000亩、圈内乡实施8000亩、章驮乡实施8000亩、博尚镇实施8000亩、平村乡实施8000亩、章驮乡实施8000亩、忙畔街道实施8000亩、凤翔街道实施8000亩、马台乡实施8000亩、南美乡实施7700亩。   </t>
  </si>
  <si>
    <t>通过对10个乡（镇、街道）的木本油料产业基地实施提质增效，以达到每亩增产两公斤以上。</t>
  </si>
  <si>
    <t>通过对10个乡（镇、街道）的木本油料产业基地实施提质增效，带动453户贫困户1812人增收</t>
  </si>
  <si>
    <t>区林业和草原局</t>
  </si>
  <si>
    <t>平村乡木本油料提质增效</t>
  </si>
  <si>
    <t>全乡</t>
  </si>
  <si>
    <t>木本油料提质增效13000亩，其中：永平村3000亩，忙丫村1000亩，那玉村2000亩，平村村5000亩，换良村2000亩。</t>
  </si>
  <si>
    <t>1.改造面积≥13000亩；2.成活率≥96%；3.亩实现增收≥0.2万元；4.群众满意度≥100%；5.带动建档立卡户数≥503户。</t>
  </si>
  <si>
    <t>经济林果提质增效</t>
  </si>
  <si>
    <t>夹山村、那戈村、小那么村、大那么村、那招村、邦别村、邦公村、坝密河村</t>
  </si>
  <si>
    <t>计划对现有核桃、咖啡、坚果进行提质增效管护61979亩，其中：2018年实施40744亩（夹山村6218亩、小那么村6964亩、大那么村7653亩、邦别村6866亩、邦公村13043亩），2019年实施21235亩（那戈村4532亩、那招村10463亩、坝密河村6240亩），补助标准100元/亩。</t>
  </si>
  <si>
    <t>持续稳定增收</t>
  </si>
  <si>
    <t>章驮乡木本油料提质增效</t>
  </si>
  <si>
    <t>邦福村、章驮村</t>
  </si>
  <si>
    <t xml:space="preserve">改扩建
</t>
  </si>
  <si>
    <t>200元/亩</t>
  </si>
  <si>
    <t>计划2019年邦福村实施1000亩，章驮村实施1000亩</t>
  </si>
  <si>
    <t>增效面积≥2000亩，带动建档立卡户数≥75户，群众满意度≥100%</t>
  </si>
  <si>
    <t>木本油料改扩建2000亩，带动贫困户200户</t>
  </si>
  <si>
    <t>蚂蚁堆乡木本油料提质增效</t>
  </si>
  <si>
    <t>蚂蚁堆乡</t>
  </si>
  <si>
    <t>14个行政村</t>
  </si>
  <si>
    <t>改扩建</t>
  </si>
  <si>
    <t>计划实施70000亩，其中核桃60000亩，杏勒村7000亩，白河村7000亩，邦谷村7000亩，一水村6000亩，马峰腰村6000亩，曼毫村6000亩，邦海村3000亩、新民村3000亩，小河边村3000亩，曼启村3000亩，蚂蚁堆村3000亩，遮奈村3000亩，糯恩村3000亩，忙糯村3000亩，坚果10000亩，一水村2000亩，马峰腰村1500亩，曼毫村2000亩，邦谷村2000亩，忙糯村2500亩。补助标准为每亩100元</t>
  </si>
  <si>
    <t>通过木本油料提质增效，增加单位效益</t>
  </si>
  <si>
    <t>改善1932户贫困户7811个贫困人口的生产生活条件</t>
  </si>
  <si>
    <t>车厘子种植</t>
  </si>
  <si>
    <t>那杏村</t>
  </si>
  <si>
    <t>计划种植200亩，其中：2020年实施那杏村200亩</t>
  </si>
  <si>
    <t>增加农户收入，预计受益建档立卡户24户101人，受益群众满意度≥103%</t>
  </si>
  <si>
    <t>小河边村</t>
  </si>
  <si>
    <t>计划种植500亩，补助标准：1000元/亩</t>
  </si>
  <si>
    <t>种植面积≥500亩，亩实现增收≥1200元，带动建档立卡户数≥108户，群众满意度≥100%</t>
  </si>
  <si>
    <t>改善贫困户贫困人口的生产生活条件</t>
  </si>
  <si>
    <t>计划种植500亩，其中：2019年实施小河边村500亩，补助标准：2000元/亩</t>
  </si>
  <si>
    <t>通过实施车厘子种植项目，拓宽农户增收渠道。</t>
  </si>
  <si>
    <t>改善107户390人贫困户生产生活条件</t>
  </si>
  <si>
    <t>蓝莓种植</t>
  </si>
  <si>
    <t>南美乡</t>
  </si>
  <si>
    <t>多依村</t>
  </si>
  <si>
    <t>1.5万/亩</t>
  </si>
  <si>
    <t>多依自然村计划种植蓝莓10亩</t>
  </si>
  <si>
    <t>种植蓝莓10亩，助推76户农户产业增收，受益农户满意度100%</t>
  </si>
  <si>
    <t>种植蓝莓10亩，带动76户农户产业增收</t>
  </si>
  <si>
    <t>芒果嫁接</t>
  </si>
  <si>
    <t>嫁接平村晚熟芒6050棵</t>
  </si>
  <si>
    <t>芒果种植</t>
  </si>
  <si>
    <t>忙丫村、那玉村</t>
  </si>
  <si>
    <t>种植景东晚熟芒24600棵。忙丫村13000棵，那玉村3600棵，平村村5000棵，换良村3000棵。</t>
  </si>
  <si>
    <t>1.种植面积≥24600棵；2.成活率≥98%；3.亩实现增收≥0.2万元；4.群众满意度≥100%；5.带动建档立卡户数≥288户。</t>
  </si>
  <si>
    <t>坚果提质增效</t>
  </si>
  <si>
    <t>邦谷村、忙糯村、白河村、遮奈村及糯恩村</t>
  </si>
  <si>
    <t>计划实施10000亩，其中：2018年实施邦谷村1500亩、忙糯村500亩;2019年实施8000亩，其中：邦谷村500亩、忙糯村1500亩、白河村2000亩、遮奈村2000亩、糯恩村2000亩，补助标准：100元/亩</t>
  </si>
  <si>
    <t>加强坚果管护，提高单位效益</t>
  </si>
  <si>
    <t>改善522户2029人贫困户生产生活条件</t>
  </si>
  <si>
    <t>坚果种植</t>
  </si>
  <si>
    <t>平村村、永平村、忙丫村</t>
  </si>
  <si>
    <t>新植坚果2500亩，其中：平村村1000亩，永平村1000亩，忙丫村500亩；补植900亩，其中：永平村补植900亩。</t>
  </si>
  <si>
    <t>1.种植面积≥3400亩；2.成活率≥98%；3.亩实现增收≥0.1万元；4.群众满意度≥100%；5.带动建档立卡户数≥273户。</t>
  </si>
  <si>
    <t>杏勒村、曼毫村、一水村、糯恩村、马峰腰村、邦谷村、忙糯村、蚂蚁堆村</t>
  </si>
  <si>
    <t>计划种植坚果1800亩，其中杏勒400亩、曼毫200亩、一水村200亩、糯恩村200亩、马峰腰村200亩、邦谷村200亩、忙糯村200亩、蚂蚁堆村200亩</t>
  </si>
  <si>
    <t>种植面积≥1800亩，亩实现增收≥1000元，带动建档立卡户数≥1088户，群众满意度≥100%</t>
  </si>
  <si>
    <t>改善1088户4403人贫困人口的生产生活条件</t>
  </si>
  <si>
    <t>章驮乡坚果种植</t>
  </si>
  <si>
    <t>户远村、龙平村</t>
  </si>
  <si>
    <t>补助标准：200元/亩</t>
  </si>
  <si>
    <t>计划种植2400亩，其中：2019年户远村种植500亩、龙平村种植700亩，2020年户远村种植500亩、龙平村种植700亩</t>
  </si>
  <si>
    <t>种植面积≥2400亩，带动建档立卡户数≥121户，群众满意度≥100%</t>
  </si>
  <si>
    <t>通过“合作社+贫困户”模式，种植坚果2400亩，带动贫困户121户</t>
  </si>
  <si>
    <t>沃柑种植</t>
  </si>
  <si>
    <t>5000元/亩</t>
  </si>
  <si>
    <t>新植沃柑400亩，每亩150株。配套水管等设备</t>
  </si>
  <si>
    <t>1.种植面积≥400亩；2.成活率≥98%；3.亩实现增收≥1万元；4.群众满意度≥100%；5.带动建档立卡户数≥62户。</t>
  </si>
  <si>
    <t>荔枝种植</t>
  </si>
  <si>
    <t>那玉村</t>
  </si>
  <si>
    <t>0.2万元/亩</t>
  </si>
  <si>
    <t>临岩组、新寨组种植荔枝210亩</t>
  </si>
  <si>
    <t>1.面积≥210亩；2.成活率≥96%；3.亩实现增收≥0.3万元；4.群众满意度≥100%；5.带动建档立卡户数≥27户。</t>
  </si>
  <si>
    <t xml:space="preserve"> 榴莲种植</t>
  </si>
  <si>
    <t>0.3万元/亩</t>
  </si>
  <si>
    <t>罗胡组种榴莲240亩</t>
  </si>
  <si>
    <t>1.面积≥240亩；2.成活率≥96%；3.亩实现增收≥0.3万元；4.群众满意度≥100%；5.带动建档立卡户数≥8户。</t>
  </si>
  <si>
    <t>橘子种植</t>
  </si>
  <si>
    <t>1200元/亩</t>
  </si>
  <si>
    <t>种植橘子500亩</t>
  </si>
  <si>
    <t>1.种植面积≥500亩；2.成活率≥96%；3.亩实现增收≥0.2万元；4.群众满意度≥100%；5.带动建档立卡户数≥21户。</t>
  </si>
  <si>
    <t>脆柿脆李冬桃种植项目</t>
  </si>
  <si>
    <t>石房</t>
  </si>
  <si>
    <t>种植脆柿150亩，脆李100亩，冬桃100，亩补助3000元</t>
  </si>
  <si>
    <t>促进农业增收</t>
  </si>
  <si>
    <t>脆柿脆李种植项目</t>
  </si>
  <si>
    <t>南信</t>
  </si>
  <si>
    <t>种植脆柿100亩，脆李100亩，亩补助3000元</t>
  </si>
  <si>
    <t>火镰菜树头菜种植项目</t>
  </si>
  <si>
    <t>2500元/亩</t>
  </si>
  <si>
    <t>种植火镰菜100亩，树头菜100亩，每亩补助2500元</t>
  </si>
  <si>
    <t>中山</t>
  </si>
  <si>
    <t>中山组、石头寨组种植火镰菜100亩，树头菜100亩，每亩补助2500元</t>
  </si>
  <si>
    <t>南靠组、背阴寨组种植火镰菜100亩，树头菜100亩，每亩补助2500元</t>
  </si>
  <si>
    <t>核桃种植</t>
  </si>
  <si>
    <t>忙糯村</t>
  </si>
  <si>
    <t>种植核桃300亩，每亩给予种苗补助200元</t>
  </si>
  <si>
    <t>种植面积≥300亩，亩实现增收≥800元，带动建档立卡户数≥66户，群众满意度≥100%</t>
  </si>
  <si>
    <t>经济林果种植</t>
  </si>
  <si>
    <t>户</t>
  </si>
  <si>
    <t>240元/户</t>
  </si>
  <si>
    <t>向全乡1932户建档立卡贫困户免费发放经济林果57960株</t>
  </si>
  <si>
    <t>保障建档立卡贫困户户均种植经济林果60株以上，群众满意度100%以上</t>
  </si>
  <si>
    <t>改善1932户7811人贫困户生产生活条件</t>
  </si>
  <si>
    <t xml:space="preserve"> 核桃提质增效</t>
  </si>
  <si>
    <t>糯恩村</t>
  </si>
  <si>
    <t>计划提质增效8632亩，其中：2020年实施糯恩村8632亩，补助标准：100元/亩</t>
  </si>
  <si>
    <t>落实核桃提质增效项目，加强核桃管护，提高单位效益</t>
  </si>
  <si>
    <t>改善170户659人贫困户生产生活条件</t>
  </si>
  <si>
    <t>核桃提质增效</t>
  </si>
  <si>
    <t>多依村、南美村、南华村、坡脚村</t>
  </si>
  <si>
    <t>计划核桃提质增效6000亩，其中：多依村1500亩、南美村1500亩、南华村1500亩、坡脚村1500亩</t>
  </si>
  <si>
    <t>实施核桃提质增效6000亩，助推1255户农户产业发展，受益农户满意度100%</t>
  </si>
  <si>
    <t>实施核桃提质增效6000亩，带动284户贫困户产业发展，经济增收</t>
  </si>
  <si>
    <t>热带水果（火龙果，石榴）</t>
  </si>
  <si>
    <t>昆赛村</t>
  </si>
  <si>
    <t>昆赛村250亩，亩申请补助100元</t>
  </si>
  <si>
    <t>发展产业，促进贫困户增收</t>
  </si>
  <si>
    <t>助推农户产业增收，预计带动建档立卡贫困户增收1户，受益群众满意度100%</t>
  </si>
  <si>
    <t>多依种植</t>
  </si>
  <si>
    <t>600/亩</t>
  </si>
  <si>
    <t>计划种植多依100亩</t>
  </si>
  <si>
    <t>种植多依100亩，助推303户农户产业增收，受益农户满意度100%</t>
  </si>
  <si>
    <t>种植多依100亩，带动19户贫困户产业增收</t>
  </si>
  <si>
    <t>冬桃管护</t>
  </si>
  <si>
    <t>南美村</t>
  </si>
  <si>
    <t>冬桃管护1000亩</t>
  </si>
  <si>
    <t>冬桃管护1000亩，助推312户农户产业增收，受益农户满意度100%</t>
  </si>
  <si>
    <t>冬桃管护1000亩，带动45户贫困户产业增收</t>
  </si>
  <si>
    <t>冬桃种植</t>
  </si>
  <si>
    <t>亩申请补助1800元</t>
  </si>
  <si>
    <t>龙浩坝冬桃种植基地</t>
  </si>
  <si>
    <t>助推农户产业增收，预计带动建档立卡贫困户增收36户，受益群众满意度100%</t>
  </si>
  <si>
    <t>章驮村委会冬桃种植</t>
  </si>
  <si>
    <t>亩均补助400元</t>
  </si>
  <si>
    <t>在章驮村委会发展冬桃种植200亩</t>
  </si>
  <si>
    <t>种植面积≥200亩，带动建档立卡户数≥12户，群众满意度≥100%</t>
  </si>
  <si>
    <t>通过“合作社+贫困户”模式，种植冬桃200亩，带动贫困户12户</t>
  </si>
  <si>
    <t>林果种植</t>
  </si>
  <si>
    <t>小对门大浪坝、徐家地樱桃和杨梅种植</t>
  </si>
  <si>
    <t>采花坝村香橼种植</t>
  </si>
  <si>
    <t>采花坝村</t>
  </si>
  <si>
    <t>补助500元/亩</t>
  </si>
  <si>
    <t>新建香橼种植204亩，</t>
  </si>
  <si>
    <t>种植面积≥204亩，带动建档立卡户数≥186户，群众满意度≥100%</t>
  </si>
  <si>
    <t>通过“合作社+贫困户”模式，种植香橼204亩，带动贫困户186户</t>
  </si>
  <si>
    <t>章驮乡采花坝村经济林果种植基地</t>
  </si>
  <si>
    <t>每亩补助500元</t>
  </si>
  <si>
    <t>种植经济林果（桃子、橘子等）200亩</t>
  </si>
  <si>
    <t>种植面积≥200亩，带动建档立卡户数≥186户，群众满意度≥100%</t>
  </si>
  <si>
    <t>通过“合作社+贫困户”模式，种植经济林果200亩，带动贫困户186户</t>
  </si>
  <si>
    <t>章驮村委会杨梅种植</t>
  </si>
  <si>
    <t>在章驮村委会发展杨梅植200亩</t>
  </si>
  <si>
    <t>种植面积≥200亩，带动建档立卡户数≥20户，群众满意度≥100%</t>
  </si>
  <si>
    <t>通过“合作社+贫困户”模式，种植杨梅200亩，带动贫困户20户</t>
  </si>
  <si>
    <t>苗木基地</t>
  </si>
  <si>
    <t>忙丫村、永平村</t>
  </si>
  <si>
    <t>5万元/亩</t>
  </si>
  <si>
    <t>新建苗木基地忙丫村、永平村各40亩，含租地、水、路、网等基础设施配套；</t>
  </si>
  <si>
    <t>1.基地面积≥40亩；2.亩育苗数量≥15000株；3.带动建档立卡户（用工）≥179户；4.群众满意度≥100%；5.项目使用年限≥10年</t>
  </si>
  <si>
    <t>公司+基地+村集体</t>
  </si>
  <si>
    <t>3.药材种植（加工）</t>
  </si>
  <si>
    <t>临翔区2019年中草药材种植扶持项目</t>
  </si>
  <si>
    <t>计划种植广木香200亩</t>
  </si>
  <si>
    <t>种植广木香200亩、滇黄精280亩、天冬100亩、细花根250亩，助推207户贫困户产业增收，受益贫困户满意度100%</t>
  </si>
  <si>
    <t>带动贫困户207户759人增收致富</t>
  </si>
  <si>
    <t>区地方产业发展服务中心</t>
  </si>
  <si>
    <t>永和村</t>
  </si>
  <si>
    <t>计划种植天冬100亩</t>
  </si>
  <si>
    <t>博尚镇、邦东乡</t>
  </si>
  <si>
    <t>邦公村、璋珍村</t>
  </si>
  <si>
    <t>计划种植滇黄精280亩，其中：邦公村200亩，璋珍村80亩</t>
  </si>
  <si>
    <t>博尚镇、蚂蚁堆乡、平村乡</t>
  </si>
  <si>
    <t>那招村、马峰腰、永平村、换良村</t>
  </si>
  <si>
    <t>4000元/亩</t>
  </si>
  <si>
    <t>计划种植细花根250亩，其中：博尚镇100亩、蚂蚁堆乡50亩、平村乡100亩</t>
  </si>
  <si>
    <t>花椒种植项目</t>
  </si>
  <si>
    <t>南美乡、博尚乡、平村乡、忙畔街道、马台乡</t>
  </si>
  <si>
    <t>南美、坝密河、平村、忙畔、那杏</t>
  </si>
  <si>
    <t>1600元/亩</t>
  </si>
  <si>
    <t>计划种植花椒2020亩,其中：（忙畔500亩、平村300亩、南美420亩、博尚300亩、马台500亩）</t>
  </si>
  <si>
    <t>1.开展花椒种植2020亩；2.花椒成活率≧80%；3.受益建档立卡贫困人口满意度≧90%。</t>
  </si>
  <si>
    <t>带动贫困户306户1348人增收致富</t>
  </si>
  <si>
    <t>草果种植</t>
  </si>
  <si>
    <t>南美乡 、圈内乡</t>
  </si>
  <si>
    <t>坡脚村、南美村、细博村</t>
  </si>
  <si>
    <t>计划种植500亩，其中：坡脚村200亩、南美村100亩、细博村200亩</t>
  </si>
  <si>
    <t>种植草500亩，助推202户贫困户产业增收，受益贫困户满意度100%</t>
  </si>
  <si>
    <t>合作社+基地+农户模式带动202户773人增收致富</t>
  </si>
  <si>
    <t xml:space="preserve">南美乡 </t>
  </si>
  <si>
    <t>云南美登木保护扩繁种植示范项目</t>
  </si>
  <si>
    <t>新村村</t>
  </si>
  <si>
    <t>个</t>
  </si>
  <si>
    <t>美登木保种扩繁示范种植补助10万元</t>
  </si>
  <si>
    <t>示范带动贫困户发展药材种植</t>
  </si>
  <si>
    <t>采用公司+基地+农户模式带动13户36人发展产业增收</t>
  </si>
  <si>
    <t>临沧福大吉农林开发有限公司</t>
  </si>
  <si>
    <t>临翔区地道中草药初级加工厂建设项目</t>
  </si>
  <si>
    <t>50万元/座</t>
  </si>
  <si>
    <t>在新村建设初级加工厂1座（1.一个生产车间和两个库房；2.设备配置需要洗药机、烘干机、粉碎机、包装机等设备），项目计划总投资266万元 ，投入财政涉农资金50万元，企业筹措资金投入216万元。</t>
  </si>
  <si>
    <t>1.示范种植石斛、滇鸡血藤、美登木、重楼、滇黄精，灯盏花等中草药基地478余亩。2.发展成员达636户，其中建档立卡户39户，带动全市1800户药农种植户，种植石斛、重楼、滇黄精、龙胆草等中草药0.78万亩，林地面积约4000亩,产值约5000万元。</t>
  </si>
  <si>
    <t xml:space="preserve">采用公司+基地+农户模式带动636户群众及39户贫困户增收，预计户均增收2000元以上 </t>
  </si>
  <si>
    <t>龙胆草种植项目</t>
  </si>
  <si>
    <t>南美乡、忙畔街道、马台乡</t>
  </si>
  <si>
    <t>那杏、南美多依、忙畔岔河</t>
  </si>
  <si>
    <t>300元/亩</t>
  </si>
  <si>
    <t>计划种植龙胆草2000亩,其中：（忙畔500亩、南美500亩、马台1000亩）</t>
  </si>
  <si>
    <t>滇黄精种植项目</t>
  </si>
  <si>
    <t>计划种植滇黄精300亩</t>
  </si>
  <si>
    <t>永平、那玉</t>
  </si>
  <si>
    <t>计划种植滇黄精300亩，其中：永平村200亩、那玉村100亩</t>
  </si>
  <si>
    <t>和平上组、和平下组、李家组</t>
  </si>
  <si>
    <t>计划种植滇黄精100亩</t>
  </si>
  <si>
    <t>那杏、平掌、全河、</t>
  </si>
  <si>
    <t>计划种植滇黄精700亩，其中：那杏300亩、平掌100亩、全河300亩</t>
  </si>
  <si>
    <t>浪坝组、中山组、五村组、新村、南本、南信</t>
  </si>
  <si>
    <t>计划种植滇黄精650亩，其中：浪坝组100亩、中山组200、五村组100亩、新村50亩、南本100亩、南信100亩</t>
  </si>
  <si>
    <t>明子村</t>
  </si>
  <si>
    <t>杏勒、白河、小河边</t>
  </si>
  <si>
    <t>计划种植滇黄精550亩，其中：杏勒200亩、白河300亩、小河边50亩</t>
  </si>
  <si>
    <t>计划种植滇黄精250亩</t>
  </si>
  <si>
    <t>勐旺村、邦福村、新寨村</t>
  </si>
  <si>
    <t>计划种植滇黄精790亩，其中：勐旺村250亩、邦福村290亩、新寨村250亩</t>
  </si>
  <si>
    <t>临沧惠康中药材资源开发公司</t>
  </si>
  <si>
    <t>滇重楼种植项目</t>
  </si>
  <si>
    <t>马台乡、圈内乡、平村乡、凤翔街道</t>
  </si>
  <si>
    <t>那杏、南代河、沧蒲林、小坡头、那玉、五村</t>
  </si>
  <si>
    <t>25000/亩</t>
  </si>
  <si>
    <t>计划种植滇重楼210亩，其中：那杏100亩、圈内20亩、平村10亩、凤翔街道80亩</t>
  </si>
  <si>
    <t>细花根示范种植项目</t>
  </si>
  <si>
    <t>蚂蚁堆乡、平村乡</t>
  </si>
  <si>
    <t>马峰腰、永平、换良</t>
  </si>
  <si>
    <t>计划种植细花根120亩，其中：马峰腰村70亩、永平村30亩、换良村20亩</t>
  </si>
  <si>
    <t>百合种植项目</t>
  </si>
  <si>
    <t>9000元/亩</t>
  </si>
  <si>
    <t>计划种植百合20亩</t>
  </si>
  <si>
    <t>博尚镇、临沧市勐昌药材种植专业合作社</t>
  </si>
  <si>
    <t>白及示范种植项目</t>
  </si>
  <si>
    <t>圈内、凤翔街道</t>
  </si>
  <si>
    <t>圈内村、竹蓬村、南信村</t>
  </si>
  <si>
    <t>计划种植白及300亩，其中：圈内村100亩、竹蓬村100亩、南信村100亩</t>
  </si>
  <si>
    <t>天冬示范种植</t>
  </si>
  <si>
    <t>3000/亩</t>
  </si>
  <si>
    <t>计划种植天东50亩</t>
  </si>
  <si>
    <t>中草药材良种园建设</t>
  </si>
  <si>
    <t>忙畔社区</t>
  </si>
  <si>
    <t>10000/亩</t>
  </si>
  <si>
    <t>种植规模30亩，其中：细花根良种种植10亩、仙茅良种种植15亩、朱砂根良种种植5亩</t>
  </si>
  <si>
    <t>临沧茂祥种植有限公司</t>
  </si>
  <si>
    <t>4.茶叶种植（加工）</t>
  </si>
  <si>
    <t>茶叶种植</t>
  </si>
  <si>
    <t>换良村、忙丫村</t>
  </si>
  <si>
    <t>1400/亩</t>
  </si>
  <si>
    <t>换良村计划种植大叶茶500亩，忙丫村计划种植大白茶400亩</t>
  </si>
  <si>
    <t>1.种植面积≥900亩；2.成活率≥96%；3.亩实现增收≥0.3万元；4.群众满意度≥100%；5.带动建档立卡户数≥168户。</t>
  </si>
  <si>
    <t>合作社+基地+农户模式带动168户693人增收致富</t>
  </si>
  <si>
    <t>5.烤烟扶持</t>
  </si>
  <si>
    <t>临翔区2019年烤烟产业发展扶持项目（2018年标准化移栽技术服务项目）</t>
  </si>
  <si>
    <t>博尚镇、圈内乡、章驮乡、马台乡、蚂蚁堆乡</t>
  </si>
  <si>
    <t>40元/亩</t>
  </si>
  <si>
    <t>计划开展标准化移栽5000亩，其中：永泉烤烟服务专业合作社2000亩、玉强烤烟专业合作社1500亩、惠民烤烟服务专业合作社1500亩。</t>
  </si>
  <si>
    <t>完成标准化移5280亩，其中：永泉烤烟服务专业合作社2280亩、玉强烤烟专业合作社1500亩、惠民烤烟服务专业合作社1500亩。</t>
  </si>
  <si>
    <t>合作社+基地+农户模式改善110户440人生产生活条件</t>
  </si>
  <si>
    <t>永泉烤烟服务专业合作社、玉强烤烟专业合作社   、惠民烤烟服务专业合作社</t>
  </si>
  <si>
    <t>2019年建档立卡户发展烤烟产业扶持项目</t>
  </si>
  <si>
    <t>博尚镇、凤翔街道、马台乡、南美乡、圈内乡、蚂蚁堆乡、邦东乡、平村乡</t>
  </si>
  <si>
    <t>1.有机肥补助20元/亩；2.机耕补助10元/亩；3.地膜回收补贴20元/补助；4.农药补贴10元/补助；5.烘烤补贴40元/亩。</t>
  </si>
  <si>
    <t>计划种植6795.6亩烤烟，受益948户建档立卡户。</t>
  </si>
  <si>
    <t>种植烤烟6795.6亩，助推948户贫困户产业增收，受益贫困户满意度100%</t>
  </si>
  <si>
    <t>合作社+基地+农户模式改善948户3790人生产生活条件</t>
  </si>
  <si>
    <t>稳定核心烟区土地流转项目</t>
  </si>
  <si>
    <t>完海、勐托、完贤</t>
  </si>
  <si>
    <t>租赁费2000元/亩.年</t>
  </si>
  <si>
    <t>计划完成博尚镇完海、勐托、完贤核心烟区育苗工场、烘烤工厂的土地流转；完成5年期土地租租赁面积不少于23亩。</t>
  </si>
  <si>
    <t>完成土地流转租赁23亩，保障核心， 烟区的育苗及烘烤需求，带动周边贫困户发展烤烟生产。</t>
  </si>
  <si>
    <t>合作社+基地+农户模式改善306户1348人生产生活条件</t>
  </si>
  <si>
    <t>永泉烤烟服务专业合作社</t>
  </si>
  <si>
    <t>临翔区2019年烤烟产业发展扶持项目（绿色生态烟叶发展项目）</t>
  </si>
  <si>
    <t>博尚镇、圈内乡、平村乡、章驮乡、南美乡</t>
  </si>
  <si>
    <t>项</t>
  </si>
  <si>
    <t>燃烧机7000元/台，生物质燃料补贴200元/吨</t>
  </si>
  <si>
    <t>计划完成燃烧机采购40台，推广生物质燃料2150吨，受益面积达1200以上。</t>
  </si>
  <si>
    <t>完成燃烧机采购40台，推广生物质燃料2150吨，受益面积达1200以上。</t>
  </si>
  <si>
    <t>合作社+基地+农户模式改善30户120人生产生活条件</t>
  </si>
  <si>
    <t>（二）养殖业</t>
  </si>
  <si>
    <t xml:space="preserve">临翔区肉牛养殖标准化示范项目 </t>
  </si>
  <si>
    <t>完海村</t>
  </si>
  <si>
    <t>建设肉牛标准化圈舍1000平方米，运动场200平方米；青贮池1000立方米，堆粪区200平方米，三级过滤池500立方米，兽医室20平方米，饲料房200平方米，生活用房100平方米，无害化厕所16平方米；优质牧草饲料地100亩；引进种牛100头。</t>
  </si>
  <si>
    <t>项目建成后年出栏肉牛200头，实现产值200万元，带动农户增收120万元。</t>
  </si>
  <si>
    <t>合作社+基地+农户运作</t>
  </si>
  <si>
    <t>临翔区中华蜜蜂养殖项目</t>
  </si>
  <si>
    <t>博尚镇          邦东乡</t>
  </si>
  <si>
    <t>博尚镇勐托村、完海村、完贤村、户有村，邦东乡曼岗村、邦东村、邦包村。</t>
  </si>
  <si>
    <t>发展中华蜜蜂养殖专业合作社1个，村集体经济3个，建立中华蜜蜂养殖点7个，开展中华蜜蜂养殖技术培训14场（次）800人次以上。</t>
  </si>
  <si>
    <t>项目建成后年可生产商品蜂蜜100吨，实现产值300万元，年可为养殖户增加纯收入200万元。</t>
  </si>
  <si>
    <t>临翔区畜禽粪污资源化利用项目</t>
  </si>
  <si>
    <t>建设1.2万立方米畜禽粪污处理设施。</t>
  </si>
  <si>
    <t>改善3个贫困村404户人居环境，减少疫病传播。</t>
  </si>
  <si>
    <t>临翔区动物疫病防控采样监测点建设项目</t>
  </si>
  <si>
    <t xml:space="preserve">兽医防疫冷藏包20个、多功能冷藏包20个、消毒液机 （次氯酸钠发生器）10台、简单实验台柜10台套等设施设备。
</t>
  </si>
  <si>
    <t>项目建成后降低疫病发生风险10%。促进农户养殖增收5%。</t>
  </si>
  <si>
    <t>蚂蚁堆乡一水村牲畜养殖项目</t>
  </si>
  <si>
    <t>一水村</t>
  </si>
  <si>
    <t>新建/改建</t>
  </si>
  <si>
    <t>建设圈舍500平方米，青贮池200立方米，10立方饮水池1个，配套饮水设施、防疫设施设备；引进种驴6头，引进种牛10头。</t>
  </si>
  <si>
    <t>项目建设成年出栏肉牛40头，毛驴40头，实现产值64万元。带动33户贫户户均增收5500元。</t>
  </si>
  <si>
    <t>生猪养殖场（小区）改扩建项目</t>
  </si>
  <si>
    <t>凤翔街道、马台乡、圈内乡、平村乡、章驮乡</t>
  </si>
  <si>
    <t>南本村、中山村、南信村、五村、南糯村、那杏村、平河村、平掌村、马台村、唐家村、忙丫村、平村村、那玉村、换良村、斗阁村、勐旺村、采花坝村</t>
  </si>
  <si>
    <t>对生猪养殖场（小区）圈舍进行改造、完善设施设备。</t>
  </si>
  <si>
    <t>项目建成后可实现生猪出栏2万头以上，促进群众增收致富，受益群众满意度100%。</t>
  </si>
  <si>
    <t>公司+合作社+农户运作</t>
  </si>
  <si>
    <t>临翔区畜牧技术推广站</t>
  </si>
  <si>
    <t>临沧市临翔区圈内乡生猪规模化养殖场建设项目</t>
  </si>
  <si>
    <t>昆赛</t>
  </si>
  <si>
    <t>建设1个年存栏生猪50000头以上的生猪规模化养殖场。</t>
  </si>
  <si>
    <t>项目建成后，年存栏生猪50000头以上，出栏肥猪100000头以上。</t>
  </si>
  <si>
    <t>公司+合作社+基地</t>
  </si>
  <si>
    <t>临沧市临翔区生猪规模化养殖小区建设项目</t>
  </si>
  <si>
    <t>建设1个年存栏生猪1000头以上的生猪规模化养殖小区；6个年存栏生猪500头以上的生猪规模化养殖小区。</t>
  </si>
  <si>
    <t>项目建成后，年存栏生猪4000头以上，出栏肥猪6000头以上。</t>
  </si>
  <si>
    <t>璋珍扎姆生态猪养殖基地建设项目</t>
  </si>
  <si>
    <t>60万元/项</t>
  </si>
  <si>
    <t>建设璋珍扎姆生态猪养殖基地1处</t>
  </si>
  <si>
    <t>完成建设璋珍扎姆生态猪养殖基地1处，促进贫困户增收</t>
  </si>
  <si>
    <t>贫困户+合作社</t>
  </si>
  <si>
    <t>邦包村生态鸡、生态猪养殖基地</t>
  </si>
  <si>
    <t>邦包村</t>
  </si>
  <si>
    <t xml:space="preserve">新建 </t>
  </si>
  <si>
    <t>150万元/项</t>
  </si>
  <si>
    <t>计划新建生态鸡、生态猪养殖基地基地建设，基地占地面积15亩。通过养殖生态鸡、生态猪带动60户以上农户，其中建档立卡贫困户40户。</t>
  </si>
  <si>
    <t>完成邦东村养蜂基地建设项目，带动贫困户40户增收</t>
  </si>
  <si>
    <t>璋珍村扎姆养牛合作社</t>
  </si>
  <si>
    <t>50万元/项</t>
  </si>
  <si>
    <t>新建养牛基地1个，计划年出栏50头牛，</t>
  </si>
  <si>
    <t>完成养牛基地1个，计划年出栏50头牛，带动贫困户20户以上农户增收</t>
  </si>
  <si>
    <t>蜂蜜加工厂项目</t>
  </si>
  <si>
    <t>20万元/项</t>
  </si>
  <si>
    <t>建设蜂蜜加工厂120㎡，单价1300元/㎡，投资15.6万元；室外场平200㎡，单价220元/㎡，投资4.4万元；设备及材料配置8万元</t>
  </si>
  <si>
    <t>完成建设蜂蜜加工厂建设，带动贫困户136户发展蜜蜂养殖，实现增收</t>
  </si>
  <si>
    <t>生态黄牛养殖</t>
  </si>
  <si>
    <t>昆赛村计划建设生态黄牛养殖基地，计划养殖生态黄牛约100头，申请补助50万元</t>
  </si>
  <si>
    <t>发展养殖，促进贫困户增收，受益群众满意度100%</t>
  </si>
  <si>
    <t>助推农户养殖增收，预计带动建档立卡贫困户增收2户</t>
  </si>
  <si>
    <t>生态羊养殖</t>
  </si>
  <si>
    <t>昆赛村计划建设生态羊养殖基地，计划养殖生态羊约100头，申请补助10万元</t>
  </si>
  <si>
    <t>发展养殖，促进贫困户增收</t>
  </si>
  <si>
    <t>助推农户养殖增收，直接受益建档立卡户2户</t>
  </si>
  <si>
    <t>新建老街组集中养殖小区</t>
  </si>
  <si>
    <t>2020年在老街组新建一个集中养殖小区，项目需建设标准化圈舍400平方米，计划投资20万元</t>
  </si>
  <si>
    <t>助推农户养殖增收，直接受益建档立卡户3户，受益群众满意度100%</t>
  </si>
  <si>
    <t>肉牛养殖小区建设</t>
  </si>
  <si>
    <t>炭窑村</t>
  </si>
  <si>
    <t>肉牛养殖小区5个，其中沙坝河组1个，南柯营组1个，炭窑组1个，康家组1个，南柯组1个。计划投资150万元。</t>
  </si>
  <si>
    <t>助推农户养殖增收，直接受益建档立卡户78户</t>
  </si>
  <si>
    <t>蚕桑产业项目</t>
  </si>
  <si>
    <t>昔木村（昔木上寨、昔木下寨、新营村、幕岸、响水河、半甲张家、半甲李家）</t>
  </si>
  <si>
    <t>发展蚕桑产业100亩、建设养蚕大棚2000平方米，补助标准为400元/平方米</t>
  </si>
  <si>
    <t>助推农户养殖增收，直接受益建档立卡户35户</t>
  </si>
  <si>
    <t>山地鸡养殖</t>
  </si>
  <si>
    <t>建设规模化养殖基地用于养殖山地鸡，计划养殖山地约10000只，申请补助15万元。</t>
  </si>
  <si>
    <t>生态猪养殖</t>
  </si>
  <si>
    <t>建设生态猪养殖基地，计划养殖生态猪约400头。申请补助40万元。</t>
  </si>
  <si>
    <t>生猪养殖</t>
  </si>
  <si>
    <t>建设夯太生猪养殖基地，计划养殖生猪800头。申请补助80万元</t>
  </si>
  <si>
    <t>圈内村集中养殖小区建设项目</t>
  </si>
  <si>
    <t>新建/扩改建</t>
  </si>
  <si>
    <t>计划2019年1月建设小坡头集中养殖小区，项目需建设标准化圈舍600平方米，计划投资30万元。2019年南代河计划扶持10家养牛大户，建设养牛圈舍每户200平方米，申请补助100万。2020年扶持全村养猪大户15户，建设圈舍每户60平方米，申请补助40万元。三家村养殖小区建设计划投资30万元。</t>
  </si>
  <si>
    <t>助推农户养殖增收，预计带动建档立卡贫困户增收32户</t>
  </si>
  <si>
    <t>斗阁村</t>
  </si>
  <si>
    <t>忙帽组新建养殖小区1个，申请补助45万元</t>
  </si>
  <si>
    <t>助推农户养殖增收，预计带动建档立卡贫困户增收10户</t>
  </si>
  <si>
    <t>下南代河组新建养殖小区1个，申请补助25万元</t>
  </si>
  <si>
    <t>助推农户养殖增收，预计带动建档立卡贫困户增收5户</t>
  </si>
  <si>
    <t>南赛河村养殖小区建设</t>
  </si>
  <si>
    <t>30万/个</t>
  </si>
  <si>
    <t>建设2个养殖小区，规模为200平方米。分别在南茂河一组新建一个养殖小区；在大水箐组新建养殖小区一个。</t>
  </si>
  <si>
    <t>助推农户养殖增收，预计带动建档立卡贫困户增收48户</t>
  </si>
  <si>
    <t>生态山地鸡养殖场建设项目</t>
  </si>
  <si>
    <t>配套建设标准化脱温棚800平方米，补助标准500元/平方米。配套建设标准化鸡舍3000平方米，补助标准200元/平方米。</t>
  </si>
  <si>
    <t>预计带动建档立卡贫困户增收179户</t>
  </si>
  <si>
    <t>南赛河村肉牛养殖小区建设项目</t>
  </si>
  <si>
    <t>南赛河村实施“三通一平”及挡墙，建设钢架大棚圈舍300平方米，排污管道200米，化粪池10立方米，饲料房100平方米。养殖规模为每批次150头。</t>
  </si>
  <si>
    <t>助推农户产业增收，预计带动建档立卡贫困户增收20户，受益群众满意度100%</t>
  </si>
  <si>
    <t>直接受益建档立卡户20户81人</t>
  </si>
  <si>
    <t>炭窑村肉牛养殖场建设项目</t>
  </si>
  <si>
    <t>计划糯达自然村肉牛养殖40头，建设圈舍400平方米。</t>
  </si>
  <si>
    <t>肉牛养殖≥40头，助推农户产业增收，受益群众满意度100%</t>
  </si>
  <si>
    <t>直接受益建档立卡户23户80人</t>
  </si>
  <si>
    <t>细博村浪坝园生猪养殖小区建设项目</t>
  </si>
  <si>
    <t>细博村浪坝园配套建设养殖小区600平方米，补助标准1000元/平方米</t>
  </si>
  <si>
    <t>直接受益建档立卡户12户50人</t>
  </si>
  <si>
    <t>细博村蚕桑养殖场建设项目</t>
  </si>
  <si>
    <t>配套建设养殖场地2400平方米，补助标准250元/平方米。桑苗补助100亩，其中2019年补助100亩。补助标准为1200元/亩。</t>
  </si>
  <si>
    <t>直接受益建档立卡户26户83人</t>
  </si>
  <si>
    <t>昔木村肉牛养殖场建设项目</t>
  </si>
  <si>
    <t>昔木村</t>
  </si>
  <si>
    <t>肉牛养殖50头，建设圈舍400平方米。</t>
  </si>
  <si>
    <t>直接受益建档立卡户35户138人</t>
  </si>
  <si>
    <t>南赛河村南觅养殖小区建设项目</t>
  </si>
  <si>
    <t>建成南觅养殖小区、改良现有种猪品种</t>
  </si>
  <si>
    <t>直接受益建档立卡户50户156人</t>
  </si>
  <si>
    <t>炭窑村糯达集中养殖小区建设项目</t>
  </si>
  <si>
    <t>建设糯达集中养殖小区，项目需建设标准化圈舍280平方米。2019年全村计划扶养牛约100头户，生猪约300头，山地鸡约2000羽，蜜蜂约150箱。</t>
  </si>
  <si>
    <t>直接受益建档立卡户76户271人</t>
  </si>
  <si>
    <t>邦福自然村集中养殖小区建设项目</t>
  </si>
  <si>
    <t>邦福村</t>
  </si>
  <si>
    <t>155万元</t>
  </si>
  <si>
    <t>项目需建设标准化圈舍1400平方米、饲料加工房储藏仓库200平方米，管理房、防疫医疗用房100平方米，总面积1500平方，购置青储饲料加工及防疫医疗设备，活动场所、围墙、大门等配套基础设施建设，补助标准155万元</t>
  </si>
  <si>
    <t>项目验收合格率≥100%，带动建档立卡户数≥19户，群众满意度≥100%</t>
  </si>
  <si>
    <t>建设养殖小区1个，通过“合作社+贫困户”模式，带动贫困户19户</t>
  </si>
  <si>
    <t>户远村黄牛养殖</t>
  </si>
  <si>
    <t>户远村</t>
  </si>
  <si>
    <t>头</t>
  </si>
  <si>
    <t>能繁母牛10000元/头，架子牛4000元/头。</t>
  </si>
  <si>
    <t>户远村黄牛养殖项目。合作社管理养殖黄牛168头，由合作社每年给建档立卡户分红，能繁母牛10000元/头，架子牛4000元/头。</t>
  </si>
  <si>
    <t>合作社管理养殖黄牛168头，项目验收合格率≥100%，带动建档立卡户数≥33户，群众满意度≥100%</t>
  </si>
  <si>
    <t>通过“合作社+贫困户”模式，养殖黄牛168头，带动贫困户33户</t>
  </si>
  <si>
    <t>户远村能繁母羊养殖</t>
  </si>
  <si>
    <t>只</t>
  </si>
  <si>
    <t>母羊1500元/头，圈舍补助400元/平方米。</t>
  </si>
  <si>
    <t>建设360平方米羊圈，养殖能繁母羊养殖300只，母羊1500元/头，圈舍补助400元/平方米。合作社找专人养殖，合作社每年给建档立卡户分红。</t>
  </si>
  <si>
    <t>合作社管理养殖能繁母羊300头，项目验收合格率≥100%，带动建档立卡户数≥35户，群众满意度≥100%</t>
  </si>
  <si>
    <t>通过“合作社+贫困户”模式，养殖能繁母羊300只，带动贫困户35户</t>
  </si>
  <si>
    <t>户远肉牛养殖场建设项目</t>
  </si>
  <si>
    <t>建设资金万80万元</t>
  </si>
  <si>
    <t>肉牛圈舍面积共计1390平方米、饲料房两间140平方米和挡墙、大门、围墙等附属工程，建设资金万80万元</t>
  </si>
  <si>
    <t>项目验收合格率≥100%，带动建档立卡户数≥35户，群众满意度≥100%</t>
  </si>
  <si>
    <t>建设肉牛养殖场1个，通过“合作社+贫困户”模式，带动贫困户35户</t>
  </si>
  <si>
    <t>生态养殖小区建设项目</t>
  </si>
  <si>
    <t>计划84.2万元</t>
  </si>
  <si>
    <t>计划投资84.2万元，申请补助25万元，其中，场地平整开挖土方约12000立方米，投资7.2万元；建设牛圈700平方米，投资77万元</t>
  </si>
  <si>
    <t>建设生态养殖小区，通过“合作社+贫困户”模式，带动贫困户35户</t>
  </si>
  <si>
    <t>章驮乡采花坝村放山猪养殖基地</t>
  </si>
  <si>
    <t>圈舍等基础设施补助800元/头，架子猪600元/头。</t>
  </si>
  <si>
    <t>章驮乡采花坝村放山猪养殖基地。新建1000头放山猪养殖基地，新增建设放养基地150亩，铁丝网、围栏建设1万米。</t>
  </si>
  <si>
    <t>养殖山猪1000头，项目验收合格率≥100%，带动建档立卡户数≥186户，群众满意度≥100%</t>
  </si>
  <si>
    <t>通过“合作社+贫困户”模式，养殖放山猪1000头，带动贫困户186户</t>
  </si>
  <si>
    <t>章驮乡采花坝村生态牛养殖基地</t>
  </si>
  <si>
    <t>圈舍等基础设施4000元/头   架子牛6800元/头，老品种牛2000-3000元/头.</t>
  </si>
  <si>
    <t>新建200头生态牛养殖基地，新建圈舍1600平方米，管理房、防疫医疗用房等100平方米，设备购买、围墙、大门等附属设施建设,</t>
  </si>
  <si>
    <t>养殖生态牛200头，项目验收合格率≥100%，带动建档立卡户数≥186户，群众满意度≥100%</t>
  </si>
  <si>
    <t>通过“合作社+贫困户”模式，养殖生态牛200头，带动贫困户186户</t>
  </si>
  <si>
    <t>采章驮乡花坝村能繁母猪养殖基地</t>
  </si>
  <si>
    <t>能繁母猪（每头补助3000元），种公猪3头（每头补助12000元）</t>
  </si>
  <si>
    <t>购买能繁母猪200头，种公猪3头</t>
  </si>
  <si>
    <t>养殖生能繁母猪200头，种公猪3头，，项目验收合格率≥100%，带动建档立卡户数≥186户，群众满意度≥100%</t>
  </si>
  <si>
    <t>通过“合作社+贫困户”模式，养殖能繁母猪200头，种猪3头，带动贫困户186户</t>
  </si>
  <si>
    <t>龙平村肉牛养殖项目</t>
  </si>
  <si>
    <t>龙平村</t>
  </si>
  <si>
    <t>补助标准：6800元/头</t>
  </si>
  <si>
    <t>依托已建成的2400平方米养殖基地，养殖肉牛250头，其中能繁母牛120头，</t>
  </si>
  <si>
    <t>养殖肉牛250头，项目验收合格率≥100%，带动建档立卡户数≥121户，群众满意度≥100%</t>
  </si>
  <si>
    <t>通过“合作社+贫困户”模式，养殖肉牛250头，带动贫困户121户</t>
  </si>
  <si>
    <t>勐旺村养猪项目</t>
  </si>
  <si>
    <t>勐旺村</t>
  </si>
  <si>
    <t>能繁母猪3000元/头，种公猪12000元/头</t>
  </si>
  <si>
    <t>购买能繁母猪600头（每头补助3000元），种公猪1头（每头补助12000元）</t>
  </si>
  <si>
    <t>养殖生能繁母猪600头，种公猪1头，，项目验收合格率≥100%，带动建档立卡户数≥324户，群众满意度≥100%</t>
  </si>
  <si>
    <t>通过“合作社+贫困户”模式，养殖能繁母猪600头，种公猪1头，，带动贫困户324户</t>
  </si>
  <si>
    <t>勐旺村养牛项目</t>
  </si>
  <si>
    <t>107万元</t>
  </si>
  <si>
    <t>依托强盛养牛场扩建牛舍1400平方米（每平方米补助500元），引进种牛25头（每头补助6800元），增加办活动用房200平方米（每平方米500元），公种植优质牧草100亩（每亩补助1000元）</t>
  </si>
  <si>
    <t>扩建现有基地，项目验收合格率≥100%，带动建档立卡户数≥169户，群众满意度≥100%</t>
  </si>
  <si>
    <t>通过“合作社+贫困户”模式，养殖种牛25头，带动贫困户169户</t>
  </si>
  <si>
    <t>新寨村蛋鸡养殖基地</t>
  </si>
  <si>
    <t>新寨村</t>
  </si>
  <si>
    <t>75万元</t>
  </si>
  <si>
    <t>新寨村蛋鸡养殖场扩建，建设水池1个，鸡舍600平方米，建成规范化防疫室1间</t>
  </si>
  <si>
    <t>扩建现有基地，项目验收合格率≥100%，年出栏率40000只，带动建档立卡户数≥37户，群众满意度≥100%</t>
  </si>
  <si>
    <t>建设蛋鸡养殖基地1个，通过“合作社+贫困户”模式，带动贫困户134户</t>
  </si>
  <si>
    <t>新寨村养牛项目</t>
  </si>
  <si>
    <t>补助7000元/头</t>
  </si>
  <si>
    <t>依托树昌合作社新建牛圈等基础设施，每头补助7000元</t>
  </si>
  <si>
    <t>养殖生态牛37头，项目验收合格率≥100%，带动建档立卡户数≥4户，群众满意度≥100%</t>
  </si>
  <si>
    <t>通过“合作社+贫困户”模式，养殖牛37头，带动贫困户4户</t>
  </si>
  <si>
    <t>新寨村养羊项目</t>
  </si>
  <si>
    <t>补助1500元/头</t>
  </si>
  <si>
    <t>依托树昌合作社新建羊圈等基础设施，养殖羊500头，每头补助1500元</t>
  </si>
  <si>
    <t>养殖生态羊500头，项目验收合格率≥100%，带动建档立卡户数≥4户，群众满意度≥100%</t>
  </si>
  <si>
    <t>通过“合作社+贫困户”模式，养殖羊500头，带动贫困户4户</t>
  </si>
  <si>
    <t>章驮村山羊养殖</t>
  </si>
  <si>
    <t>购买能繁母羊100头，补助1500元/头</t>
  </si>
  <si>
    <t>养殖山羊100头，项目验收合格率≥100%，带动建档立卡户数≥29户，群众满意度≥100%</t>
  </si>
  <si>
    <t>通过“合作社+贫困户”模式，养殖羊100头，带动贫困户29户</t>
  </si>
  <si>
    <t>章驮村生猪养殖</t>
  </si>
  <si>
    <t>能繁母猪，3000元/头</t>
  </si>
  <si>
    <t>依托现有养猪基地，购买能繁母猪200头</t>
  </si>
  <si>
    <t>养殖能繁母猪200头，项目验收合格率≥100%，带动建档立卡户数≥29户，群众满意度≥100%</t>
  </si>
  <si>
    <t>通过“合作社+贫困户”模式，养殖生猪200头，带动贫困户29户</t>
  </si>
  <si>
    <t>章驮村生牛养殖项目</t>
  </si>
  <si>
    <t>能繁母牛，5200元/头</t>
  </si>
  <si>
    <t>依托现有合作社，购买能繁母牛100头</t>
  </si>
  <si>
    <t>养殖生牛100头，项目验收合格率≥100%，带动建档立卡户数≥4户，群众满意度≥100%</t>
  </si>
  <si>
    <t>通过“合作社+贫困户”模式，养殖生牛100头，带动贫困户29户</t>
  </si>
  <si>
    <t>邦卖村生态山地鸡养殖</t>
  </si>
  <si>
    <t>邦卖村</t>
  </si>
  <si>
    <t>羽</t>
  </si>
  <si>
    <t>补助10元/羽</t>
  </si>
  <si>
    <t>计划动员建档立卡发展山地鸡养殖2000羽，每只补助10元</t>
  </si>
  <si>
    <t>养殖生态鸡2000羽，项目验收合格率≥100%，带动建档立卡户数≥21户，群众满意度≥100%</t>
  </si>
  <si>
    <t>通过“合作社+贫困户”模式，养殖山地鸡2000羽，带动贫困户21户</t>
  </si>
  <si>
    <t>塘房村黑山羊养殖</t>
  </si>
  <si>
    <t>种羊补助1500元/只，圈舍补助400元/平方米</t>
  </si>
  <si>
    <t>养殖黑山羊（能繁殖母羊）100只，其中申请补助种羊30只；建设圈舍200平方米</t>
  </si>
  <si>
    <t>养殖黑山羊（能繁殖母羊）100头，项目验收合格率≥100%，带动建档立卡户数≥25户，群众满意度≥100%</t>
  </si>
  <si>
    <t>通过“合作社+贫困户”模式，养殖黑山羊100只，带动贫困户25户</t>
  </si>
  <si>
    <t>杏勒村、白河村</t>
  </si>
  <si>
    <t>计划建设养殖小区2个，每个项目年出栏生猪1000头，补助100万元/项</t>
  </si>
  <si>
    <t>合作社管理生猪出栏1200头，项目验收合格率≥100%，带动建档立卡户数≥206户，群众满意度≥100%</t>
  </si>
  <si>
    <t>改善206户811人贫困人口的生产生活条件</t>
  </si>
  <si>
    <t>肉牛饲养</t>
  </si>
  <si>
    <t>白河村</t>
  </si>
  <si>
    <t>计划建设肉牛养殖小区1个，肉牛年存栏100头，补助100万元</t>
  </si>
  <si>
    <t>合作社管理养殖肉牛100头，项目验收合格率≥100%，带动建档立卡户数≥108户，群众满意度≥100%</t>
  </si>
  <si>
    <t>改善108户435个贫困人口的生产生活条件</t>
  </si>
  <si>
    <t>山地生态鸡养殖项目</t>
  </si>
  <si>
    <t>杏勒村</t>
  </si>
  <si>
    <t>计划在杏勒村发展山地生态鸡养殖，建设圈舍、配套基础设施。总投资100万元，年出栏山地鸡20万羽</t>
  </si>
  <si>
    <t>预计受益建档立卡人数376人，工程合格率100%，受益群众满意度≥100%</t>
  </si>
  <si>
    <t>改善98户376个贫困人口的生产生活条件</t>
  </si>
  <si>
    <t>蚂蚁堆乡山地生态鸡养殖小区建设项目</t>
  </si>
  <si>
    <t>蚂蚁堆村</t>
  </si>
  <si>
    <t>发展山地生态鸡养殖，建设养殖点圈舍、放场、办公用房等基础设施，年出栏10万羽。补助标准：750元/平方米</t>
  </si>
  <si>
    <t>改善424户贫困户1658个贫困人口的生产生活条件</t>
  </si>
  <si>
    <t>养鸡场配套设施建设项目</t>
  </si>
  <si>
    <t>曼启村</t>
  </si>
  <si>
    <t>道路硬化1000千米，排水沟1千米</t>
  </si>
  <si>
    <t>解决产业发展基础设施短板，助推产业发展</t>
  </si>
  <si>
    <t>改善256户贫困户1106个贫困人口的生产生活条件</t>
  </si>
  <si>
    <t>养殖小区（场）建设</t>
  </si>
  <si>
    <t>大树村组1个，投资25万元；大田组1个，投资35万元。</t>
  </si>
  <si>
    <t>计划于2019年建设养殖小区2个，其中：大树村组1个，投资25万元；大田组1个，投资35万元。</t>
  </si>
  <si>
    <t>加强养殖业基础设施建设，落实人畜分离，提高人居环境。</t>
  </si>
  <si>
    <t>改善90户贫困户334个贫困人口的生产生活条件</t>
  </si>
  <si>
    <t>生态鸡养殖</t>
  </si>
  <si>
    <t>曼启村、蚂蚁堆村</t>
  </si>
  <si>
    <t>计划新建生态鸡养殖厂2个，其中，2018年实施1个（曼启村），补助标准360万元/个；2019年实施1个（蚂蚁堆村），补助标准300万元/个。</t>
  </si>
  <si>
    <t>通过落实养殖业基础设施建设项目，增强合作社的带动及抵御市场风险的作用，稳定实现农户增收。</t>
  </si>
  <si>
    <t>改善680户贫困户2764个贫困人口的生产生活条件</t>
  </si>
  <si>
    <t>平村村、永平村生猪养殖小区建设项目</t>
  </si>
  <si>
    <t>平村村、永平村</t>
  </si>
  <si>
    <t>1.项目建设占地面积3亩，建设圈舍1000平方米；2.引水管道2公里；3.建设20立方米饮水池1个；4.建设30立方米三级过滤池1个；5.新建大门及围墙；6.新建堆粪区40平方米；7.新建管理房100平方米；8.新建10立方米消毒池1个；9.搭建小区电路1公里；10.铺设小区砂石路1公里；11.土地平整3亩；12.新修室外排水沟200米。</t>
  </si>
  <si>
    <t>1.养殖场面积≥1000平方米；2.项目验收合格率≥100%；3.实现存栏≥300头；4.群众满意度≥100%；5.带动建档立卡户数≥20户。</t>
  </si>
  <si>
    <t>基地+村集体</t>
  </si>
  <si>
    <t>换良村生猪养殖小区建设项目</t>
  </si>
  <si>
    <t>换良村新建生猪养殖小区 1个，建设标准：1、新建猪圈600㎡，占地面积2亩；2、建设饮水管道1km；3、建设饮水池20m³；4、建设三级过滤池30m³；5、建设大门及围墙；6、建设堆粪区30㎡；7、建设管理房100㎡；8、建设消毒池10m³；9、搭建电路2km；10、铺设小区道路2km；11、土地平整2亩，12.排水沟200米，13.砂石路1公里，14.挡墙31.48立方米</t>
  </si>
  <si>
    <t>忙丫村生猪养殖小区建设项目</t>
  </si>
  <si>
    <t>忙丫村新建生猪养殖小区 1个，建设标准：1、新建猪圈600㎡，占地面积2亩；2、建设饮水管道1km；3、建设饮水池20m³；4、建设三级过滤池30m³；5、建设大门及围墙；6、建设堆粪区30㎡；7、建设管理房100㎡；8、建设消毒池10m³；9、搭建电路2km；10、铺设小区道路1km；11、土地平整2亩，12.排水沟200米，13.砂石路1公里，14.挡墙19.48立方米</t>
  </si>
  <si>
    <t>肉牛规范化养殖建设项目</t>
  </si>
  <si>
    <t>平村村</t>
  </si>
  <si>
    <t>—</t>
  </si>
  <si>
    <t>项目计划平村村建设标准化牛舍1000平方米，饲料房200平方米，疫病隔离观察区60平方米，粪污处理设施，青贮氨化池及防疫设施设备。</t>
  </si>
  <si>
    <t>南美乡生猪养殖建设项目</t>
  </si>
  <si>
    <t>南美村、多依村</t>
  </si>
  <si>
    <t>1000元/头</t>
  </si>
  <si>
    <t>建设生猪规模养殖场两个，每个存栏生猪1000头，配套设施设备及建设管理用房</t>
  </si>
  <si>
    <t>每个养殖场年出栏生猪≥2000头，助推64户贫困户产业增收，受益贫困户满意度≥95%</t>
  </si>
  <si>
    <t>建设生猪规模养殖场两个，带动64户贫困户产业发展增收</t>
  </si>
  <si>
    <t>毛驴养殖项目</t>
  </si>
  <si>
    <t>6000/头</t>
  </si>
  <si>
    <t>计划烂坝寨自然村养殖30头</t>
  </si>
  <si>
    <t>发展毛驴养殖30头，助推47户农户产业增收，受益贫困户1户，受益贫困人口2人，受益农户满意度100%</t>
  </si>
  <si>
    <t>发展毛驴养殖30头，带动1户贫困户产业发展</t>
  </si>
  <si>
    <t>黑山羊养殖项目</t>
  </si>
  <si>
    <t>南美村、多依村、坡脚村</t>
  </si>
  <si>
    <t>计划发展黑山羊养殖1720只（南美村养殖600只；多依村山背后养殖500只，多依村三棵桩养殖120只，坡脚村500只）。其中申请补助种羊330只，建设圈舍2915平方米。</t>
  </si>
  <si>
    <t>发展黑山羊养殖1720只，助推853户农户产业增收，受益农户满意度100%</t>
  </si>
  <si>
    <t>发展黑山羊养殖1720只，助推141户贫困户产业增收</t>
  </si>
  <si>
    <t>生态鸡养殖项目</t>
  </si>
  <si>
    <t>多依村、南华村、坡脚村、南美村</t>
  </si>
  <si>
    <t>15元/只</t>
  </si>
  <si>
    <t>计划养殖生态鸡38500，其中：多依村大平掌地养殖22000只，南华村西山养殖8000只，坡脚隔界山养殖5500只，南美村养殖3000只</t>
  </si>
  <si>
    <t>发展生态鸡养殖38500只，助推943户农户产业增收，受益农户满意度100%</t>
  </si>
  <si>
    <t>发展生态鸡养殖38500只，带动239户贫困户农户产业增收</t>
  </si>
  <si>
    <t>生态鸡养殖生产线扩建项目</t>
  </si>
  <si>
    <t>坡脚村</t>
  </si>
  <si>
    <t>临沧市植宝农民种植、养殖专业合作社隔界山养鸡场生产线扩建,建设内容包括孵化房200平方米，厂房扩建200平方米，配套基础设施建设等。</t>
  </si>
  <si>
    <t>扩建坡脚村植宝公司生态鸡养殖生产线项目，助推238户农户产业增收，受益贫困户77户，受益农户受益农户满意度100%</t>
  </si>
  <si>
    <t>实施坡脚村植宝公司生态鸡养殖场生产线扩建项目，带动77户贫困户产业增收</t>
  </si>
  <si>
    <t>肉牛养殖场建设项目</t>
  </si>
  <si>
    <t>那杏村、平掌村、南糯村</t>
  </si>
  <si>
    <t>1200元/平方米</t>
  </si>
  <si>
    <t>计划建设肉牛养殖场5个</t>
  </si>
  <si>
    <t>增加农户收入，预计受益建档立卡户433户1796人，受益群众满意度≥102%</t>
  </si>
  <si>
    <t>胡蜂养殖</t>
  </si>
  <si>
    <t>窝</t>
  </si>
  <si>
    <t>计划2019年养殖葫芦蜂1000窝，补助标准200元/窝</t>
  </si>
  <si>
    <t>增加农户收入，预计受益建档立卡户26户105人，受益群众满意度≥100%</t>
  </si>
  <si>
    <t>山羊养殖小区建设项目</t>
  </si>
  <si>
    <t>开展背阴组、坝头组，城市供水水源地保护及五老山禁牧工作，建设山羊养殖小区2个，建盖圈舍面积4400平方米，补助标准300元/平方米，其它辅助用房600平方米，补助标准200元/平方米</t>
  </si>
  <si>
    <t>增加农户收入，预计受益建档立卡户201户784人，受益群众满意度≥100%</t>
  </si>
  <si>
    <t>蜜蜂养殖</t>
  </si>
  <si>
    <t>箱</t>
  </si>
  <si>
    <t>200元/箱</t>
  </si>
  <si>
    <t>计划养殖蜜蜂1600箱</t>
  </si>
  <si>
    <t>增加农户收入，预计受益建档立卡户347户1349人，受益群众满意度≥100%</t>
  </si>
  <si>
    <t>养猪场</t>
  </si>
  <si>
    <t>平方米</t>
  </si>
  <si>
    <t>400元/平方米</t>
  </si>
  <si>
    <t>忙送组建设生态猪养殖场1000平方米；黄家组建设生态猪养殖场1000平方米；唐家组建设生态猪养殖场1000平方米。</t>
  </si>
  <si>
    <t>增加农户收入，预计受益建档立卡户259户1021人，受益群众满意度≥100%</t>
  </si>
  <si>
    <t>文伟社区生态鸡委托养殖项目</t>
  </si>
  <si>
    <t>明子村、岔河村、丙简村</t>
  </si>
  <si>
    <t>依托街道整合扶贫产业项目、整村推进项目、山地鸡养殖项目资金为2015年来脱贫及未脱贫在册贫困户发展山地鸡代养79571只，补助标准15元/只;,配套建设饮水工程一件埋设引水管道5公里，补助标准8万元/公里；建畜水池210立方米，补助标准600元/平方米，通电工程一件架设10KV输电线路1公里，补助标准10万元/公里；400V配电线路0.5公里，补助标准2万元/公里；制安变压器1台，补助标准10万元台。</t>
  </si>
  <si>
    <t>增加受益贫困户收入户均200元以上</t>
  </si>
  <si>
    <t>商品猪委托养殖项目</t>
  </si>
  <si>
    <t>明子村、丙简村、文伟社区</t>
  </si>
  <si>
    <t>依托整村推进、产业扶贫项目资金为2015年来脱贫及未脱贫在册贫困户发展商品猪代养340头，补助标准1550元/头。</t>
  </si>
  <si>
    <t>肉牛养殖</t>
  </si>
  <si>
    <t>结合开展明子村、岔河村城市供水水源地保护及五老山、旗山禁牧工作，按照“合作社+农户”或以奖代补等形式发展肉牛养殖900头，其中：2019年养殖600头（明子村200头、岔河村200头，丙简村200头）、2020年养殖300头（文村300头）。补助标准：3600元/头；</t>
  </si>
  <si>
    <t>山羊养殖</t>
  </si>
  <si>
    <t>结合开展明子村、岔河村城市供水水源地保护及五老山、旗山禁牧工作，按照“合作社+农户”或以奖代补等形式发展山羊养殖3000只，其中：2019年养殖3000只（明子村1500只、岔河村1000只，丙简村500只）补助标准：1500元/头；</t>
  </si>
  <si>
    <t>忙畔街道丙简村小龙虾养殖</t>
  </si>
  <si>
    <t>丙简村</t>
  </si>
  <si>
    <t>开挖养殖塘60亩，购置虾苗及饲料，进排水渠与相应设施，机械设备，捞捕工具，药物</t>
  </si>
  <si>
    <t>1.每年为村集体增加经济收入14万元；2.项目（工程）验收合格率≧100%；3.带动小铺子易地搬迁点30人以上就业。</t>
  </si>
  <si>
    <t>养殖小区通水</t>
  </si>
  <si>
    <t>件</t>
  </si>
  <si>
    <t>分别建设明子村、岔河村、丙简村牛养殖小区、山羊养殖小区通水工程6件，文伟社区建设肉牛养殖小区、生态鸡养殖小区通水工程2件。</t>
  </si>
  <si>
    <t>生态鸡养殖小区（场）建设</t>
  </si>
  <si>
    <t>坝密河村、户有村、完贤村、勐托村、弯子村、永和村、博尚村、夹山村、那戈村、小那么村、大那么村、那招村、邦公村、邦别村</t>
  </si>
  <si>
    <t>15元/羽</t>
  </si>
  <si>
    <t>计划建设生态鸡养殖小区（场）14个共养殖19.5万羽。补助标准15元/羽</t>
  </si>
  <si>
    <t>完成建设生态鸡养殖小区14个；项目验收合格率达100%；群众满意度达100%。</t>
  </si>
  <si>
    <t>勐托村生猪养殖</t>
  </si>
  <si>
    <t>600元/头</t>
  </si>
  <si>
    <t>发展生猪养殖6000头，2019年养殖6000头（勐托村）补助标准：600元/头</t>
  </si>
  <si>
    <t>完成建设生猪养殖小区1个；项目验收合格率达100%；群众满意度达100%。</t>
  </si>
  <si>
    <t>按照合作社+农户或以奖代补等形式带动农户增收</t>
  </si>
  <si>
    <t>竹鼠养殖</t>
  </si>
  <si>
    <t>200元/只</t>
  </si>
  <si>
    <t>计划团山发展竹鼠养殖200只</t>
  </si>
  <si>
    <t>发展竹鼠养殖200只，助推40户农户产业增收，受益农户满意度100%</t>
  </si>
  <si>
    <t>发展竹鼠养殖200只，带动40户农户产业增收</t>
  </si>
  <si>
    <t>豪猪养殖</t>
  </si>
  <si>
    <t>800元/头</t>
  </si>
  <si>
    <t>计划南楞田发展豪猪养殖100头</t>
  </si>
  <si>
    <t>发展豪猪养殖100头，助推10户农户产业增收，受益贫困户满意度100%</t>
  </si>
  <si>
    <t>助推10户农户产业每年增收2000元。</t>
  </si>
  <si>
    <t>（三）农副产品加工业</t>
  </si>
  <si>
    <t>勐旺傣族风味酱菜厂建设项目</t>
  </si>
  <si>
    <t>430万元</t>
  </si>
  <si>
    <t>在勐旺村建设一个傣族风味酱菜厂，建设内容为生产厂房120平米、保鲜仓库80平方米、窖藏室80平方米、蓄水池1个、蔬菜清洗设备1套、真空包装设备1套、打码机1套、管理房1间、监控设备1套、生产包装操作台1个、消毒设施1项、注册产品商标1个、微型智能化农残检测设备1套、智能化果蔬鲜切设备1套、防虫防鼠设施1项、附属工程及亮化美化工程1项</t>
  </si>
  <si>
    <t>1.建成酱菜厂1个；2.工程验收合格率≥100%；3.带动群众增收不少于400户；4.群众满意度≥95%</t>
  </si>
  <si>
    <t>向所有贫困户保底价收购原材料，预计带动群众435户，带贫减贫324户，户均增收2000元</t>
  </si>
  <si>
    <t>禽畜屠宰场</t>
  </si>
  <si>
    <t>坡头组</t>
  </si>
  <si>
    <t>邦包村坡头组新建屠宰场一处占地2.5亩，厂房面积400平方米，含场平、设备机械工具购买等</t>
  </si>
  <si>
    <t>新建屠宰场一处占地2.5亩，厂房面积400平方米，带动60户以上农户，其中建档立卡贫困户40户；养殖动物成活率≥80%</t>
  </si>
  <si>
    <t>芒果加工厂</t>
  </si>
  <si>
    <t>永平村</t>
  </si>
  <si>
    <t>新建芒果加工厂1间，占地面积500平方米。大棚500平方米，场地硬化450平方米，配套办公设备等配套果蔬烘干机，电商物流、包装设备等</t>
  </si>
  <si>
    <t xml:space="preserve">1.建设面积≥500平方米；2.受益农户≥300户；3.受益建档立卡户≥117户；4.户带动增收≥0.2万元
</t>
  </si>
  <si>
    <t>合作社+电商+农户</t>
  </si>
  <si>
    <t>蜂蜜加工</t>
  </si>
  <si>
    <t>蜂蜜加工厂120㎡，单价1300元/㎡，投资15.6万元；室外场平200㎡，单价220元/㎡，投资4.4万元；设备及材料配置8万元；共计投资28万元，群众自筹措建设资金8万元，申请补助20万元。</t>
  </si>
  <si>
    <t>预计受益建档立卡户122户435人，受益群众满意度≥100%</t>
  </si>
  <si>
    <t>冷库建设</t>
  </si>
  <si>
    <t>用地1500平方米，仓库200平方米，管理房200平方米，补助标准1200元每平方米</t>
  </si>
  <si>
    <t>预计受益建档立卡户147户559人，受益群众满意度≥100%</t>
  </si>
  <si>
    <t>加工厂建设</t>
  </si>
  <si>
    <t>平河村、平掌村</t>
  </si>
  <si>
    <t>新建核桃榨油厂1个，新建小型茶叶初制厂1个，新建坚果加工厂1座</t>
  </si>
  <si>
    <t>预计受益建档立卡户643户2639人，受益群众满意度≥100%</t>
  </si>
  <si>
    <t>（四）电商扶贫</t>
  </si>
  <si>
    <t>电子商务进农村综合示范项目</t>
  </si>
  <si>
    <t>全区十个乡（镇、街道）</t>
  </si>
  <si>
    <t>86个行政村</t>
  </si>
  <si>
    <t>临翔区、乡、村三级公共电商服务、物流体系建设、电商人才培训，电商扶贫等</t>
  </si>
  <si>
    <t>拓宽农产品销售渠道，降低销售成本，促进农特产品交易，实现农民增收。</t>
  </si>
  <si>
    <t>提高群众收入，增加销售渠道，提供电商服务</t>
  </si>
  <si>
    <t>区商务局</t>
  </si>
  <si>
    <t>（五）发展壮大村集体经济</t>
  </si>
  <si>
    <t>2018年发展壮大村集体经济项目</t>
  </si>
  <si>
    <t>蚂蚁堆乡、凤翔街道</t>
  </si>
  <si>
    <t>蚂蚁堆忙糯村；风翔街道新村村、竹蓬村</t>
  </si>
  <si>
    <t>忙糯村入股云南临沧临翔沐阳茶业集团有限公司（曼启茶厂）；凤翔街道新村村、竹篷村入股四通酱菜厂。蚂蚁堆乡忙糯村20万、风翔街道新村村10万、竹蓬村50万。</t>
  </si>
  <si>
    <t>忙糯村每年将注入资金的12.5%支付村集体作为村集体经济收入；凤翔街道新村、竹篷村，通过实施项目，每年可获得1万元村集体经济收入（项目持续5年，2019—2024年）</t>
  </si>
  <si>
    <t>采取“龙头企业+党支部+合作社+农户”的利益联结模式发展壮大村集体经济。</t>
  </si>
  <si>
    <t>区委组织部</t>
  </si>
  <si>
    <t>2019年发展壮大村集体经济项目</t>
  </si>
  <si>
    <t>凤翔街道、马台乡、圈内乡、博尚镇、忙畔街道、南美乡、蚂蚁堆乡、平村乡、东乡</t>
  </si>
  <si>
    <t>凤翔街道石房村、马台乡琅琊村、圈内乡坝胡村、炭窑村、博尚镇完海村、小那么村、忙畔街道丙简村、南美乡南美村、蚂蚁堆乡遮奈村、平村乡那玉村、邦东乡邦包村</t>
  </si>
  <si>
    <t>50万元/村</t>
  </si>
  <si>
    <t>采取入股的方式，依托当地的龙头企业发展壮大村集体经济，发展壮大凤翔街道石房村、马台乡琅琊村、圈内乡坝胡村、炭窑村、博尚镇完海村、小那么村、忙畔街道丙简村、南美乡南美村、蚂蚁堆乡遮奈村、平村乡那玉村、邦东乡邦包村等11个村的村集体经济，每个村补助50万元。</t>
  </si>
  <si>
    <t xml:space="preserve"> </t>
  </si>
  <si>
    <t>发展壮大11个村集体经济，预期新增村级集体经济年度收入≥3.5万元，预计带动建档立卡户858户，受益群众满意度≥98%。</t>
  </si>
  <si>
    <t>凤翔街道、马台乡、圈内乡、博尚镇、忙畔街道、南美乡</t>
  </si>
  <si>
    <t>（六）合作社建设</t>
  </si>
  <si>
    <t>临翔区合作社建设项目</t>
  </si>
  <si>
    <t>开展90个行政合作社规范化建设，以奖待补，业务培训</t>
  </si>
  <si>
    <t>吉华竹编农民专业合作社产业扶贫项目</t>
  </si>
  <si>
    <t>中山村</t>
  </si>
  <si>
    <t>通过建立“龙头企业+村集体+合作社+贫困户”发展模式，注入80万元资金，通过项目实施，中山村每年可按10%的比率获得固定收益8万元，收益中的70%作为贫困户（226户）的分红（户均247元）,30%作为村集体经济收入。</t>
  </si>
  <si>
    <t>带动社员发展，提高社员经济收人</t>
  </si>
  <si>
    <t>邦谷村合作社建设项目</t>
  </si>
  <si>
    <t>邦谷村</t>
  </si>
  <si>
    <t>需建设标准化收购房1200平方米、加工房储藏仓库1500平方米，管理房300平方米，总面积3000平方，购置管理设备、活动场所、围墙、大门等配套基础设施建设。</t>
  </si>
  <si>
    <t>落实合作社的带动及抵御市场风险的作用，稳定实现农户增收。</t>
  </si>
  <si>
    <t>改善108户400人贫困人口的生产生活条件</t>
  </si>
  <si>
    <t>区供销合作社</t>
  </si>
  <si>
    <t>（七）光伏扶贫</t>
  </si>
  <si>
    <t>临翔区2017年村级光伏扶贫电站建设项目</t>
  </si>
  <si>
    <t>忙畔街道、蚂蚁堆乡、博尚镇、马台乡</t>
  </si>
  <si>
    <t>岔河村、邦谷村、杏勒村、邦公村、平河村、白河村、文伟社区</t>
  </si>
  <si>
    <t>总装机容量为17018千瓦</t>
  </si>
  <si>
    <t>2018.11.09</t>
  </si>
  <si>
    <t>2019.6.29</t>
  </si>
  <si>
    <t>临沧市临翔区工业投资经营有限公司</t>
  </si>
  <si>
    <t>区发改局</t>
  </si>
  <si>
    <t>（八）休闲农业与乡村旅游</t>
  </si>
  <si>
    <t>2万元/套</t>
  </si>
  <si>
    <t>完善活动场所公共服务能力,满足群众文化活动需求，提升文化素养,项目验收合格率达100%；群众满意度达100%。</t>
  </si>
  <si>
    <t>区文化和旅游局</t>
  </si>
  <si>
    <t>（九）农村现代流通网络体系建设</t>
  </si>
  <si>
    <t>供销合作社改革发展农村现代流通网络体系建设试点项目补助</t>
  </si>
  <si>
    <t>文华村</t>
  </si>
  <si>
    <t>创建临翔区供销合作社凤翔基层社标杆社，使其具有独立法人资格，完善相关管理制度，提升改造铺面陈设，增加货品和基础设施设备，确保至少有3项为农服务项目，3年内开展“互联网+”，与云南供销电商对接形成全省供销电商“一张网”，至少领办5个农民专业合作社，其中，入股2个以上农民专业合作社，牵头组建2个以上农民专业合作社，实现行政村综合服务社基本实现全覆盖，使其成为供销合作社改革发展农村现代流通网络体系建设项目的试点。</t>
  </si>
  <si>
    <t>带动合作社发展，扩大群众农特产品销售渠道</t>
  </si>
  <si>
    <t>带动农优产品的销售，带动农户增收。</t>
  </si>
  <si>
    <t>蔬菜、电器等农产品流通网络体系建设</t>
  </si>
  <si>
    <t>蔬菜、电器等农产品流通网络体系建设（与市区蔬菜公司、学校、饭店等合作，建立网络订单交易平台，在本村建设网络代购点，确保平台网络体系线上线下购销正常运转，降低购销成本，受益全村人员，带动群众产业互通致富）</t>
  </si>
  <si>
    <t>拓宽农产品销售渠道，降低销售成本，带动群众产业互通致富</t>
  </si>
  <si>
    <t>助推农户增收，受益群众满意度100%</t>
  </si>
  <si>
    <t>（十）易地扶贫搬迁后续帮扶（产业发展）</t>
  </si>
  <si>
    <t>回弄安置点产业发展项目</t>
  </si>
  <si>
    <t>龙眼：2000元/亩香蕉：1000元/亩</t>
  </si>
  <si>
    <t>沿江片区种植龙眼200亩，岩子脚、忙皮、银匠田组种植香蕉200亩</t>
  </si>
  <si>
    <t>1.种植面积≥200亩；2.成活率≥96%；3.亩实现增收≥0.15万元；4.群众满意度≥100%；5.带动建档立卡户数≥68户。</t>
  </si>
  <si>
    <t>（十一）移民搬迁后续帮扶（产业发展）</t>
  </si>
  <si>
    <t>移民搬迁后续帮扶（产业发展）</t>
  </si>
  <si>
    <t>博尚镇、马台乡、平村乡</t>
  </si>
  <si>
    <t>平掌、勐准、李家</t>
  </si>
  <si>
    <t>0.56万元/亩</t>
  </si>
  <si>
    <t>建设博尚镇勐准村细腊组20亩大棚基地，配套部分土地整形、灌溉沟渠等基础设施；马台乡平掌村江边组新建蔬菜基地200亩，配套机耕路2.5公里、灌溉管网6公里、蔬菜合作社办公设施一套；平村乡永平村老李家组种植坚果200亩，茶叶400亩，建设产业砂石路12公里。</t>
  </si>
  <si>
    <t>20亩大棚基地、蔬菜基地200亩，配套机耕路2.5公里、灌溉管网6公里、蔬菜合作社办公设施一套。种植坚果200亩，茶叶400亩，建设产业砂石路12公里。受益贫困群众17户，群众满意度≥95%。</t>
  </si>
  <si>
    <t>带动206户827人发展产业增收，其中：受益贫困户35户133人</t>
  </si>
  <si>
    <t>区搬迁安置办</t>
  </si>
  <si>
    <t>区农业农村局   区搬迁安置办</t>
  </si>
  <si>
    <t>（十二）生态扶贫</t>
  </si>
  <si>
    <t>经济林果项目</t>
  </si>
  <si>
    <t>博尚镇、凤翔街道、忙畔街道、蚂蚁堆乡、邦东乡、章驮乡、圈内乡、平村乡、南美乡、马台乡共9个乡（镇、街道）</t>
  </si>
  <si>
    <t>株</t>
  </si>
  <si>
    <t>30株/户</t>
  </si>
  <si>
    <t>向全区10914户建档立卡贫困户免费发放经济林果327420株</t>
  </si>
  <si>
    <t>扶持建档立卡贫困户每户种植经济林果30株。</t>
  </si>
  <si>
    <t>扶持10914户建档立卡户每户种植经济林果实现增收。</t>
  </si>
  <si>
    <t>临沧市临翔区林业和草原局</t>
  </si>
  <si>
    <t>农村能源建设项目</t>
  </si>
  <si>
    <t>博尚镇、凤翔街道、忙畔街道、蚂蚁堆乡、邦东乡、章驮乡、圈内乡、平村乡、南美乡、马台乡共10个乡（镇、街道）</t>
  </si>
  <si>
    <t>台</t>
  </si>
  <si>
    <t>太阳能热水器849台、太阳能支架平台406套</t>
  </si>
  <si>
    <t>太阳能热水器2068元/台、太阳能支架平台908元/台</t>
  </si>
  <si>
    <t>在10个乡镇、街道发放849台太阳能热水器，安装406套太阳能支架平台</t>
  </si>
  <si>
    <t>太阳能热水器受益849户、安装太阳能支架平台受益406户</t>
  </si>
  <si>
    <t>太阳能热水器受益2396人、安装太阳能支架平台受益624人</t>
  </si>
  <si>
    <t>在10个乡镇、街道发放太阳能热水器849台，太阳能平台支架406套，改善建档立卡户居住条件，提高生活质量。</t>
  </si>
  <si>
    <t>改善建档立卡户居住条件，提高生活质量。</t>
  </si>
  <si>
    <t>太阳能热水器节能灶项目</t>
  </si>
  <si>
    <t>博尚镇、凤翔街道、忙畔街道、蚂蚁堆乡、邦东乡、章驮乡、圈内乡、平村乡、南美乡、马台乡共11个乡（镇、街道）</t>
  </si>
  <si>
    <t>太阳能热水器1934台、节能灶2500台</t>
  </si>
  <si>
    <t>太阳能热水器2068元/台、节能灶218元/台</t>
  </si>
  <si>
    <t>在10个乡镇、街道发放2500台节柴灶；1934台太阳能热水器</t>
  </si>
  <si>
    <t>太阳能热水器受益1934户；安装节柴灶受益2500户</t>
  </si>
  <si>
    <t>太阳能热水器受益6736人；安装节柴灶受益8942人</t>
  </si>
  <si>
    <t>在10个乡镇、街道发放太阳能热水器1934台，节柴灶2500台，改善建档立卡户生活条件，提高生活质量。</t>
  </si>
  <si>
    <t>森林生态效益补偿</t>
  </si>
  <si>
    <t>蚂蚁堆乡、南美乡、章驮乡、圈内乡、平村乡、博尚镇、马台乡、邦东乡、忙畔街道、凤翔街道</t>
  </si>
  <si>
    <t>续建</t>
  </si>
  <si>
    <t>万亩</t>
  </si>
  <si>
    <t>国家级集体和个人14元/亩、国有9元/亩；省级集体和个人14.5元/亩、国有9.5元/亩</t>
  </si>
  <si>
    <t>有效管护公益林，林权所有者得到补偿，</t>
  </si>
  <si>
    <t>林权所有者得到补偿，公益林有效管护。</t>
  </si>
  <si>
    <t>带动2266户贫困户、9367人增收</t>
  </si>
  <si>
    <t>临翔区林业和草原局</t>
  </si>
  <si>
    <t>天然商品林停伐补助</t>
  </si>
  <si>
    <t>国有8元/亩、集体和个人13.64元/亩</t>
  </si>
  <si>
    <t>有效管护天然商品林资源。林权所有者得到补助，</t>
  </si>
  <si>
    <t>林权所有者得到补助，天然商品林资源有效管护。</t>
  </si>
  <si>
    <t>带动5426户贫困户、22292人增收</t>
  </si>
  <si>
    <t>国家级集体和个人15.5元/亩、国有9.5元/亩；省级集体和个人14.5元/亩、国有9.5元/亩</t>
  </si>
  <si>
    <t>国有10元/亩、集体和个人15元/亩</t>
  </si>
  <si>
    <t>带动5425户贫困户、22288人增收</t>
  </si>
  <si>
    <t>生态护林员生活补助</t>
  </si>
  <si>
    <t>人</t>
  </si>
  <si>
    <t>在10个乡（镇、街道）中共选聘181名生态护林员</t>
  </si>
  <si>
    <t>8400元/年</t>
  </si>
  <si>
    <t>在10个乡（镇、街道）中共选聘181名生态护林员，每人每月核定工资为700元。</t>
  </si>
  <si>
    <t>2018.1.1</t>
  </si>
  <si>
    <t>2018.12.31</t>
  </si>
  <si>
    <t>选聘建档立卡贫困人口担任护林员，带动建档立卡贫困户增收，对全区林地进行管护，保证管护区域内的重点公益林、林地不受破坏、无盗砍滥伐、乱捕滥猎、毁林开荒、侵占林地和私挖乱采现象。</t>
  </si>
  <si>
    <t>选聘建档立卡贫困人口担任护林员，带动181户757人增收</t>
  </si>
  <si>
    <t>在10个乡（镇、街道）中共选聘131名生态护林员</t>
  </si>
  <si>
    <t>在10个乡（镇、街道）中共选聘131名生态护林员，每人每月核定工资为700元。</t>
  </si>
  <si>
    <t>2019.1.1</t>
  </si>
  <si>
    <t>2019.12.31</t>
  </si>
  <si>
    <t>选聘建档立卡贫困人口担任护林员，带动131户425人增收</t>
  </si>
  <si>
    <t>在10个乡（镇、街道）中共选聘126名生态护林员</t>
  </si>
  <si>
    <t>在10个乡（镇、街道）中共选聘126名生态护林员，每人每月核定工资为700元。</t>
  </si>
  <si>
    <t>选聘建档立卡贫困人口担任护林员，带动126户397人增收</t>
  </si>
  <si>
    <t>（十三）其他产业项目</t>
  </si>
  <si>
    <t>临翔区绿色循环优质高效特色农业促进项目</t>
  </si>
  <si>
    <t>生态茶园建设20万亩，有机茶园认证0.5万亩，基本完成全区古茶树、古茶园普查，建成以“企业+村集体经济+合作社+建档立卡户”模式为主的标准化、清洁化茶叶初制厂10个，建成茶产业链延伸型融合发展示范园1个，建成茶叶质量安全监督管理控制体系和产品质量追溯体系10个，申报“昔归”茶等几个名山茶地理标志证明商标，申报1件中国名牌农产品、6件云南省名牌农产品。</t>
  </si>
  <si>
    <t>促进全区茶叶产业发展，带动贫困户增收</t>
  </si>
  <si>
    <t>带动贫困户4357户16524人发展产业增收</t>
  </si>
  <si>
    <t>南美乡、平村乡、马台乡、凤翔街道、忙畔街道、章驮乡、圈内乡、博尚镇、蚂蚁堆乡、邦东乡、相关部门</t>
  </si>
  <si>
    <t>农业产业发展项目（2018年云南省临沧市临翔区供销资产公司土地托管项目）</t>
  </si>
  <si>
    <t>文华社区</t>
  </si>
  <si>
    <t>土地托管200亩，项目建设规模为占地17962.42m2（约合26.9亩）。项目建筑面积12791.25m2,年进场交易农副产品50000吨，主要建设内容：农产品交易市场6720m2,仓储设施3454.4m2,冷库设施2616.85m2，保鲜库成套设备购置12台（套），具体进场交易物资为瓜果蔬菜、水果、干果、茶叶、大米、生活日用品。</t>
  </si>
  <si>
    <t>项目建成后带动全区蔬菜基地发展生产，可解决就业87人，可提供进场交易人数2000人。</t>
  </si>
  <si>
    <t>改变临沧城当前散、乱、脏传统农贸市场交易方式，带动全区农业产业的标准化、规模化生产和产品质量的不断提高。</t>
  </si>
  <si>
    <t>临沧市临翔区供销资产经营有限公司</t>
  </si>
  <si>
    <t>临翔区农业科技示范基地项目</t>
  </si>
  <si>
    <t>勐准村、博尚村</t>
  </si>
  <si>
    <t>高效合理配置资源，以发展现代农业为契机，有组织、有计划、有步骤的培育和引进农作物优良品种种植，引进现代经营管理理念，采用现代农业高新技术，建设全区科技先导型农业科技示范基地68.677亩，带动周边农民增收，为当地农户提供就业岗位，推动周边地区农业农村经济发展和美丽乡村建设。</t>
  </si>
  <si>
    <t>建成科技先导型农业科技示范基地68.677亩，带动周边1135户农户通过运用新品种新技术实现增收。</t>
  </si>
  <si>
    <t>后续产业发展项目</t>
  </si>
  <si>
    <t>89个行政村</t>
  </si>
  <si>
    <t>10万元/村</t>
  </si>
  <si>
    <t>计划通过后续产业发展，解决收入风险户收入过低的问题和持续增收的问题，10万元/村</t>
  </si>
  <si>
    <t>解决农户产业发展短板，促进贫困户持续稳定增收</t>
  </si>
  <si>
    <t>南美乡、平村乡、马台乡、凤翔街道、忙畔街道、章驮乡、圈内乡、博尚镇、蚂蚁堆乡、邦东乡</t>
  </si>
  <si>
    <t>二、就业扶贫</t>
  </si>
  <si>
    <t>农村贫困劳动力技能培训</t>
  </si>
  <si>
    <t>南美乡、章驮乡、圈内乡、马台乡、蚂蚁堆乡、凤翔街道、邦东乡</t>
  </si>
  <si>
    <t>多依村、南美村、南华村、坡脚村、章驮村、户远村、邦福村、塘房村、龙平村、邦卖村、勐旺村、新寨村、采花坝村、文宁村、圈内村、斗阁村、清河村、马台村、琅琊村、唐家村、全河村、平河村、那杏村、平掌村、南糯村、一水村、马峰腰村、曼毫村、新民村、小河边村、邦海村、蚂蚁堆村、杏勒村、、糯恩村、忙糯村、遮奈村、邦谷村、白河村、曼启村、竹蓬村、五村、石房村、新村、南信村、中山村、南本村、昔本村、邦东村、邦包村、曼岗村、卫平村、和平村、团山村、璋珍村</t>
  </si>
  <si>
    <t>700元/人</t>
  </si>
  <si>
    <t>对农村贫困劳动力进行职业技能培训（南美乡284人、章驮乡240人、圈内乡173人、马台乡1800人、蚂蚁堆乡50人、凤翔街道802人、邦东乡30人</t>
  </si>
  <si>
    <t>农村贫困劳动力技能培训3379人，培训合格率100%，受益贫困人口2709人，受益群众满意度100%</t>
  </si>
  <si>
    <t>区人社局</t>
  </si>
  <si>
    <t>乡村旅游服务培训</t>
  </si>
  <si>
    <t>博尚镇、南美乡、章驮乡、凤翔街道、邦东乡</t>
  </si>
  <si>
    <t>勐准村腾龙自然村、碗窑村碗窑自然村、幕布村幕布自然村、南美村南楞田自然村、坡脚村竹笆桥自然村、南华村半坡自然村、勐旺村腊东自然村、邦卖村榨房自然村、中山村大银铺自然村、昔本新村旧寨自然村、昔本村文化自然村、邦东村昔归自然村</t>
  </si>
  <si>
    <t>400元/户</t>
  </si>
  <si>
    <t>博尚镇718户、南美乡236户、章驮乡214户、凤翔街道247户、邦东乡73人</t>
  </si>
  <si>
    <t>项目验收合格率达100%；群众满意度达100%。</t>
  </si>
  <si>
    <t>区外省内计划转移就业</t>
  </si>
  <si>
    <t>博尚镇、南美乡、章驮乡、平村乡、圈内乡、凤翔街道、蚂蚁堆乡、马台乡、邦东乡</t>
  </si>
  <si>
    <t>户有村、完贤村、完海村、勐托村、碗窑村、幕布村、博尚村、勐准村、永泉村、永和村、弯子村、夹山村、那戈村、大那么村、小那么村、邦公村、邦别村、坝密河村、那招村、多依村、南美村、南华村、坡脚村、章驮村、户远村、邦福村、塘房村、龙平村、邦卖村、勐旺村、新寨村、采花坝村、平村村、那玉村、永平村、忙丫村、换良村、坝胡村、斗阁村、昆赛村、宁安村、细博村、圈内村、昔木村、文远村、文宁村、炭窑村、南赛河村、竹蓬村、五村、石房村、新村、南信村、中山村、南本村、昔本村、一水村、马峰腰村、曼毫村、新民村、小河边村、邦海村、蚂蚁堆村、杏勒村、、糯恩村、忙糯村、遮奈村、邦谷村、白河村、曼启村、清河村、马台村、琅琊村、唐家村、全河村、平河村、那杏村、平掌村、南糯村、邦东村、邦包村、曼岗村、卫平村、和平村、团山村、璋珍村</t>
  </si>
  <si>
    <t>对外出务工的建档立卡贫困劳动力给予一次性生活补贴。对异地转移并稳定就业3个月以上的贫困劳动力，给予一次性生活补助，在州（市）外省内每人500元。</t>
  </si>
  <si>
    <t>博尚镇2019年计划转移就业254人，2020年计划转移就业400人；南美乡2019年计划转移就业110人，2020年计划转移就业120人；章驮乡2019年计划转移就业300人，2020年计划转移就业450人；平村乡2019年计划转移就业320人，2020年计划转移就业460人；圈内乡2019年计划转移就业30人，2020年计划转移就业40人；凤翔街道2019年计划转移就业80人，2020年计划转移就业80人；蚂蚁堆乡2019年计划转移就业120人，2020年计划转移就业120人；马台乡2019年计划转移就业60人，2020年计划转移就业75人；邦东乡2019年计划转移就业170人，2020年计划转移就业200人。</t>
  </si>
  <si>
    <t>计划转移就业3019人，受益群众满意度100%</t>
  </si>
  <si>
    <t>省外计划转移就业</t>
  </si>
  <si>
    <t>博尚镇、南美乡、章驮乡、平村乡、圈内乡、凤翔街道、蚂蚁堆乡、马台乡邦东乡</t>
  </si>
  <si>
    <t>对外出务工的建档立卡贫困劳动力给予一次性生活补贴。对异地转移并稳定就业3个月以上的贫困劳动力，给予一次性生活补助，省外每人1000 元。</t>
  </si>
  <si>
    <t>博尚镇2019年计划转移就业362人，2020年计划转移就业300人；南美乡2019年计划转移就业48人，2020年计划转移就业50人；章驮乡2019年计划转移就业150人，2020年计划转移就业150人；平村乡2019年计划转移就业130人，2020年计划转移就业150人；圈内乡2019年计划转移就业20人，2020年计划转移就业30人；凤翔街道2019年计划转移就业50人，2020年计划转移就业50人；蚂蚁堆乡2019年计划转移就业6人，2020年计划转移就业12人；马台乡2019年计划转移就业30人，2020年计划转移就业40人；邦东乡2019年计划转移就业10人，2020年计划转移就业20人。</t>
  </si>
  <si>
    <t>计划转移就业1578人，受益群众满意度100%</t>
  </si>
  <si>
    <t>用人单位补贴</t>
  </si>
  <si>
    <t>南美乡、马台乡</t>
  </si>
  <si>
    <t>南华村、马台村</t>
  </si>
  <si>
    <t xml:space="preserve">对当地用人单位吸纳建档立卡贫困劳动力给予稳定就业补贴。稳定就业3个月以上、6个月（含）以下的，给予每人300元补贴；稳定就业6个月以上、12 个月（含）以下的，给予每人700 元补贴；稳定就业 12 个月以上的，给予每人1500元补贴。
</t>
  </si>
  <si>
    <t>南美乡7人、马台乡100人</t>
  </si>
  <si>
    <t>扶贫车间补助</t>
  </si>
  <si>
    <t>凤翔街道、蚂蚁堆乡、章驮乡、博尚镇、圈内乡、邦东乡</t>
  </si>
  <si>
    <t>中山村、蚂蚁堆村、户远村、碗窑村、昔木村、邦包村</t>
  </si>
  <si>
    <t>对当地吸纳贫困劳动力就业的扶贫车间、农民合作社等给予一次性奖补。对吸纳5名以上贫困劳动力稳定就业 6 个月以上的扶贫车间、农民合作社等，给予每人 1000 元奖补。</t>
  </si>
  <si>
    <t>凤翔街道41人、蚂蚁堆乡11人、章驮乡25人、博尚镇193人、圈内乡100人、邦东乡25人</t>
  </si>
  <si>
    <t>残疾人实用技术培训项目</t>
  </si>
  <si>
    <t>平村乡、圈内乡、章驮乡、邦东乡、博尚镇、马台乡、忙畔街道蚂蚁堆乡</t>
  </si>
  <si>
    <t>7乡1镇78个村</t>
  </si>
  <si>
    <t>500元/人</t>
  </si>
  <si>
    <t>残疾人实用技术培训375人，其中：2019年40人，2020年335人</t>
  </si>
  <si>
    <t xml:space="preserve">残疾人实用技术培训375人，提升残疾人就业能力，收益群众满意度100%
</t>
  </si>
  <si>
    <t>平村乡、圈内乡、章驮乡、邦东乡、博尚镇、马台乡、忙畔街道、蚂蚁堆乡</t>
  </si>
  <si>
    <t>区残联</t>
  </si>
  <si>
    <t>新型职业农民培育</t>
  </si>
  <si>
    <t>计划培育新型农业经营主体带头人200人，专业技能型和专业服务型新型职业200人。</t>
  </si>
  <si>
    <t>三、易地扶贫搬迁</t>
  </si>
  <si>
    <t>四、公益性岗位</t>
  </si>
  <si>
    <t>公益性岗位</t>
  </si>
  <si>
    <t>邦东乡、博尚镇、凤翔街道、章驮乡、圈内乡、南美乡、平村乡、忙畔街道、马台乡、蚂蚁堆乡</t>
  </si>
  <si>
    <t>邦东村、邦包村、曼岗村、卫平村、和平村、团山村、璋珍村、户有村、完贤村、完海村、勐托村、碗窑村、幕布村、博尚村、勐准村、永泉村、永和村、弯子村、夹山村、那戈村、大那么村、小那么村、邦公村、邦别村、坝密河村、那招村、竹蓬村、五村、石房村、新村、南信村、中山村、南本村、昔本村、章驮村、户远村、邦福村、塘房村、龙平村、邦卖村、勐旺村、新寨村、采花坝村、坝胡村、斗阁村、昆赛村、宁安村、细博村、圈内村、昔木村、文远村、文宁村、炭窑村、南赛河村、多依村、南美村、南华村、坡脚村、平村村、那玉村、永平村、忙丫村、换良村、明子村、岔河村、丙简村、文伟社区、唐家村、平河村、平掌村、
琅琊村、那杏村、清河村、
马台村、南糯村、全河村、一水村、马峰腰村、曼毫村、新民村、小河边村、邦海村、蚂蚁堆村、杏勒村、、糯恩村、忙糯村、遮奈村、邦谷村、白河村、曼启村</t>
  </si>
  <si>
    <t>护林员每人700元/月；其余工作人员每人800元/月</t>
  </si>
  <si>
    <t>提供公益岗位1490个，护林员197人，其中：邦东乡11人、博尚镇10人、凤翔街道6人、章驮乡17人、圈内乡60人、南美乡5人、平村乡18人、忙畔街道6人、马台乡35人、蚂蚁堆乡29人。其他公益岗位1293人，其中：邦东乡168人、博尚镇145人、凤翔街道40人、章驮乡156人、圈内乡31人、南美乡68人、平村乡87人、忙畔街道56人、马台乡152人、蚂蚁堆乡390人</t>
  </si>
  <si>
    <t>提供公益岗位1490个，增加贫困人口收入，群众满意度达100%。</t>
  </si>
  <si>
    <t>五、教育扶贫</t>
  </si>
  <si>
    <t>雨露计划</t>
  </si>
  <si>
    <t>3000元/生</t>
  </si>
  <si>
    <t>1.对接受中等职业教育、高等职业教育已注册学籍的全区农村建档立卡贫困户子女，给予每生每年扶贫助学补助3000元/生/学年。预计补助650人。2.对符合东西扶贫协作项目补助的贫困学生进行补助，补助标准5000元/生/年，预计补助25人。对最终核实的符合补助条件的实际就学人数进行补助。2017-2018学年补差资金22.65万元。以实际核实的申请学生数为准</t>
  </si>
  <si>
    <t>资助职业教育建档立卡户学生，促其掌握职业技能，增加就业，增加收入。计划补助建档立卡学生≧675人，受益建档立卡贫困群众满意度≥100%</t>
  </si>
  <si>
    <t>区教育体育局</t>
  </si>
  <si>
    <t>“直过民族”和人口较少民族普通话培训</t>
  </si>
  <si>
    <t>南美乡、平村乡、马台乡、凤翔街道、章驮乡、圈内乡、蚂蚁堆乡、邦东乡</t>
  </si>
  <si>
    <t>300元/生</t>
  </si>
  <si>
    <t>对建档立卡户中的“直过民族”和人口较少民族进行普通话培训，每人需培训费300元。</t>
  </si>
  <si>
    <t>提升贫困群众普通话水平，提高交流能力。</t>
  </si>
  <si>
    <t>以实际培训人数为准</t>
  </si>
  <si>
    <t>六、健康扶贫</t>
  </si>
  <si>
    <t>2019年参加城乡居民基本医疗保险</t>
  </si>
  <si>
    <t>89个行政村、23个社区</t>
  </si>
  <si>
    <t>520元/人</t>
  </si>
  <si>
    <t>户籍人口参加基本医疗保险达95%以上，其中建档立卡人口全部参加基本医疗保障</t>
  </si>
  <si>
    <t>户籍人口参加基本医疗保险达95%以上，其中43000建档立卡人口全部参加基本医疗保障</t>
  </si>
  <si>
    <t>区医保局</t>
  </si>
  <si>
    <t>2019年参加大病保险</t>
  </si>
  <si>
    <t>-</t>
  </si>
  <si>
    <t>参加基本医疗保险人员同步参加大病保险</t>
  </si>
  <si>
    <t>2019年接受医疗救助</t>
  </si>
  <si>
    <t>180元/人</t>
  </si>
  <si>
    <t>建档立卡贫困人口参加基本医疗保险按180元/人标准进行补助，符合条件人员享受住院医疗救助</t>
  </si>
  <si>
    <t>建档立卡贫困人口参加基本医疗保险按180元/人标准进行补助，符合条件人员享受住院医疗救助。做好健康扶贫保障，受益农户满意度≥100%</t>
  </si>
  <si>
    <t>接受大病（地方病）救治</t>
  </si>
  <si>
    <t>332名建档立卡贫困大病患者得到救治，入院治疗按照政策给予报销。</t>
  </si>
  <si>
    <t>大病专项集中救治332人，受益贫困群众332人，受益群众满意度100%</t>
  </si>
  <si>
    <t>区卫生健康局</t>
  </si>
  <si>
    <t>七、危房改造</t>
  </si>
  <si>
    <t>区住建局</t>
  </si>
  <si>
    <t>（一）“4类重点对象”危房改造</t>
  </si>
  <si>
    <t>邦东乡、博尚镇、马台乡、蚂蚁堆乡、圈内乡、章驮乡</t>
  </si>
  <si>
    <t>新建/改造</t>
  </si>
  <si>
    <t>加固2.8万元/户、拆除重建3.8万元/户，政府兜底4万元/户</t>
  </si>
  <si>
    <t>拆除重建41户、加固改造110户、政府兜底7户。</t>
  </si>
  <si>
    <t>完成全区4类重点危房改造工程验收合格率100%，贫困户满意度达100%</t>
  </si>
  <si>
    <t>（二）建档立卡贫困户危房改造</t>
  </si>
  <si>
    <t>博尚镇、马台乡、忙畔街道</t>
  </si>
  <si>
    <t>29个村</t>
  </si>
  <si>
    <t>加固2.8万元/户、拆除重建3.8万元/户，政府兜底5万元/户</t>
  </si>
  <si>
    <t>实施建档立卡户的建房改造</t>
  </si>
  <si>
    <t>完成建档立卡贫困户危旧房改，项目验收合格率达100%；群众满意度达100%</t>
  </si>
  <si>
    <t>（三）农户建房补助项目</t>
  </si>
  <si>
    <t>邦东乡、南美乡、凤翔街道</t>
  </si>
  <si>
    <t>邦东乡70万元、南美乡200万元、凤翔街道32.05万元</t>
  </si>
  <si>
    <t>安全住房有保障</t>
  </si>
  <si>
    <t>八、金融扶贫类</t>
  </si>
  <si>
    <t>（一）扶贫小额信贷贴息</t>
  </si>
  <si>
    <t>全区10个乡（镇、街道）</t>
  </si>
  <si>
    <t>按贷款年度基准利率贴息</t>
  </si>
  <si>
    <t xml:space="preserve">对获得扶贫小额信贷的农户，根据银行实际结息金额给予贴息 </t>
  </si>
  <si>
    <t>促进贫困户发展产业，可缓解1000户以上贫困户还款压力。</t>
  </si>
  <si>
    <t>区农商行、区农行</t>
  </si>
  <si>
    <t>区扶贫办</t>
  </si>
  <si>
    <t>（二）扶贫小额信贷风险补偿金</t>
  </si>
  <si>
    <t>根据金融机构放贷规模，补充扶贫小额信贷风险补偿金，增加贫困户获贷率，促进贫困户发展产业</t>
  </si>
  <si>
    <t>≧1600</t>
  </si>
  <si>
    <t>增大银行放贷规模，解决贫困群众贷款难问题，预计可使1600户以上贫困户获得贷款，发展产业。</t>
  </si>
  <si>
    <t>（三）农危改风险补偿金</t>
  </si>
  <si>
    <t>保障建房农户获得贷款</t>
  </si>
  <si>
    <t>保障农户获得贷款</t>
  </si>
  <si>
    <t>区翔昌公司</t>
  </si>
  <si>
    <t>九、生活条件改善</t>
  </si>
  <si>
    <t>（一）入户路改造</t>
  </si>
  <si>
    <t>区交通运输局</t>
  </si>
  <si>
    <t>邦东乡入户路建设</t>
  </si>
  <si>
    <t>团山村、璋珍村、和平村、邦包村、卫平村、邦东村、曼岗村</t>
  </si>
  <si>
    <t>160元/平方米</t>
  </si>
  <si>
    <t>1.修复老邦东街石板路3公里/7500平方米。2.团山村计划实施串户路硬化10700平方米。3.璋珍村计划实施串户路硬化41500平方米。4.和平村计划实施串户路硬化44700平方。5.邦包村计划实施串户路硬化共32000平方米。5.卫平村计划实施串户路硬化33360平方米。6.邦东村计划实施串户路硬化24300平方。7.曼岗村计划实施串户路硬化5.5公里/34375平方米。</t>
  </si>
  <si>
    <t>1.完成邦东乡内必要的入户路建设。2..项目的实施改善群众出行条件。3.项目验收合格率≥100%；4.入户路的群众满意度≥100%。</t>
  </si>
  <si>
    <t>马台乡入户路建设</t>
  </si>
  <si>
    <t>琅琊村、那杏村、平河村、平掌村、全河村、唐家村、南糯村、马台村</t>
  </si>
  <si>
    <t>1.琅琊村计划实施串户路硬化33000平方米。2.那杏村计划实施串户路硬化92100平方米。3.平河村计划实施串户路硬化72000平方米。4.平掌村计划实施串户路硬化90000平方米。5.全河村计划实施串户路硬化97500平方米。6.唐家村计划实施串户路硬化10800平方米。7.南糯村计划实施串户路硬化135000平方米。8.马台村计划实施串户路硬化17700平方米。</t>
  </si>
  <si>
    <t>蚂蚁堆乡入户路建设</t>
  </si>
  <si>
    <t>白河村、邦谷村、邦海村、马峰腰村、蚂蚁堆村、曼毫村、曼启村、忙糯村、糯恩村、小河边村、新民村、杏勒村、一水村、遮奈村</t>
  </si>
  <si>
    <t>1.白河村计划实施串户路硬化42公里/105000平方米。2.邦谷村计划实施串户路硬化44公里/110000平方米。3.邦海村计划实施串户路硬化18公里/45000平方米。4.马峰腰村计划实施串户路硬化24公里/60000平方米。5.蚂蚁堆村计划实施串户路硬化26公里/65000平方米。6.曼毫村计划实施串户路硬化20公里/50000平方米。7.曼启村计划实施串户路硬化22公里/55000平方米。8.忙糯村计划实施串户路硬化26公里/65000平方米。9.糯恩村计划实施串户路硬化20公里/50000平方米。10.小河边计划实施串户路硬化14公里/35000平方米。11.新民村计划实施串户路硬化24公里/60000平方米。12.杏勒村计划实施串户路硬化24公里/60000平方米。13.一水村计划实施串户路硬化36公里/90000平方米。14.遮奈村计划实施串户路硬化38公里/95000平方米。</t>
  </si>
  <si>
    <t>凤翔街道入户路建设</t>
  </si>
  <si>
    <t>昔本、竹篷、、石房、中山、五村</t>
  </si>
  <si>
    <t>1.山头组1公里/3000平方米。2.文华组1.5公里/4500平方米。3.安乐组1公里/3000平方米。3.浪坝寺0.5公里/1500平方米。4.竹篷组1.5公里/4500平方米。5.王家组2.5公里/7500平方米。6.李白水组0.6公里/1800平方米。7.彭家组0.8公里/2400平方米。8.华家坡组0.4公里/1200平方米。9.中山组0.6公里/1800平方米。10.罗家组0.3公里/900平方米。
11.南靠组1公里/3000平方米。12.小五村组1公路/3000平方米。13.浪坝寨组0.4公里/1200平方米。14.大南本0.6公路/1800平方米。15.南本1公里/3000平方米。16.松山组2公里/6000平方米。17.和尚寺2公里/6000平方米。18.陡山箐组2公里/6000平方米。</t>
  </si>
  <si>
    <t>忙畔街道入户路建设</t>
  </si>
  <si>
    <t>155元/平方米</t>
  </si>
  <si>
    <t>1.明子村计划实施串户路硬化52660平方米。2.岔河村计划实施串户路硬化10200平方米。3.丙简村计划实施串户路硬化80300平方米。4.文伟社区计划实施串户路硬化46535平方米。4.丙简村计划实施串户路硬化80300平方米。（列入乡村振兴计划及沪滇扶贫协作实施。)</t>
  </si>
  <si>
    <t>圈内乡入户路建设</t>
  </si>
  <si>
    <t>宁安村、炭窑村、圈内村、细博村、斗阁村、坝胡村、昆赛村</t>
  </si>
  <si>
    <t>宁安村、圈内村、细博村、炭窑村、斗阁村、坝胡村、昆赛村村内道路硬化及入户路。</t>
  </si>
  <si>
    <t>南美乡入户路建设</t>
  </si>
  <si>
    <t>南华村、坡脚村</t>
  </si>
  <si>
    <t>入户路硬化3700米，其中南华村4组2500米，1组800米，坡脚村7组200米，4组100米，6组100米,设计标准宽3.5米，合计12950平方米</t>
  </si>
  <si>
    <t>平村乡入户路建设</t>
  </si>
  <si>
    <t>换良村、平村村、那玉村</t>
  </si>
  <si>
    <t>改建</t>
  </si>
  <si>
    <t>新建平村村、那玉村、换良村入户路共33.6公里/90800平方米.</t>
  </si>
  <si>
    <t>章驮乡入户路建设</t>
  </si>
  <si>
    <t>采花坝村、勐旺村、章驮村、邦卖村等7个行政村</t>
  </si>
  <si>
    <t>改造、新建、改扩建</t>
  </si>
  <si>
    <t>160/平方米</t>
  </si>
  <si>
    <t>采花坝村、勐旺村、章驮村、邦卖村等7个行政村内入户路建设</t>
  </si>
  <si>
    <t>（二）解决安全饮水</t>
  </si>
  <si>
    <t>临翔区脱贫攻坚农村饮水安全工程</t>
  </si>
  <si>
    <t>圈内乡、博尚镇、凤翔街道、忙畔街道、平村乡、章驮乡、邦东乡、南美乡、马台乡、蚂蚁堆乡</t>
  </si>
  <si>
    <t>实际结算</t>
  </si>
  <si>
    <t>临翔区脱贫攻坚农村饮水安全工程（含：2018、2019年度巩固提升工程；贫困村基础设施建设项目；脱贫攻坚饮水工程）共解决603个村民小组共13.42万人（其中：建档立卡4.55万人）饮水困难问题，安装管道3791.23km、安装龙头水表15770套、新建267个蓄水池、管道沟槽土石方开挖711244.38立方米、管道沟槽土石方回填711244.38立方米。目前工程全部完工，完成投资13157.99万元（其中：监理费200万元），2018年度计划1000万元（已经拨付），2019计划5444.5万元（已经拨付500万元），2020年计划6713.49万元。</t>
  </si>
  <si>
    <t>解决13.42万人饮水困难问题，提高群众生产生活质量，质量验收合格率100％。</t>
  </si>
  <si>
    <t>临翔区水务局</t>
  </si>
  <si>
    <t>区水务局</t>
  </si>
  <si>
    <t>饮水安全巩固提升工程</t>
  </si>
  <si>
    <t>邦海村、曼毫村、杏勒村、邦谷村、白河村、忙糯村、马峰腰村、小河边村</t>
  </si>
  <si>
    <t>计划实施农村安全饮水巩固提升工程8个行政村，惠及群众10827人。</t>
  </si>
  <si>
    <t>巩固贫困群众和牲畜饮水安全问题,改善377户1471个贫困人口的生产生活条件</t>
  </si>
  <si>
    <t>邦福村饮水安全巩固提升工程</t>
  </si>
  <si>
    <t>新建\提升</t>
  </si>
  <si>
    <t>邦福1组.邦福2组巩固提升，水池20立方米，龙头、水表、固定墩、闸阀、站柱管</t>
  </si>
  <si>
    <t>巩固贫困群众和牲畜的饮水安全，项目验收合格率≥100%，受益农户满意度≥100%</t>
  </si>
  <si>
    <t>章驮乡勐旺村农村安全饮水提升项目</t>
  </si>
  <si>
    <t>章驮乡勐旺村农村安全饮水提升项目。新建勐旺村农村安全饮水工程一项，项目总投资212.73万元；主要建设内容为新建蓄水池、水源地保护、村内饮水管道铺设和水处理设备安装</t>
  </si>
  <si>
    <t>2019</t>
  </si>
  <si>
    <t>净水器安装项目</t>
  </si>
  <si>
    <t>完贤村、勐托村、完海村、碗窑村、幕布村、勐准村、永泉村、夹山村</t>
  </si>
  <si>
    <t>35万元/套</t>
  </si>
  <si>
    <t>安装净水器设备8套，其中：完贤村1套、勐托村1套、完海村1套、碗窑村1套、幕布村1套、勐准村1套、永泉村1套、夹山村1套。35万元/套</t>
  </si>
  <si>
    <t>农村饮水安全巩固提升</t>
  </si>
  <si>
    <t>琅琊村</t>
  </si>
  <si>
    <t>公里</t>
  </si>
  <si>
    <t>张家组饮水工程管网、水池建设</t>
  </si>
  <si>
    <t>预计受益建档立卡户17户71人，受益群众满意度≥100%</t>
  </si>
  <si>
    <t>3米x3米</t>
  </si>
  <si>
    <t>关于背阴、王家、三家村、高井槽、刘家、大寨六个组的水池沉淀建设</t>
  </si>
  <si>
    <t>预计受益建档立卡户124户491人，受益群众满意度≥100%</t>
  </si>
  <si>
    <t>平河村</t>
  </si>
  <si>
    <t>2000元/公里</t>
  </si>
  <si>
    <t>16个组饮用水管修复</t>
  </si>
  <si>
    <t>益建档立卡户225户914人，受益群众满意度≥100%</t>
  </si>
  <si>
    <t>2000元/个</t>
  </si>
  <si>
    <t>五台坡、安家、王家、河边、毛家水源头修复</t>
  </si>
  <si>
    <t>10万元/个</t>
  </si>
  <si>
    <t>14个小组的净水器</t>
  </si>
  <si>
    <t>防洪沟建设</t>
  </si>
  <si>
    <t>米</t>
  </si>
  <si>
    <t>1000元/米</t>
  </si>
  <si>
    <t>2020年计划建设箐口寨脚防洪沟500米，团山寨防洪沟300米，茶山坡防洪沟1500米，烟站收购点防洪沟150米</t>
  </si>
  <si>
    <t>实施防洪沟2450米，受益农户112户，竣工验收合格率100%，受益群众满意度100%</t>
  </si>
  <si>
    <t>饮水管网改造项目</t>
  </si>
  <si>
    <t>曼岗村那罕组</t>
  </si>
  <si>
    <t>改造</t>
  </si>
  <si>
    <t>曼岗村那罕组水利饮水管网改造工程30公里</t>
  </si>
  <si>
    <t>1.饮水管改造3000米；2.项目（工程）竣工验收合格率≥98%；3.预计受益建档立卡户17户71人，群众满意度100%；</t>
  </si>
  <si>
    <t>邦东村</t>
  </si>
  <si>
    <t>座</t>
  </si>
  <si>
    <r>
      <rPr>
        <sz val="11"/>
        <rFont val="宋体"/>
        <family val="3"/>
        <charset val="134"/>
      </rPr>
      <t>邦东村邦东组、上河心组新建50立方水池共</t>
    </r>
    <r>
      <rPr>
        <b/>
        <sz val="11"/>
        <rFont val="宋体"/>
        <family val="3"/>
        <charset val="134"/>
      </rPr>
      <t>2</t>
    </r>
    <r>
      <rPr>
        <sz val="11"/>
        <rFont val="宋体"/>
        <family val="3"/>
        <charset val="134"/>
      </rPr>
      <t>座；邦东村忙来组、吴家组、忙卖组、李家组、下河心组新建30立方水池，共</t>
    </r>
    <r>
      <rPr>
        <b/>
        <sz val="11"/>
        <rFont val="宋体"/>
        <family val="3"/>
        <charset val="134"/>
      </rPr>
      <t>10</t>
    </r>
    <r>
      <rPr>
        <sz val="11"/>
        <rFont val="宋体"/>
        <family val="3"/>
        <charset val="134"/>
      </rPr>
      <t>座,邦东村水源地坝头修复，源头饮水池维护</t>
    </r>
  </si>
  <si>
    <t>1.新建水池12座；2.项目（工程）竣工验收合格率≥98%；3.预计受益建档立卡户204户737人，群众满意度100%；</t>
  </si>
  <si>
    <t>（三）圈舍改造</t>
  </si>
  <si>
    <t>平村乡圈舍改造</t>
  </si>
  <si>
    <t>800元/平方米</t>
  </si>
  <si>
    <t>新建圈舍共2254间，每间10平方米，共计22540平方米</t>
  </si>
  <si>
    <t>1.圈舍建设22540平方米；2.项目验收合格率≥100%；3.群众满意度大于等于100%。</t>
  </si>
  <si>
    <t>（四）垃圾处理</t>
  </si>
  <si>
    <t>凤翔街道垃圾收集池建设项目</t>
  </si>
  <si>
    <t>中山、石房、五村、南本、南信、新村、昔本、竹蓬</t>
  </si>
  <si>
    <t>0.5万元/个</t>
  </si>
  <si>
    <t>新建砖混结构单个容积为10立方米垃圾收集池80个。其中：中山村建设10个，石房村建设10个，五村建设10个，南本村建设10个，南信村建设10个，新村建设10个，昔本村建设10个，竹蓬村建设10个。</t>
  </si>
  <si>
    <t>新建砖混结构单个容积为10立方米垃圾收集池80个</t>
  </si>
  <si>
    <t>博尚镇垃圾处理设施配套项目</t>
  </si>
  <si>
    <t>19个行政村</t>
  </si>
  <si>
    <t>垃圾清运车15万元/辆、垃圾箱1万元/个</t>
  </si>
  <si>
    <t>购买小型钩臂式垃圾清运车8辆，钩臂式垃圾箱40个。</t>
  </si>
  <si>
    <t>博尚镇垃圾中转站建设项目</t>
  </si>
  <si>
    <t>425万元/项</t>
  </si>
  <si>
    <t>建设垃圾中转站2座（其中：博尚片区1座、那招片区1座）建设垃圾处理车间、办公用房、场区道路、产地硬化、绿化及隔离带，配套水平压缩机、垃圾转运箱、可卸式垃圾、清洗设备、地磅系统、喷药洒水设备、电气设备、公共卫生间及渗滤液处理设备等</t>
  </si>
  <si>
    <t>博尚镇那招片区垃圾填埋场建设项目</t>
  </si>
  <si>
    <t>那招片区</t>
  </si>
  <si>
    <t>300万元/项</t>
  </si>
  <si>
    <t>那招片建设垃圾填埋厂1座，新建库容2.5万立方米生活垃圾填埋场一座，配套建设安装日处理规模30立方米一体化污水处理设备一套（太阳能供电）、公共卫生间、渗滤液处理设备及其他辅助设施建设</t>
  </si>
  <si>
    <t>垃圾焚烧炉建设项目</t>
  </si>
  <si>
    <t>大那么村</t>
  </si>
  <si>
    <t>10万元/座</t>
  </si>
  <si>
    <t>建设日处理5吨小型垃圾焚烧炉3座</t>
  </si>
  <si>
    <t>完成小型垃圾焚烧炉3座；项目验收合格率达100%；群众满意度达100%。</t>
  </si>
  <si>
    <t>临翔区蚂蚁堆乡驿亭新村集中安置点垃圾处理设施建设项目</t>
  </si>
  <si>
    <t>建设远期填埋规模3万立方米，日处理垃圾50立方米的垃圾填埋场1座，及其他附属设施。
建设日转运垃圾50立方米转运站2座，配套转运车辆2量，及其他附属设施。</t>
  </si>
  <si>
    <t>大幅度提高村组人居环境，改善公共服务设施</t>
  </si>
  <si>
    <t>改善240户贫困户997个贫困人口的生产生活条件</t>
  </si>
  <si>
    <t>蚂蚁堆乡垃圾焚烧炉建设项目</t>
  </si>
  <si>
    <t>蚂蚁堆村、曼启村、新民村、糯恩村</t>
  </si>
  <si>
    <t>10000元/个</t>
  </si>
  <si>
    <t>在蚂蚁堆村、曼启村、新民村、糯恩村4个重点村建设垃圾焚烧炉80个</t>
  </si>
  <si>
    <t>建设小型垃圾焚烧炉80个，受益群众满意度≥100%</t>
  </si>
  <si>
    <t>改善869户贫困户3476个贫困人口的生产生活条件</t>
  </si>
  <si>
    <t>邦东乡垃圾房建设项目</t>
  </si>
  <si>
    <t>卫平村</t>
  </si>
  <si>
    <t>10万元/项</t>
  </si>
  <si>
    <t>卫平村忙亢组新建垃圾房2间，共36平方米，带焚烧功能，和垃圾清运</t>
  </si>
  <si>
    <t>1.新建垃圾房2间，共36平米；2.项目（工程）竣工验收合格率≥98%；3.预计受益建档立卡户29户114人，群众满意度100%；</t>
  </si>
  <si>
    <t>邦东乡垃圾清运项目</t>
  </si>
  <si>
    <t>曼岗村、卫平村、团山村、邦包村、邦东村</t>
  </si>
  <si>
    <t>曼岗村那罕组；卫平村忙东组、忙亢组、忙牙组；团山黑觅组；邦包村坡头组、邦东村的环境整治，垃圾清运、分类（购买相关垃圾清运设备、垃圾桶及路边环境整治及周边配套生活污水处理）</t>
  </si>
  <si>
    <t>垃圾清运、分类；预计受益建档立卡户887户3275人，群众满意度100%；</t>
  </si>
  <si>
    <t>邦东乡曼岗村垃圾填埋场建设项目</t>
  </si>
  <si>
    <t>曼岗村</t>
  </si>
  <si>
    <t>曼岗村建设垃圾填埋场一座，新建库容2.5万立方米生活垃圾填埋场一座，配套建设安装日处理规模30立方米一体化污水处理设备一套（太阳能供电）、渗滤液处理设备及其他辅助设施建设</t>
  </si>
  <si>
    <t>建设垃圾填埋场1座，</t>
  </si>
  <si>
    <t>邦东乡垃圾填埋场建设项目</t>
  </si>
  <si>
    <t>和平村、邦东村、邦包村</t>
  </si>
  <si>
    <t>250万元/座</t>
  </si>
  <si>
    <t>和平村新建垃圾填埋场1座、邦东村新建垃圾填埋场1座，邦包村新建垃圾填埋场1座，每座垃圾填埋场新建库容2.3万立方米生活垃圾填埋场一座，配套建设安装日处理规模30立方米一体化污水处理设备一套（太阳能供电）、渗滤液处理设备及其他辅助设施建设</t>
  </si>
  <si>
    <t>建设垃圾填埋场3座，</t>
  </si>
  <si>
    <t>马台乡垃圾处理箱建设项目</t>
  </si>
  <si>
    <t>400元/个</t>
  </si>
  <si>
    <t>垃圾分类处理箱</t>
  </si>
  <si>
    <t>预计受益建档立卡户232户949人，受益群众满意度≥100%</t>
  </si>
  <si>
    <t>马台乡垃圾桶建设项目</t>
  </si>
  <si>
    <t>平河村、南糯村</t>
  </si>
  <si>
    <t>0.07万元/个</t>
  </si>
  <si>
    <t>新建垃圾桶230个</t>
  </si>
  <si>
    <t>益建档立卡户429户1707人，受益群众满意度≥100%</t>
  </si>
  <si>
    <t>马台乡垃圾池建设项目</t>
  </si>
  <si>
    <t>9个村</t>
  </si>
  <si>
    <t>0.6万元/个</t>
  </si>
  <si>
    <t>新建垃圾池337个</t>
  </si>
  <si>
    <t>益建档立卡户2037户8352人，受益群众满意度≥100%</t>
  </si>
  <si>
    <t>马台乡垃圾处理站建设项目</t>
  </si>
  <si>
    <t>清河村</t>
  </si>
  <si>
    <t>55万元/个</t>
  </si>
  <si>
    <t>新建垃圾处理站2座</t>
  </si>
  <si>
    <t>益建档立卡户204户793人，受益群众满意度≥100%</t>
  </si>
  <si>
    <t>马台乡垃圾处理场建设项目</t>
  </si>
  <si>
    <t>全河村、马台村</t>
  </si>
  <si>
    <t>马台村、全河村建设垃圾处理场1座,建设垃圾焚烧炉1个、垃圾分拣房1间、修建挡土墙</t>
  </si>
  <si>
    <t>预计受益建档立卡户514户2038人，受益群众满意度≥100%</t>
  </si>
  <si>
    <t>章驮乡采花坝村垃圾处理工程</t>
  </si>
  <si>
    <t>250万元</t>
  </si>
  <si>
    <t>采花坝村建设库容2万立方米垃圾填埋厂1座，配套建设水泥硬板路1条，宽3.5米，长600米，30平方米综合管理房一间、渗滤液处理设备及其他附属设施建设；垃圾桶50个，垃圾清运车2辆</t>
  </si>
  <si>
    <t>改善生态环境、生态宜居，项目验收合格率≥100%，受益农户满意度≥100%</t>
  </si>
  <si>
    <t>章驮乡勐旺村垃圾池建设项目</t>
  </si>
  <si>
    <t>新建长2米，宽1.5米，高1米垃圾池1个0.5万元；长4米，宽4米，高1.5米垃圾收集房10间总投资30万元，小型垃圾焚烧炉1个总投资38万，每日处理量40吨</t>
  </si>
  <si>
    <t>提升村级人居环境，优化村容村貌，项目验收合格率≥100%，受益农户满意度≥100%</t>
  </si>
  <si>
    <t>平村乡垃圾房建设项目</t>
  </si>
  <si>
    <t>间</t>
  </si>
  <si>
    <t>10万元/间</t>
  </si>
  <si>
    <t>新建砖混垃圾房39间，每间20平方米</t>
  </si>
  <si>
    <t>1.垃圾房数量≥39个；2.项目验收合格率≥100%；3.群众满意度大于等于100%；4.受益建档立卡户≥538户。</t>
  </si>
  <si>
    <t>平村乡垃圾填埋场建设项目</t>
  </si>
  <si>
    <t>平村村、那玉村、忙丫村</t>
  </si>
  <si>
    <t>160万/个</t>
  </si>
  <si>
    <t>建设库容为1万立方米的生活垃圾填埋场10座，包括防洪防汛排水设施及配套相关附属工程；2.配配套建设安装日处理规模20立方米一体化污水处理设备一套（太阳能供电）、公共卫生间、渗滤液处理设备及其他辅助设施建设</t>
  </si>
  <si>
    <t>1.新建垃圾填埋场10个；2.项目验收合格率≥100%；3.群众满意度大于等于100%。</t>
  </si>
  <si>
    <t>平村乡分类垃圾桶工程</t>
  </si>
  <si>
    <t>家用：80元/个
户外：1000元/个</t>
  </si>
  <si>
    <t>安装户外分类垃圾桶318个，其中平村村200个，那玉村70个，换良村8个，永平村20个，忙丫村20个；发放50升家用分类垃圾桶724个，其中永平村250个，换良村55个，那玉村269个，忙丫村150个</t>
  </si>
  <si>
    <t>1.新建分类垃圾桶972个；2.项目验收合格率≥100%；3.群众满意度大于等于100%。</t>
  </si>
  <si>
    <t>南美乡购置垃圾桶</t>
  </si>
  <si>
    <t>800元/个</t>
  </si>
  <si>
    <t>配置300升环卫铁皮挂桶200个，每个村民小组5个，街道、古村落35个</t>
  </si>
  <si>
    <t>配置300升环卫铁皮挂桶200个，提高人居环境卫生治理，受益贫困户284户，受益农户满意度达100%</t>
  </si>
  <si>
    <t>南美乡垃圾房建设</t>
  </si>
  <si>
    <t>1万元/个</t>
  </si>
  <si>
    <t>垃圾房建设10个,设计标准为12立方米/个，小砖支砌，树脂瓦顶。</t>
  </si>
  <si>
    <t>建设垃圾房10个，助推238户农户提升人居环境，受益群众满意度100%</t>
  </si>
  <si>
    <t>圈内乡垃圾焚烧炉建设项目</t>
  </si>
  <si>
    <t>新建日处理2-5吨焚烧炉2座</t>
  </si>
  <si>
    <t>改善人居环境，提升脱贫形象</t>
  </si>
  <si>
    <t>受益群众满意度100%</t>
  </si>
  <si>
    <t>圈内乡垃圾桶建设项目</t>
  </si>
  <si>
    <t>计划文宁村户均配备1个垃圾桶，有效改造人居环境，提升脱贫形象</t>
  </si>
  <si>
    <t>（五）卫生厕所</t>
  </si>
  <si>
    <t>农村卫生公厕建设项目</t>
  </si>
  <si>
    <t>马台乡、章驮乡、圈内乡、邦东乡、博尚镇、南美乡</t>
  </si>
  <si>
    <t>20万元/座</t>
  </si>
  <si>
    <t>计划建设卫生公厕103座，其中：马台乡11座、章驮乡48座、圈内乡13座、邦东乡1座、博尚镇19座、南美乡11座。</t>
  </si>
  <si>
    <t>农村户厕改建项目</t>
  </si>
  <si>
    <t>忙畔街道、圈内乡、博尚镇、 蚂蚁堆乡、马台乡 、邦东乡、 章驮乡、平村乡、凤翔街道、南美乡</t>
  </si>
  <si>
    <t>忙畔街道700户、圈内乡264户 、博尚镇496户、 蚂蚁堆乡720户、马台乡1440户 、邦东乡1340户、 章驮乡630户、平村乡468户、凤翔街道112户、南美乡284户，合计6454户.</t>
  </si>
  <si>
    <t>临翔区农村实施厕所治理项目</t>
  </si>
  <si>
    <t>马台乡、凤翔街道、圈内乡、平村乡、邦东乡、章驮乡、忙畔街道、博尚镇</t>
  </si>
  <si>
    <t>蚂蚁堆乡一水村大寨自然村，马台乡全河村萝卜山自然村、唐家村那蚌自然村，凤翔街道南本村小南本自然村，圈内乡圈内村大寨自然村，平村乡永平村营盘山自然村，邦东乡邦东村昔归自然村，章驮乡章驮村林场丫口自然村，忙畔街道明子村打陀螺自然村，博尚镇永泉村下永泉自然村</t>
  </si>
  <si>
    <t>200万元/村</t>
  </si>
  <si>
    <t>在全区选择10个示范村实施厕所粪污治理，重点建设联户粪污集中处理设施及联户管网建设。</t>
  </si>
  <si>
    <t>改善群众生产生活条件</t>
  </si>
  <si>
    <t>（六）污水处理</t>
  </si>
  <si>
    <t>污水处理</t>
  </si>
  <si>
    <t>和平村</t>
  </si>
  <si>
    <t>和平村周家组新建污水处理埋管800米，检查井20座</t>
  </si>
  <si>
    <t>1.新建新建污水处理埋管道800米，检查井20座；2.项目（工程）竣工验收合格率≥98%；3.预计受益建档立卡户26户92人，群众满意度100%；</t>
  </si>
  <si>
    <t>市生态环境局临翔分局</t>
  </si>
  <si>
    <t>新建污水处理项目，7个村组内污水排放管网及污水处理设施设备安装、污水处理池建设，计划每个村组投资资金100万元。涉及曼岗村那罕组；卫平村忙东组、忙亢组、忙牙组；团山黑觅组；邦包村坡头组及邦东村邦东组。</t>
  </si>
  <si>
    <t>1.建设7个村组污水处理项目；2.项目（工程）竣工验收合格率≥98%；3.预计受益建档立卡户887户3275人，群众满意度100%；</t>
  </si>
  <si>
    <t>50万元/个</t>
  </si>
  <si>
    <t>明子村打大平掌安置点新建生活污水处理站1个，收集处理62户农户生活污水</t>
  </si>
  <si>
    <t>收集处理62户农户生活污水。受益群众满意度100%</t>
  </si>
  <si>
    <t>明子村打陀镙平掌安置点新建生活污水处理站1个，收集处理40户农户生活污水</t>
  </si>
  <si>
    <t>收集处理40户农户生活污水。受益群众满意度100%</t>
  </si>
  <si>
    <t>明子村红土料场安置点新建生活污水处理站1个，收集处理14户农户生活污水</t>
  </si>
  <si>
    <t>收集处理14户农户生活污水。受益群众满意度100%</t>
  </si>
  <si>
    <t>化粪池5个总投资1.75万元，污水处理站6座总投资120万元，污水管网及渠道11100.00米总投资633.86万元</t>
  </si>
  <si>
    <t>改善生态环境、生态宜居，带动建档立卡户数≥324户，受益农户满意度≥100%</t>
  </si>
  <si>
    <t>2万/个</t>
  </si>
  <si>
    <t>计划新建污水处理池10个</t>
  </si>
  <si>
    <t>实施污水处理项目，提高农户生活质量，助推303户农户提升人居环境，竣工验收合格率100%，受益群众满意度100%</t>
  </si>
  <si>
    <t>排污网管</t>
  </si>
  <si>
    <t>30元/米</t>
  </si>
  <si>
    <t>计划排污网管安装6000米</t>
  </si>
  <si>
    <t>排污网管安装6000米，助推238户农户提升人居环境，竣工验收合格率100%，受益群众满意度100%</t>
  </si>
  <si>
    <t>污水处理工程</t>
  </si>
  <si>
    <t>套</t>
  </si>
  <si>
    <t>350万/套</t>
  </si>
  <si>
    <t>忙定、麻哈污水处理池一套</t>
  </si>
  <si>
    <t>生活污水处理、受益群众满意度100%</t>
  </si>
  <si>
    <t>污水收集生态处理项目</t>
  </si>
  <si>
    <t>250万/项</t>
  </si>
  <si>
    <t>耿家组污水收集生态处理项目</t>
  </si>
  <si>
    <t>90万/项</t>
  </si>
  <si>
    <t>夯太组污水收集生态处理项目</t>
  </si>
  <si>
    <t>130万/项</t>
  </si>
  <si>
    <t>王家组污水收集生态处理项目</t>
  </si>
  <si>
    <t>岔河组污水收集生态处理项目</t>
  </si>
  <si>
    <t>纳家组污水收集生态处理项目</t>
  </si>
  <si>
    <t>200万/项</t>
  </si>
  <si>
    <t>李家组污水收集生态处理项目</t>
  </si>
  <si>
    <t>污水处理设施建设</t>
  </si>
  <si>
    <t>50万/个</t>
  </si>
  <si>
    <t>建设污水处理设施８个。分别在三家村自然村、大龙树自然村、上圈内自然村、浪坝寨自然村、小对门自然村、大寨自然村、上南代河自然村、街道。</t>
  </si>
  <si>
    <t>20万/个</t>
  </si>
  <si>
    <t>新建污水处理设施5个，其中龙头山组1个、下南代河组1个、圈达组1个、斗阁大寨组1个、望周组1个</t>
  </si>
  <si>
    <t>污水处理池</t>
  </si>
  <si>
    <t>80万/座</t>
  </si>
  <si>
    <t>新建污水处理池3个，配套污水净化设施</t>
  </si>
  <si>
    <t>1.污水处理池≥3个；2.项目验收合格率≥100%；3.群众满意度大于等于100%；4.受益建档立卡户≥62户。加强基础设施建设，提升人居环境</t>
  </si>
  <si>
    <t>建设污水处理池1个</t>
  </si>
  <si>
    <t>1.新建个数1个；2.项目验收合格率≥100%；3.群众满意度大于等于100%。提升人居环境</t>
  </si>
  <si>
    <t>新建污水处理池2座；配备污水处理设施</t>
  </si>
  <si>
    <t>1.污水处理池≥2个；2.项目验收合格率≥100%；3.群众满意度大于等于100%；4.受益建档立卡户≥22户。改善人居环境</t>
  </si>
  <si>
    <t>排污沟</t>
  </si>
  <si>
    <t>110元/米</t>
  </si>
  <si>
    <t>箐头蒋家新建排污沟1.5公里</t>
  </si>
  <si>
    <t>1.排污沟≥1.5公里；2.项目验收合格率≥100%；3.群众满意度大于等于100%；4.受益建档立卡户≥8户。改善人居环境</t>
  </si>
  <si>
    <t>新建排污沟2.5公里</t>
  </si>
  <si>
    <t>1.排污沟≥2500米；2.项目验收合格率≥100%；3.群众满意度大于等于100%；4.受益建档立卡户≥22户。改善人居环境</t>
  </si>
  <si>
    <t>新建排污沟6公里</t>
  </si>
  <si>
    <t>1.排污沟建设≥6公里；2.项目验收合格率≥100%；3.群众满意度大于等于100%；4.受益建档立卡户≥28户。加强基础设施建设，提升人居环境</t>
  </si>
  <si>
    <t>平村乡集镇污水管网建设项目</t>
  </si>
  <si>
    <t>主管：100万元/公里；支管30万元/公里</t>
  </si>
  <si>
    <t>小集镇排污管网改造：安装主管φ600PE钢带波纹管3km；支管2.5km</t>
  </si>
  <si>
    <t>1.排污管数量≥2Km；2.项目验收合格率≥100%；3.群众满意度大于等于100%；4.受益户≥316户。改善人居环境</t>
  </si>
  <si>
    <t>（七）农村美化亮化</t>
  </si>
  <si>
    <t>凤翔街道路灯安装工程</t>
  </si>
  <si>
    <t>盏</t>
  </si>
  <si>
    <t>0.7万元/盏</t>
  </si>
  <si>
    <t>新安装7米杆高40瓦太阳能路灯400盏。其中：中山村安装50盏，石房村安装50盏，五村安装50盏，南本村安装50盏，南信村安装50盏，新村安装50盏，昔本村安装50盏，竹蓬村安装50盏。</t>
  </si>
  <si>
    <t>改善提升人人居环境、项目验收合格率达100%、群众满意度达100%</t>
  </si>
  <si>
    <t>博尚镇路灯安装工程</t>
  </si>
  <si>
    <t>5000元/盏</t>
  </si>
  <si>
    <t>安装60W太阳能路灯180盏</t>
  </si>
  <si>
    <t>完成太阳能路灯安装180盏；项目验收合格率达100%；群众满意度达100%</t>
  </si>
  <si>
    <t>蚂蚁堆乡路灯安装工程</t>
  </si>
  <si>
    <t>12个行政村</t>
  </si>
  <si>
    <t>在一水村、马峰腰村、邦海村、曼毫村、蚂蚁堆村、新民村、小河边村、遮奈村、邦谷村、糯恩村、忙糯村、杏勒村12个行政村157个村民小组每个村民小组安装30W太阳能路灯20盏，共3140盏，每盏5000元</t>
  </si>
  <si>
    <t>2020</t>
  </si>
  <si>
    <t>提升人居环境，促进经济全面发展，提升全村整体形象</t>
  </si>
  <si>
    <t>改善1932户7811个贫困人口的生产生活条件</t>
  </si>
  <si>
    <t>章驮乡太阳能路灯建设项目</t>
  </si>
  <si>
    <t>户远村、章驮村</t>
  </si>
  <si>
    <t>7000元/盏</t>
  </si>
  <si>
    <t>安装60W太阳能路灯700盏。其中，户远村235盏，章驮村465盏</t>
  </si>
  <si>
    <t>安装太阳能路灯701盏，改善群众夜晚出行条件，项目验收合格率≥100%，受益农户满意度≥100%</t>
  </si>
  <si>
    <t>圈内乡路灯安装工程</t>
  </si>
  <si>
    <t>宁安村、昔木村、圈内村、细博村、坝胡村、文远村、昆赛村、斗阁村、南赛河村、文宁村</t>
  </si>
  <si>
    <t>6000元/盏</t>
  </si>
  <si>
    <t>安装40W太阳能路灯</t>
  </si>
  <si>
    <t>解决贫困群众出行难的问题，提高群众生产生活质量</t>
  </si>
  <si>
    <t>受益群众满意度99%</t>
  </si>
  <si>
    <t>圈内乡人民政府</t>
  </si>
  <si>
    <t>南美乡亮化工程</t>
  </si>
  <si>
    <t>多依村、南美村、坡脚村、南华村</t>
  </si>
  <si>
    <t>8000/盏</t>
  </si>
  <si>
    <t>计划安装太阳能路灯510盏，功率为60瓦/盏，其中多依村80盏，南美村80盏，南华村100盏，坡脚村250盏</t>
  </si>
  <si>
    <t>实施村庄亮化，安装太阳能路灯510盏，亮灯率100%，受益群众满意度100%</t>
  </si>
  <si>
    <t>南美乡太阳能路灯安装工程二期</t>
  </si>
  <si>
    <t>1.5万元/盏</t>
  </si>
  <si>
    <t>安装太阳能路灯67盏</t>
  </si>
  <si>
    <t>安装太阳能路灯67盏，亮灯率100%，受益群众满意度100%</t>
  </si>
  <si>
    <t>南美乡太阳能路灯安装工程一期</t>
  </si>
  <si>
    <t>安装太阳能路灯620盏</t>
  </si>
  <si>
    <t>安装太阳能路灯620盏，亮灯率100%，受益群众满意度100%</t>
  </si>
  <si>
    <t>博尚镇集镇建成区基础设施改造项目</t>
  </si>
  <si>
    <t>博尚村</t>
  </si>
  <si>
    <t>改造人行道3700米，配套建设污水管网1400米及污水检查井，雨水管网1400米及雨水检查井；修建篮球场及活动广场；改造烈士陵园道路290米配套雨污管网及绿化。</t>
  </si>
  <si>
    <t>村庄绿化</t>
  </si>
  <si>
    <t>100元/株</t>
  </si>
  <si>
    <t>种植观赏樱花8000株，每个村2000株</t>
  </si>
  <si>
    <t>实施村庄美化绿化，种植观赏樱花8000株，提升人居环境，成活率≧95，受益群众满意度100%</t>
  </si>
  <si>
    <t>绿化工程</t>
  </si>
  <si>
    <t>2000株</t>
  </si>
  <si>
    <t>60元/株</t>
  </si>
  <si>
    <t>上南美组、下南美组、洗布塘组、羊厩房组、良子组、王家组村组道路绿化种植樱桃树</t>
  </si>
  <si>
    <t>提升脱贫形象，提高绿化率</t>
  </si>
  <si>
    <t>4000株</t>
  </si>
  <si>
    <t>30元/株</t>
  </si>
  <si>
    <t>细博组、火烧寨组、忙旧组、赵家组、尖山组村组道路绿化种植坚果树</t>
  </si>
  <si>
    <t>20元/株</t>
  </si>
  <si>
    <t>浪坝园组“鲜花盛开的村庄”建设，种植月季花、蜀葵、三角梅、美人蕉</t>
  </si>
  <si>
    <t>人居环境绿化提升</t>
  </si>
  <si>
    <t>文远村人居环境绿化提升</t>
  </si>
  <si>
    <t>坝胡村</t>
  </si>
  <si>
    <t>对坝胡村平掌自然村、玉带家园自然村、张家自然村进行脱贫形象提升，如：绿化、硬板路等。</t>
  </si>
  <si>
    <t>对斗阁村百家园自然村、忙帽自然村、斗阁大寨自然村进行脱贫形象提升，如：绿化、硬板路提升等。</t>
  </si>
  <si>
    <t>对圈内村大寨自然村、三家村自然村、小对门自然村进行脱贫形象提升，如：绿化、硬板路提升等。</t>
  </si>
  <si>
    <t>对炭窑村糯达自然村进行脱贫形象提升，如：绿化、硬板路提升等。</t>
  </si>
  <si>
    <t>对南赛河村南觅团山自然村进行脱贫形象提升，如：绿化、硬板路提升等。</t>
  </si>
  <si>
    <t>对细博村浪坝园自然村进行脱贫形象提升，如：绿化、硬板路提升等。</t>
  </si>
  <si>
    <t>对昆赛村忙定自然村进行脱贫形象提升，如：绿化、硬板路提升等。</t>
  </si>
  <si>
    <t>章驮村实施道路种植果树绿化乡村项目</t>
  </si>
  <si>
    <t>樱桃一株75元，桑树50元</t>
  </si>
  <si>
    <t>在章驮村道路实施种植桑树、樱桃推广果木种植桑树，绿化乡村提高生活质量</t>
  </si>
  <si>
    <t>改善生态环境、生态宜居，发展经济林果产业，带动建档立卡户数≥29户，受益农户满意度≥100%</t>
  </si>
  <si>
    <t>（八）建档立卡户旧房改造项目</t>
  </si>
  <si>
    <t>2.1万元/户</t>
  </si>
  <si>
    <t>实施全区范围内的旧房改造工程</t>
  </si>
  <si>
    <t>改善生活条件，群众满意度100%</t>
  </si>
  <si>
    <t>10个乡（镇、街道）</t>
  </si>
  <si>
    <t>（九）人居环境提升项目</t>
  </si>
  <si>
    <t>人居环境提升项目建设，其中户远村水沟头自然村1个，章驮村张家寨自然村1个</t>
  </si>
  <si>
    <t>完成人居环境提升建设2个，项目验收合格率≥100%，受益农户满意度≥100%</t>
  </si>
  <si>
    <t>斗阁村百家园建设水泥硬板路2310平方米，建设1300米排污管道</t>
  </si>
  <si>
    <t>十、综合保障性扶贫</t>
  </si>
  <si>
    <t>享受农村居民最低生活保障</t>
  </si>
  <si>
    <t>全区</t>
  </si>
  <si>
    <t>10个乡（镇街道）</t>
  </si>
  <si>
    <t>2019年7月起A类413元/人.月，B类273元/人.月，C类210元/人.月</t>
  </si>
  <si>
    <t>保障农村低保对象基本生活</t>
  </si>
  <si>
    <t>区民政局</t>
  </si>
  <si>
    <t>享受特困人员救助供养</t>
  </si>
  <si>
    <t>分散供养金732元/人.月，集中供养金1132元/人.月；分散供养一档照料护理补贴151元/人.月，二档照料护理补贴88元/人.月；集中供养一档照料护理补贴835元/人.月，二档照料护理补贴416元/人.月，三档照料护理补贴251元/人.月。</t>
  </si>
  <si>
    <t>符合人员纳入特困供养，保障基本生活</t>
  </si>
  <si>
    <t>接受留守关爱服务</t>
  </si>
  <si>
    <t>孤儿补助1274元/人.月</t>
  </si>
  <si>
    <t>保障孤儿基本生活</t>
  </si>
  <si>
    <t>接受临时救助</t>
  </si>
  <si>
    <t>解决困难群众的急难问题</t>
  </si>
  <si>
    <t>临时救助及时高效、救急难</t>
  </si>
  <si>
    <t>参加城乡居民基本养老保险</t>
  </si>
  <si>
    <t>邦东乡、博尚镇、忙畔街道、南美乡、章驮乡、平村乡、圈内乡、马台乡、凤翔街道、蚂蚁堆乡</t>
  </si>
  <si>
    <t>邦东村、邦包村、曼岗村、卫平村、和平村、团山村、璋珍村、户有村、完贤村、完海村、勐托村、碗窑村、幕布村、博尚村、勐准村、永泉村、永和村、弯子村、夹山村、那戈村、大那么村、小那么村、邦公村、邦别村、坝密河村、那招村、明子村、岔河村、丙简村、文伟社区、多依村、南美村、南华村、坡脚村、章驮村、户远村、邦福村、塘房村、龙平村、邦卖村、勐旺村、新寨村、采花坝村、平村村、那玉村、永平村、忙丫村、换良村、坝胡村、斗阁村、昆赛村、宁安村、细博村、圈内村、昔木村、文远村、文宁村、炭窑村、南赛河村、清河村、马台村、琅琊村、唐家村、全河村、平河村、那杏村、平掌村、南糯村、竹蓬村、五村、石房村、新村、南信村、中山村、南本村、昔本村、竹蓬村、五村、石房村、新村、南信村、中山村、南本村、昔本村</t>
  </si>
  <si>
    <t xml:space="preserve">     100元/年/人</t>
  </si>
  <si>
    <t>自2017年起，对全区符合城乡居民养老保险参保缴费条件的未标注脱贫的建档立卡贫困人口由市、区两级财政按1：9的比例给予每人每年100元的缴费补助（重度残疾人除外）(邦东乡48人，其中未标注脱贫的建档立卡贫困人口有48人、博尚镇19192人，其中未标注脱贫的建档立卡贫困人口有138人、忙畔街道843人，其中未标注脱贫的建档立卡贫困人口有人、南美乡2743人，其中未标注脱贫的建档立卡贫困人口有34人、章驮乡14083人，其中未标注脱贫的建档立卡贫困人口有126人、平村乡4624人，其中未标注脱贫的建档立卡贫困人口有14人、圈内乡15126人，其中未标注脱贫的建档立卡贫困人口有205人、马台乡230人，其中未标注脱贫的建档立卡贫困人口有人、凤翔街道17000人，其中未标注脱贫的建档立卡贫困人口有175人、蚂蚁堆乡7665人，其中未标注脱贫的建档立卡贫困人口有541人）</t>
  </si>
  <si>
    <t>参加城乡居民基本养老保险96324人，受益贫困户人口35665人，受益群众满意度100%</t>
  </si>
  <si>
    <t>十一、村基础设施</t>
  </si>
  <si>
    <t>（一）通村、组硬化路及护栏</t>
  </si>
  <si>
    <t>临翔区交通运输局2017-2020年临沧市临翔区脱贫攻坚农村公路建设项目（村组道路建设项目）</t>
  </si>
  <si>
    <t>邦东乡，马台乡，平村乡，凤翔街道，忙畔街道，博尚镇，章驮乡，圈内乡，蚂蚁堆乡，南美乡</t>
  </si>
  <si>
    <t>卫平村、和平村、团山村、璋珍村、曼岗村、邦东村、邦包村、和平村，琅琊村、清河村、全河村、唐家村、平掌村、马台村，那杏村、平河村、南糯村，永平村、平村村，南本村、南信村、中山村、南屏社区、大石房村、竹蓬村、新村村、老五村，明子村、岔河村、文伟社区、丙简村，那戈村、邦公村、邦别村、大那么村、完贤村、完海村、弯子村、夹山村、那招村、坝密河村、碗窑村，新寨村、邦福村、户远村、龙平村、塘房村、采花坝村、邦卖村，南赛河村、文远村、细博村、坝胡村、炭窑村、文宁村、炭窑村，蚂蚁堆村、糯恩村、曼启村、新民村、曼毫村、一水村、邦海村、马峰腰村、白河村、小河边村、杏勒村、忙糯村、邦谷村，南华村、南美村、多依村等。</t>
  </si>
  <si>
    <t>村组公路混凝土路面建设880公里、砂石路面建设343公里。</t>
  </si>
  <si>
    <t>村组公路混凝土路面建设880公里、砂石路面建设343公里。
技术标准：1.混凝土路面项目,农村公路基本级，路面硬化项目，路基宽5-6.5米，路面宽3.5-6米。
2.砂石路面项目，农村公路基本级，砂石路面项目，路基宽5-6米，路面宽3.5-4米。</t>
  </si>
  <si>
    <t>≥10828</t>
  </si>
  <si>
    <t>≥43000</t>
  </si>
  <si>
    <t>1.完成公路硬化工程880公里、砂石路面工程建设343公里。
2.公路使用年限：硬化工程≥5年；砂石陆面≥3年。
3.受益户数≥10000户；受益人数≥43000人。
4.公路的建设有效提升人居环境。
5.有效改善建档立卡户及全区人民群众出行难问题。</t>
  </si>
  <si>
    <t>临沧市临翔区美翔公路开发投资有限公司</t>
  </si>
  <si>
    <t>自筹资金32168.6003万元为国开行贷款资金</t>
  </si>
  <si>
    <t>邦东乡村组道路建设项目</t>
  </si>
  <si>
    <t>和平村、邦包村、曼岗村、璋珍村</t>
  </si>
  <si>
    <t>和平村上文朗组新建村组路1条1.75公里，宽3.5米，建设三面光排水沟一条，长1750米；和平村下文朗组新建村组水泥硬板路1条，长1.2公里，宽3.5米，建设三面光排水沟一条，长1200米，道路险段挡墙1388立方米；邦包村坡头组新建道路1条800米，路面宽5米。曼岗村大箐组道路建设，长0.8公里，宽3.5米，含道路侧沟、挡墙等附属工程。璋珍村大箐组石佛山道路建设，长6公里，宽3.5米，含道路侧沟、挡墙等附属工程。璋珍村大箐组至马台乡小村组道路建设，长3.8公里，宽3.5米，含道路侧沟、挡墙等附属工程。邦包村核桃山组至邦东村上河心组道路建设，长1.9公里，宽3.5米，含道路侧沟、挡墙等附属工程。</t>
  </si>
  <si>
    <t>1.建设村组道路16.25公里；2.项目（工程）竣工验收合格率≥98%；3.群众满意度100%；</t>
  </si>
  <si>
    <t>邦东乡组内道路建设项目</t>
  </si>
  <si>
    <t>邦东村、曼岗村、邦包村、卫平村、和平村、团山村、璋珍村</t>
  </si>
  <si>
    <t>邦东村新建组内道路30公里，宽2.5米，含道路侧沟、挡墙等附属工程。曼岗村新建组内道路20公里，宽2.5米，含道路侧沟、挡墙等附属工程。邦包村新建组内道路25公里，宽2.5米，含道路侧沟、挡墙等附属工程。卫平村新建组内道路35公里，宽2.5米，含道路侧沟、挡墙等附属工程。和平村新建组内道路20公里，宽2.5米，含道路侧沟、挡墙等附属工程。团山村新建组内道路30公里，宽2.5米，含道路侧沟、挡墙等附属工程。璋珍村新建组内道路40公里，宽2.5米，含道路侧沟、挡墙等附属工程。</t>
  </si>
  <si>
    <t>1.建设组内道路200公里；2.项目（工程）竣工验收合格率≥98%；3.群众满意度100%；</t>
  </si>
  <si>
    <t>马台乡村组道路建设项目</t>
  </si>
  <si>
    <t>1、琅琊平掌组易地搬迁点至清河3公里部分新挖及硬化；2、琅琊村至等简岔路口3.5公里水泥路硬化。毛家组和金竹林组硬化路施工未完成各1段。河头组至雪山河硬化路。杨家组至石佛山硬化路。临大线至村委会道路硬化。平掌村至江边组道路硬化。平掌村至小组道路硬化。仓房组公路、支线谢家至上萝卜公路、 隔界箐至旧村公路、 全河街子至张家组公路、 左家组公路、 平掌组公路新建35.19公里。新建通组道路硬化：张家组、田坝心组5公里；忙送组至何家组12公里；新寨组2公里；以寨组2公里；那郎组4公里；唐家组银家小队1公里；那郎河至大寨组3.7公里。忙送组至何家组（新寨组3公里）建设砂石化道路，每公里15万元。南糯村田山、良子组、那杏田、田坝心、代家组、陶家组村组路建设6公里。马台村村组道路建设33.4公里。马台村至烈士墓道路开挖及硬化，征地5.2亩，绿化面积1200平方米。马台村那湾组道路硬化4.107公里。马台村竜树箐组道路硬化1.03公里</t>
  </si>
  <si>
    <t>项目的实施改善群众出行条件，依托道路畅通发展社会经济。</t>
  </si>
  <si>
    <t>蚂蚁堆乡村组道路建设项目</t>
  </si>
  <si>
    <t>曼启、一水、邦海、马峰腰、白河、小河边、杏勒、忙糯</t>
  </si>
  <si>
    <t>曼毫村夹山组公路3.44km、曼毫村四组公路1.14km、平掌组公路10.18km、上大田至下大田公路2.46km、曼毫至尖山公路10.74km，一水村新帕令公路2.66km、村委会至杨家寨公路2.22km、旧帕令公路2.51km、一水村委会至下平掌公路9.26km、杨兴河至上平掌公路3km、新村组公路1.93km、博房组公路0.64km，邦海村扎古地至大青树公路3.135km、村委会至上邦海公路11.7km、龙潭垭口至王家上村公路5.1km、邦海岔口至大村公路2.84km，马峰腰村石旮旯公路4.47km、马峰路附线7.93km、董家寨至多依树公路3.15km、山神哑口至马蜂二村公路0.3km、大山田至养马组公路0.78km、石树林至牛圈坡公路0.875km、平掌田至凹子村公路0.48km、任家组公路2.34km，白河村村委会至李家公路12.65km、王家至蔑花林公路13.09、毛碑田至白沙河公路3km、箐门口至山神哑口公路1.54km、哑口至芭蕉林公路3.77km，小河边村撒马坝公路2.82km、撒马坝至小河边公路4.69km、小新寨至隔界组公路5.04km、小村至旧家组公路3.45km，杏勒村杏勒村委会至大箐公路3.52km、村委会至拱岗公路8.86km、村委会至五组公路1.22km、五组至平掌田公路1.49km、杏勒村陀螺平掌至上忙糯公路3.02km、下杏勒村公路1.27km、杏勒村上拱岗公路1.6km，忙糯村下忙陆至下腊丁公路7.42km、上腊丁路至上忙陆公路3.02km、腊丁路1.2km、忙糯搬迁点至上忙糯自然村公路0.89km、大白坟至上忙糯公路1.63km、上坝老公路0.9km、上坝老公路1.51km、下坝老公路6.13km、烂坝寨公路1.49km</t>
  </si>
  <si>
    <t>博尚镇村组道路建设项目</t>
  </si>
  <si>
    <t>夹山村、大那么村、邦公村、完海村、勐准村、弯子村、坝密河村、永泉村</t>
  </si>
  <si>
    <t>200元/平方米</t>
  </si>
  <si>
    <t>新建水泥硬板路1060平方米、挡土墙420立方米。硬化组内道路4200平方米。邦公村硬化组内道路15000平方米。完海村硬化组内道路8400平方米。完海村硬化组内道路3500平方米。弯子村上糯气至博那线（老高山）村组道路硬化4200平方米。小邦公至茶园村组道路硬化15750平方米。小道河水库至塔枝树组村组道路硬化15750平方米。毛稗田双沟至东环旅游线（双圆盘）村组道路硬化8750平方米。永泉村兴荣组道路硬化2100平方米。</t>
  </si>
  <si>
    <t>解决群众出行难</t>
  </si>
  <si>
    <t>圈内乡村组道路建设项目</t>
  </si>
  <si>
    <t>昆赛村、宁安村、炭窑村、文远村、昔木村、文宁村、圈内村、坝胡村</t>
  </si>
  <si>
    <t>约100万元/公里</t>
  </si>
  <si>
    <t>昆赛村、宁安村、炭窑村、文远村、昔木村、文宁村、圈内村、坝胡村组内道路建设。</t>
  </si>
  <si>
    <t>南美乡村组道路建设项目</t>
  </si>
  <si>
    <t>多依村、南美村</t>
  </si>
  <si>
    <t>计划实施村组道路硬化2170米，其中：多依村2组120米，3组300米；南美村10组1750米，设计标准宽3.5米，合计7595平方米</t>
  </si>
  <si>
    <t>实施村组道路硬化7595平方米，受益贫困户11户，竣工验收合格率100%，受益群众满意度100%</t>
  </si>
  <si>
    <t>平村乡村组道路建设项目</t>
  </si>
  <si>
    <t>那玉村、换良村、永平村</t>
  </si>
  <si>
    <t>新建永平村道路硬化5.3公里，那玉村道路硬化34.5公里，换良村道路硬化11.8公里。共51.6公里，均宽3.5米，共180250平方米</t>
  </si>
  <si>
    <t>1.群众满意度≥100%；2.受益户数≥1065户；3.村组道路硬化达标率≥100%。</t>
  </si>
  <si>
    <t>章驮乡村组道路建设项目</t>
  </si>
  <si>
    <t>邦福村、户远村、邦福、勐旺、采花坝、采花坝村、勐旺村、塘房村</t>
  </si>
  <si>
    <t>约86万元/公里</t>
  </si>
  <si>
    <t>邦福村、户远村、邦福、勐旺、采花坝、采花坝村、勐旺村、塘房村内村组道路建设</t>
  </si>
  <si>
    <t>自筹资金800万元为扶贫贷款</t>
  </si>
  <si>
    <t>（二）道路养护工程</t>
  </si>
  <si>
    <t>临翔区交通运输局养护工程（2017-2020年安防工程，危桥改造，中修工程，小修保养，抢险保通工程）</t>
  </si>
  <si>
    <t>2017-2020年安防工程，危桥改造，中修工程，小修保养，抢险保通工程</t>
  </si>
  <si>
    <t>1.完成全区1564.898公里农村公路日常养护；
2.对全区农村公路进行水毁抢险保通；
3.危险路段有必要的防护措施基本完善；
4.对水毁严重路段进行工程性修复。</t>
  </si>
  <si>
    <t>邦东乡养护工程</t>
  </si>
  <si>
    <t>团山村、和平村、璋珍村、卫平村、邦东村、邦包村</t>
  </si>
  <si>
    <t>扩改建
新建</t>
  </si>
  <si>
    <t>全乡2018年雨季水毁道路修缮59.4公里，卫平村保通卫杨线公路（受损9.2公里），邦东村那亢组挡墙建设834立方米。邦东、邦包片区环境整治道路修复工程，对雨季损毁道路、挡墙，侧沟等，其中邦东村28公里，邦包村32公里。</t>
  </si>
  <si>
    <t>改善交通条件</t>
  </si>
  <si>
    <t>忙畔街道村组道路保通</t>
  </si>
  <si>
    <t>20000元/公里</t>
  </si>
  <si>
    <t>脱贫攻坚期间保通村组道路5条20公里</t>
  </si>
  <si>
    <t>确保脱贫攻坚各项工作顺利推进</t>
  </si>
  <si>
    <t>博尚道路修缮项目</t>
  </si>
  <si>
    <t>用于雨季村组道路修缮</t>
  </si>
  <si>
    <t>平村乡道路保通</t>
  </si>
  <si>
    <t>全乡雨季道路保通，坍方清理、路基缺口处置、路面修补、挡墙涵洞修复、设置安全防护设施每村4万</t>
  </si>
  <si>
    <t>雨季道路保通及路面维修，群众满意度100%</t>
  </si>
  <si>
    <t>章驮乡养护工程</t>
  </si>
  <si>
    <t>龙平、户远、邦福、勐旺、采花坝、新寨村、邦卖村</t>
  </si>
  <si>
    <t>龙平、户远、邦福、勐旺、采花坝，5个贫困村隐患点6处，塌方、坍方、路基沉陷、侧沟损毁的路段约4公里。采花坝村主干道护栏增设7.68公里。新寨村通行政村主干道危险路段新建长30米宽1米高4米挡墙，共计120立方，补助400元/立方米。采花坝村，新建挡墙长30米，共800立方米砌石32万元。邦卖村上茨坑村组道路保坎800个立方米，</t>
  </si>
  <si>
    <t>提高农户出行条件，项目验收合格率≥100%，受益农户满意度≥100%</t>
  </si>
  <si>
    <t>（三）桥梁建设</t>
  </si>
  <si>
    <t>临翔区交通运输局2018-2019桥梁建设</t>
  </si>
  <si>
    <t>遮奈村、邦谷村</t>
  </si>
  <si>
    <t>大易地桥、大腊田桥、临沧博尚水库曼莱乐园风雨廊桥建设项目。</t>
  </si>
  <si>
    <t>≥238</t>
  </si>
  <si>
    <t>≥568</t>
  </si>
  <si>
    <t>1.完成3座桥梁建设。
2.公路使用年限≥10年。
3.受益户数≥238户；受益人数≥568人。
4.有效改善建档立卡户及全区人民群众出行难问题。</t>
  </si>
  <si>
    <t>马台乡桥梁建设</t>
  </si>
  <si>
    <t>新建金竹林至长田桥梁一座，长10米</t>
  </si>
  <si>
    <t>凤翔街道桥梁建设</t>
  </si>
  <si>
    <t>昔本</t>
  </si>
  <si>
    <t>130万元</t>
  </si>
  <si>
    <t>临沧市临翔区脱贫攻坚昔本文华组桥梁建设项目（在昔本文华组建设桥梁1座）</t>
  </si>
  <si>
    <t>解决贫困群众出行难问题，提高群众生活质量，群众满意度达100%，项目验收度达100%</t>
  </si>
  <si>
    <t>圈内乡桥梁建设</t>
  </si>
  <si>
    <t>文宁村、圈内村</t>
  </si>
  <si>
    <t>宁安河、产业路桥梁建设。三家村桥扩建、小学旁桥扩建、上南代河新建2座、大石头田新建1座</t>
  </si>
  <si>
    <t>提高群众生产生活质量</t>
  </si>
  <si>
    <t>平村乡桥梁建设</t>
  </si>
  <si>
    <t>新建田心至平乐自然村人行便桥2座，每座长40米，宽2米。东岗、李家新建桥梁2座。</t>
  </si>
  <si>
    <t>1.人行便桥建设数量≥2座；2.项目验收合格率≥100%；3.群众满意度大于等于100%；4.受益建档立卡户≥62户。
1.新建桥梁2座；2.项目验收合格率≥100%；3.群众满意度大于等于100%。</t>
  </si>
  <si>
    <t>章驮乡桥梁建设</t>
  </si>
  <si>
    <t>南高河桥宽3.5米，长6米，仙人脚桥宽3.5米，长6米</t>
  </si>
  <si>
    <t>完成6米桥梁建设2座，提高农户出行条件，项目验收合格率≥100%，受益农户满意度≥100%</t>
  </si>
  <si>
    <t>（四）电力建设项目</t>
  </si>
  <si>
    <t>邦公村</t>
  </si>
  <si>
    <t>计划对邦公村茶园组现有茶厂厂房进行改造提升，对电线线路及变压器进行改造。计划投资10万元</t>
  </si>
  <si>
    <t>解决产业发展用电问题</t>
  </si>
  <si>
    <t>区工信局</t>
  </si>
  <si>
    <t>户有村、勐托村、碗窑村、勐准村、博尚村、永泉村、弯子村、大那么村、邦公村</t>
  </si>
  <si>
    <t>实施农村电力迁改工程</t>
  </si>
  <si>
    <t>完成电力迁改项目；项目验收合格率达100%；群众满意度达100%。</t>
  </si>
  <si>
    <t xml:space="preserve">用电电力迁改工程，包括变压器增容、变压器迁移、新装动力电表、新装拉线、
</t>
  </si>
  <si>
    <t>预计受益建档立卡户259户1021人，受益群众满意度≥100%</t>
  </si>
  <si>
    <t xml:space="preserve">新建那杏村生态鸡养殖场10千伏线路，每公里15万；新建那杏村生态猪养殖场400伏线路，每公里10万
</t>
  </si>
  <si>
    <t>预计受益建档立卡户464户1898人，受益群众满意度≥100%</t>
  </si>
  <si>
    <t>琅琊村、马台村、那杏村、南糯村、平河村、平掌村、清河村、全河村、唐家村</t>
  </si>
  <si>
    <t>马台乡扶贫用电电力迁改工程，包括变压器增容、变压器迁移、新装动力电表、新装拉线、电表恢复、拆除等</t>
  </si>
  <si>
    <t>改善项目区群众生产生活用电，预计受益建档立卡户2078户8352人，受益群众满意度≥100%</t>
  </si>
  <si>
    <t>多依村、坡脚村</t>
  </si>
  <si>
    <t>该项目补助58.68万元</t>
  </si>
  <si>
    <t>计划实施产业扶贫用电2件，其中多依村茶厂1件、坡脚村茶庄园1件</t>
  </si>
  <si>
    <t>实施产业扶贫用电2件，受益贫困户96户，竣工验收合格率100%，受益群众满意度100%</t>
  </si>
  <si>
    <t>申请补助20万元</t>
  </si>
  <si>
    <t>隔界山集体养鸡场产业用电线路架设800米</t>
  </si>
  <si>
    <t>产业扶贫用电线路架设800米，受益贫困户77户，竣工验收合格率100%，受益群众满意度100%</t>
  </si>
  <si>
    <t>平村村、换良村、忙丫村</t>
  </si>
  <si>
    <t>养殖小区电力建设10kv架空线路1.361公里，</t>
  </si>
  <si>
    <t>电力架设1.361公里，满足3个养殖小区基本供电。验收合格率100%</t>
  </si>
  <si>
    <t>新装动力电表11只；新装拉线32套；0.4kV线路（m）2731米；电杆6（基）；拉线5套</t>
  </si>
  <si>
    <t>验收合格率100%；群众满意度100%</t>
  </si>
  <si>
    <t>兴文组新增10KV/A变压器一台</t>
  </si>
  <si>
    <t>上南代河增加安装10KV/A变压器2台</t>
  </si>
  <si>
    <t>邦福村、户远村，新寨村</t>
  </si>
  <si>
    <t>补助8万元/台</t>
  </si>
  <si>
    <t>计划增加5台变压器，其中邦福村2台，户远村一台，新寨村2台，</t>
  </si>
  <si>
    <t>发展产业基础设施短板，助推产业发展，项目验收合格率≥100%，受益农户满意度≥100%</t>
  </si>
  <si>
    <t>大门等配套基础设施建设，补助资金155万元</t>
  </si>
  <si>
    <t>邦福自然村集中养殖小区建设变压器项目</t>
  </si>
  <si>
    <t>水沟头生态养殖小区通生厂用电</t>
  </si>
  <si>
    <t>石房村（杨家组）</t>
  </si>
  <si>
    <t>安装变压器及配套设施</t>
  </si>
  <si>
    <t>有效解决用电困难</t>
  </si>
  <si>
    <t>五村（背阴寨组）</t>
  </si>
  <si>
    <t>团山、璋珍、和平</t>
  </si>
  <si>
    <t>团山、璋珍、和平三个村电力迁改2公里</t>
  </si>
  <si>
    <t>改善贫困群众350人的用电困难问题</t>
  </si>
  <si>
    <t>对和平村进行电力改造项目，涉及改造线路2公里</t>
  </si>
  <si>
    <t>改善贫困群众189人的用电困难问题</t>
  </si>
  <si>
    <t>解决养殖小区用电问题</t>
  </si>
  <si>
    <t>实施3个易地扶贫搬迁安置点通电工程及迁移电杆20棵，400Ｖ线路1200米；</t>
  </si>
  <si>
    <t>解决搬迁群众用电问题</t>
  </si>
  <si>
    <t>岔河村</t>
  </si>
  <si>
    <t>实施2个易地扶贫搬迁安置点通电工程及迁移电杆13棵，400Ｖ线路900米；</t>
  </si>
  <si>
    <t>实施3个易地扶贫搬迁安置点通电工程及迁移电杆11棵，400Ｖ线路700米；</t>
  </si>
  <si>
    <t>文伟社区</t>
  </si>
  <si>
    <t>迁移电杆10棵，400Ｖ线路800米；</t>
  </si>
  <si>
    <t>新民村</t>
  </si>
  <si>
    <t>改迁10kV线路0.13千米、0.4kV线路0.11千米，新装拉线1套，电表恢复0只。</t>
  </si>
  <si>
    <t>改善贫困群众用电困难问题</t>
  </si>
  <si>
    <t>改善38户152人贫困人口的生产生活条件</t>
  </si>
  <si>
    <t>白河村、邦海村、曼启村、忙糯村、新民村、杏勒村、一水村、遮奈村</t>
  </si>
  <si>
    <t>实施村组供电设施巩固提升工程8件。</t>
  </si>
  <si>
    <t>落实脱贫攻坚电力基础设施建设，巩固提升供电能力。</t>
  </si>
  <si>
    <t>改善44户172人贫困人口的生产生活条件</t>
  </si>
  <si>
    <t>炭窑村、文远村</t>
  </si>
  <si>
    <t>新装拉线（套）20套、迁改0.4KV线路1668米，电杆6基，户表迁移13只。</t>
  </si>
  <si>
    <t>宁安村、南赛河村</t>
  </si>
  <si>
    <t>新装拉线（套）45套、迁改0.4KV线路1800米，电杆8基，户表迁移22只。</t>
  </si>
  <si>
    <t>项/个</t>
  </si>
  <si>
    <t>浪坝园养殖小区用电</t>
  </si>
  <si>
    <t>巩固产业发展，促进产业增收</t>
  </si>
  <si>
    <t>陶云发户新建400V以下线路长度75m，线路拆除75m。</t>
  </si>
  <si>
    <t>满足农户生产生活用电需求，受益农户满意度≥100%</t>
  </si>
  <si>
    <t>区供电局</t>
  </si>
  <si>
    <t>段寿学户新建400V以下线路长度80m，拆除线路80m。</t>
  </si>
  <si>
    <t xml:space="preserve">杨旺胶户新建400V以下线路长度70m，拆除线路70m。 </t>
  </si>
  <si>
    <t>裸线改为绝缘线</t>
  </si>
  <si>
    <t>补助350/米</t>
  </si>
  <si>
    <t>裸线改为绝缘线，共18公里</t>
  </si>
  <si>
    <t>改善贫困群众用电安全问题，受益农户满意度≥100%</t>
  </si>
  <si>
    <t>忙畔街道、凤翔街道、博尚镇、章驮乡、马台乡、蚂蚁堆乡</t>
  </si>
  <si>
    <t>因活动场所、公路及其他公共设施的建设带来的电杆、导线、变压器等电力设施的迁改变更位置的费用。</t>
  </si>
  <si>
    <t>改善贫困群众用电困难问题，受益农户满意度≥100%</t>
  </si>
  <si>
    <t>（五）小型农田水利设施</t>
  </si>
  <si>
    <t>竹篷村竹篷组“三面光”沟渠建设项目</t>
  </si>
  <si>
    <t>竹篷</t>
  </si>
  <si>
    <t>30万元/公里</t>
  </si>
  <si>
    <t>建设“三面光”沟渠7.5公里，需投资90万元</t>
  </si>
  <si>
    <t>改善生产条件，促进农业增收，项目验收合格率达100%，群众满意度达100%</t>
  </si>
  <si>
    <t>五村村南靠组梅子树“三面光”沟渠建设项目</t>
  </si>
  <si>
    <t>建设“三面光”沟渠3公里，南靠组梅子树3公里，需投资90万元</t>
  </si>
  <si>
    <t>新村村南靠组梅子树“三面光”沟渠建设项目</t>
  </si>
  <si>
    <t>新村</t>
  </si>
  <si>
    <t>南本村大南本组“三面光”沟渠建设项目</t>
  </si>
  <si>
    <t>南本</t>
  </si>
  <si>
    <t>建设“三面光”沟渠3公里，需投资90万元</t>
  </si>
  <si>
    <t>南信村大南信组“三面光”沟渠建设项目</t>
  </si>
  <si>
    <t>中山村石头寨组、中山组“三面光”沟渠建设项目</t>
  </si>
  <si>
    <t>建设“三面光”沟渠3.5公里，石头寨组2公里，中山组1.5公里，需投资105万元</t>
  </si>
  <si>
    <t>改善生产条件，促进农业增收，项目验收合格率达100%，群众满意度达105%</t>
  </si>
  <si>
    <t>石房村三组“三面光”沟渠建设项目</t>
  </si>
  <si>
    <t>建设“三面光”沟渠6公里，灌溉700亩农田及大棚蔬菜，需投资180万元</t>
  </si>
  <si>
    <t>改善生产条件，促进农业增收，项目验收合格率达100%，群众满意度达106%</t>
  </si>
  <si>
    <t>白水河灌溉沟渠建设项目</t>
  </si>
  <si>
    <t>20万元/公里</t>
  </si>
  <si>
    <t>新建水利灌溉沟渠3公里。</t>
  </si>
  <si>
    <t>新修白水河灌溉沟渠3000米，受益贫困户22户，竣工验收合格率100%，受益群众满意度100%</t>
  </si>
  <si>
    <t>平村乡灌溉沟渠</t>
  </si>
  <si>
    <t>新建35万/公里；修复16万/公里</t>
  </si>
  <si>
    <t>新建那玉村、永平村灌溉沟渠18公里；修复那玉村灌溉沟渠17公里</t>
  </si>
  <si>
    <t>1.沟渠建设≥28公里；2.项目验收合格率≥100%；3.群众满意度大于等于100%。</t>
  </si>
  <si>
    <t>改善生产生活条件</t>
  </si>
  <si>
    <t>（六）易地扶贫搬迁后续帮扶（基础设施）</t>
  </si>
  <si>
    <t>章驮乡邦卖村新寨组集中安置点保坎护栏</t>
  </si>
  <si>
    <t>新寨组集中安置点保坎护栏800米</t>
  </si>
  <si>
    <t>保障群众出行安全，带动建档立卡户数≥4户，受益农户满意度≥100%</t>
  </si>
  <si>
    <t>章驮乡邦卖村新寨村组集中安置点入户路</t>
  </si>
  <si>
    <t>硬化新寨村组集中安置点入户路1.2公里，平均3.5米宽，每公里补助80万元</t>
  </si>
  <si>
    <t>方便群众出行安全，带动建档立卡户数≥4户，受益农户满意度≥100%</t>
  </si>
  <si>
    <t>2018年临翔区区级认定安置点基础设施建设项目</t>
  </si>
  <si>
    <t>邦东乡、马台乡、平村乡、圈内乡、博尚镇、章驮乡、忙畔街道</t>
  </si>
  <si>
    <t>团山村、和平村、卫平村、平河村、那杏村、平村村、炭窑村、完海村、邦买村、丙简村</t>
  </si>
  <si>
    <t>易地扶贫搬迁安置点的基础设施及公共服务设施进行完善整改</t>
  </si>
  <si>
    <t>2019年临沧市临翔区易地扶贫搬迁集中安置基础设施建设项目</t>
  </si>
  <si>
    <t>蚂蚁堆乡、忙畔街道、章驮乡</t>
  </si>
  <si>
    <t>明子村、岔河村、丙简村、文伟社区、采花坝村、龙平村、户远村、章驮村、邦卖村、蚂蚁堆村</t>
  </si>
  <si>
    <t>改善群众生产生活条件,促进群众按时搬迁入住</t>
  </si>
  <si>
    <t>各乡、镇（街道）</t>
  </si>
  <si>
    <t>临沧市临翔区蚂蚁堆乡驿亭新村集中安置点</t>
  </si>
  <si>
    <t>1、建设配套饮水管网2.8公里。
2、建设远期填埋规模3万立方米，日处理垃圾50立方米的垃圾填埋场1座，及其他附属设施。建设日转运垃圾50立方米转运站2座，配套转运车辆2量，及其他附属设施。
3、建设产业基地（园区）4000平方米，预计提供就业岗位60个，预计吸纳搬迁人口就业60人
4、建设校舍面积3000平方米，其中：综合楼1800平方米，宿舍楼1200平方米。</t>
  </si>
  <si>
    <t xml:space="preserve">解决安全饮水、就近务工和入学、提升人居环境
</t>
  </si>
  <si>
    <t>解决120人就近务工和增加村集体经济收入8-10万元</t>
  </si>
  <si>
    <t>临翔区翔昌公司
临翔区供销社
临翔区教育体育局</t>
  </si>
  <si>
    <t>（七）移民搬迁后续帮扶（基础设施）</t>
  </si>
  <si>
    <t>移民搬迁点人畜饮水项目</t>
  </si>
  <si>
    <t>百家园、文华</t>
  </si>
  <si>
    <t>8万/公里</t>
  </si>
  <si>
    <t>圈内乡斗阁村、百家园 田园组人蓄饮水建设，根据实地情况改造；凤翔街道文华村文华、中寨组管道改造5公里，根据实地情况改造</t>
  </si>
  <si>
    <t>管道改造5公里，保障356个移民人口的饮水安全问题，群众满意度≥100%</t>
  </si>
  <si>
    <t>区水务局    区搬迁安置办</t>
  </si>
  <si>
    <t>移民搬迁点组内道路路建设项目</t>
  </si>
  <si>
    <t>邦东乡、马台乡、凤翔街道、博尚镇</t>
  </si>
  <si>
    <t>邦东、平掌、昔本、完海</t>
  </si>
  <si>
    <t>178元/平方米</t>
  </si>
  <si>
    <t>计划建设组内道路7.15公里，其中：邦东乡2.8公里，马台乡0.7公里，凤翔街道1.63公里，博尚镇2.02公里</t>
  </si>
  <si>
    <t>改善173户676移民贫困人口交通出行条件，群众满意度≥100%</t>
  </si>
  <si>
    <t>区交通运输局区搬迁安置办</t>
  </si>
  <si>
    <t>移民搬迁点路灯安装项目</t>
  </si>
  <si>
    <t>圈内乡、马台乡</t>
  </si>
  <si>
    <t>唐家、斗阁</t>
  </si>
  <si>
    <t>0.9万元/盏</t>
  </si>
  <si>
    <t>圈内乡斗阁村百家园安装59盏太阳能路灯，根据实地移民安置点地理位置安装；马台乡唐家村忙来安置点安装太阳能路灯40盏；马台乡唐家村大丫口田安置点安装太阳能路灯40盏</t>
  </si>
  <si>
    <t>解决756个移民人口的照明、出行安全，群众满意度≥100%</t>
  </si>
  <si>
    <t>区住建局    区搬迁安置办</t>
  </si>
  <si>
    <t>移民搬迁点产业路建设项目</t>
  </si>
  <si>
    <t>那玉</t>
  </si>
  <si>
    <t>10万/公里</t>
  </si>
  <si>
    <t>那玉村东岗组改造机耕路长4.9公里，宽4米。</t>
  </si>
  <si>
    <t>1.机耕路长度≥4.9公里；2.项目验收合格率≥100%；3.群众满意度≥100%；4.覆盖建档立卡户≥32户；5.工程设计使用年限≥20年。</t>
  </si>
  <si>
    <t>移民搬迁点产业沟渠建设项目</t>
  </si>
  <si>
    <t>16万元/公里</t>
  </si>
  <si>
    <t>移民搬迁点糯扎渡水电站库区临沧市临翔区平村乡那玉村东岗组产业沟渠建设项目新建灌溉沟渠长3公里，需投资48万元</t>
  </si>
  <si>
    <t>1.沟渠长度≥3公里；2.解决农林灌溉用水≥500亩；3.群众满意度≥100%；4.覆盖建档立卡户≥11户；5.工程设计使用年限≥20年。</t>
  </si>
  <si>
    <t>（八）以工代赈示范工程（基础设施）</t>
  </si>
  <si>
    <t>临沧市临翔区圈内乡炭窑片区综合开发项目</t>
  </si>
  <si>
    <t>炭窑村、南赛河村</t>
  </si>
  <si>
    <t>坡改梯1500亩（100公顷）。建设砂石路2条，道路全长4000m，砂砾石铺筑2000m³，C15混凝土边沟500m³；2m×2m盖板涵2个，DN500管涵12道，管长96m。建设300m³主水池1个（圆形水池），30m³分水池8个（矩形水池）；干管2条，采用DN300镀锌管，管长440m；支管1700m，采用PE管（80）；滴管采用边翼迷宫式滴管带，DN16,滴管带长26500m；砂石过滤器一套、阀门井8个。</t>
  </si>
  <si>
    <t>完成坡改梯1500亩，解决产业发展基础设施短板，助推产业发展，受益群众满意度100%</t>
  </si>
  <si>
    <t>博尚镇那戈片区综合开发项目</t>
  </si>
  <si>
    <t>那戈村</t>
  </si>
  <si>
    <t>中低产田改造400亩（修复三元田至火头田三面光沟渠2.2公里）。三面光沟渠建设7公里。建设砂石路3条，道路全长7000m。</t>
  </si>
  <si>
    <t>完成中低产田改造400亩，目标1：改善项目区灌溉、排水、田间道路等基础设施
 目标2：促进社会效益、生态效益及经济效益的协调发展，受益群众满意度100%</t>
  </si>
  <si>
    <t>临翔区2020年平村乡平村片区以工代赈工程</t>
  </si>
  <si>
    <t>平村村片区中低产田改造900亩；三面光沟渠建设6公里；村组道路建设8.5公里。</t>
  </si>
  <si>
    <t>项目覆盖平村乡平村村丫口田自然村及小集镇周边，受益人口360户1260人。其中中低产田改造面积900亩，年增产粮食3万公斤；建设三面光沟6公里，可新增灌溉800亩，改善灌溉700亩；村组道路硬化8.5公里。项目建成将改善产业发展条件及交通条件，群众满意度100%</t>
  </si>
  <si>
    <t xml:space="preserve">平村乡 </t>
  </si>
  <si>
    <t>（九）产业配套基础设施</t>
  </si>
  <si>
    <t>1.产业路建设</t>
  </si>
  <si>
    <t>邦东乡产业路建设</t>
  </si>
  <si>
    <t>12万元/公里</t>
  </si>
  <si>
    <t>卫平村田头组产业路建设，1.5公里，计划投资18万元，路面宽度4米。</t>
  </si>
  <si>
    <t>1.产业路建设，1.5公里；2.项目（工程）竣工验收合格率≥98%；3.预计受益建档立卡户10户43人，群众满意度100%；</t>
  </si>
  <si>
    <t>马台乡产业路建设</t>
  </si>
  <si>
    <t>那杏村、平河村、全河村、唐家村、南糯村、马台村、平掌村</t>
  </si>
  <si>
    <t>新建、改造</t>
  </si>
  <si>
    <t>10万元/公里</t>
  </si>
  <si>
    <t>新开挖凝结碎石路55公里。平河至大村产业路8.5公里，金竹林、小坝子、树根坡、浪坝、王家、核桃树11.5公里。谢家组到东环线的旅游线8.3公里每公里43万。那公组茶园产业路8公里，每公里1.5万元。张家组至朝山丫口产业路2公里。张家田坝心至忙送组5公里；南顶小沙田至回头山4公里。新寨组至东环旅游线6公里。南糯村杜家组至石佛山产业路建设10公里。上寨组至东环线12公里产业路改建。平掌村平掌组，大田组水土流失治理</t>
  </si>
  <si>
    <t>完善产业路，提高生产效率</t>
  </si>
  <si>
    <t>蚂蚁堆乡产业路建设</t>
  </si>
  <si>
    <t>计划新建249.5公里，白河村25公里、邦谷村5公里、邦海村7.5公里、马峰腰村30公里、蚂蚁堆村25公里、曼毫村4.5公里、曼启村13.75公里、忙糯村25公里、糯恩村28.75公里、小河边村30公里、新民村10公里、杏勒村14公里、一水村21公里、遮奈村10公里，补助标准10万元/公里。</t>
  </si>
  <si>
    <t>凤翔街道产业路建设</t>
  </si>
  <si>
    <t>五村、新村</t>
  </si>
  <si>
    <t>新建机耕0.8公里，需投资16万元.新建机耕0.8公里，需投资16万元</t>
  </si>
  <si>
    <t>改善生产条件，群众满意度达100%，项目验收度达100%</t>
  </si>
  <si>
    <t>忙畔街道产业路建设</t>
  </si>
  <si>
    <t>岔河村、丙简村、明子村</t>
  </si>
  <si>
    <t>新建产业路23.5公里，修复产业路35.8公里</t>
  </si>
  <si>
    <t>有效辐射6110亩亩基本农田</t>
  </si>
  <si>
    <t>博尚镇产业路建设</t>
  </si>
  <si>
    <t>幕布村</t>
  </si>
  <si>
    <t>小中山花海建设产业道路5100平方米</t>
  </si>
  <si>
    <t>解决农户生产生活出行问题</t>
  </si>
  <si>
    <t>圈内乡产业路建设</t>
  </si>
  <si>
    <t>宁安村、炭窑村、圈内村、细博村、斗阁村、坝胡村</t>
  </si>
  <si>
    <t>9万元/公里</t>
  </si>
  <si>
    <t>结合实际情况在宁安村、炭窑村、圈内村、细博村、斗阁村、坝胡村内修建产业路</t>
  </si>
  <si>
    <t>斗阁村产业路建设</t>
  </si>
  <si>
    <t>斗阁村圈马路段机耕路建设（7公里）</t>
  </si>
  <si>
    <t>解决贫困群众出行难的问题，提高群众生产生活质量。受益群众满意度100%</t>
  </si>
  <si>
    <t>南美产业路硬化、非硬化及产业路桥梁、涵洞建设</t>
  </si>
  <si>
    <t>实施产业道路硬化15750平方米，其中多依村3500平方米、南华村3500平方米、坡脚村8750平方米。计划实施产业道路砂石化80公里，其中多依村23公里、南美村20公里、南华村20公里、坡脚村17公里。计划新建产业路硬化12.4公里，其中南美村乡政府下边5公里，竹笆山大丫口2公里，杨梅坡4.4公里；多依村贼火塘1公里，设计标准为3.5米宽，合计43400平方米。计划新修南华村半山路桥涵1座，哪嘎足桥涵1座，预计需政策补助61万元。新建南美村肖塘河产业路桥涵1座（40万元）；荒田山产业路桥涵1座(30万元)；加固修缮磨刀河产业路桥涵1座（10万元）。新建多依村大梨树沟产业路桥涵1座（25万），榨房河产业路桥涵1座（25万）南美村硝塘河产业路涵洞3个，磨刀河烤烟房产业路涵洞2个，多依村麻栗山产业路涵洞1个。</t>
  </si>
  <si>
    <t>实施产业路涵动建设，受益贫困户64户，竣工验收合格率100%，受益群众满意度100%</t>
  </si>
  <si>
    <t>平村乡产业路建设</t>
  </si>
  <si>
    <t>那玉村、换良村、永平村、忙丫村</t>
  </si>
  <si>
    <t>那玉村东岗组改造机耕路长4.9公里，4米。那玉村12公里、换良村12公里，永平村6公里。新建上下忙丫产业路硬化长6公里，宽5米，共30000平方米。</t>
  </si>
  <si>
    <t>1.产业路≥38.9公里；2.项目验收合格率≥100%；3.群众满意度大于等于100%；4.受益建档立卡户≥62户。</t>
  </si>
  <si>
    <t>章驮乡产业路建设</t>
  </si>
  <si>
    <t>邦福村、户远村、采花坝村、龙平村、塘房村、章驮村、邦卖村</t>
  </si>
  <si>
    <t>杨小开家路口到户怕田4.5公里的砂石土产业路建设。邦福村邦福自然村（1.2.3组）长3.5公里，宽3.5米的砂石路建设。2020年实施户远村21公里。补助标准20万元/公里。计划2019年采花坝村15公里，2020年实施（采花坝村5公里。计划新建龙平村20.1公里。塘房村木瓜箐组到三颗桩3公里长砂石土产业路建设。塘房村塘坊组到大石房4公里长砂石土产业路建设。塘房村老普寨组到坟平掌4公里长砂石土产业路建设。塘房村本地到大元盘，3公里长砂石土产业路建设。塘房村怕到辣皮树地6公里长砂石土产业路建设。小丙野山脚至大平长大凹子地开路3.5公里机耕路。山神庙石场至草籽地在到双河源开路9公里机耕路。大丙野至大青树山头6.3公里机耕路。小章驮寨子脚至大石头地坡至腊皮树山开5.2公里机耕路。邦卖村新寨自然村4公里长砂石土产业路建设。邦卖村大寨自然村3公里长砂石土产业路建设。邦卖村上茨坑自然村2.5公里长砂石土产业路建设。邦卖村下茨坑自然村3.2公里长砂石土产业路建设。邦卖村中寨自然村1.5公里长砂石土产业路建设。邦卖村榨房自然村1.3公里长砂石土产业路建设。邦卖村茅草地自然村0.8公里长砂石土产业路建设。邦卖村上寨自然村0.9公里长砂石土产业路建设。</t>
  </si>
  <si>
    <t>完成产业路建设8公里，改善群众生产交通条件，促进生产发展，项目验收合格率≥100%，受益农户满意度≥100%</t>
  </si>
  <si>
    <t>2.产业沟渠</t>
  </si>
  <si>
    <t>文宁村产业沟渠</t>
  </si>
  <si>
    <t>文宁村产业沟渠建设项目</t>
  </si>
  <si>
    <t>巩固贫困群众产业发展</t>
  </si>
  <si>
    <t>细博村产业沟渠</t>
  </si>
  <si>
    <t>洗布塘小河坡-赵家组产、赵家组-羊厩房组、下南美活动室-尖山路、火烧寨组-圈马路、尖山路-老厂田、狗儿田、下尖山圈马路-江边、小石岗-细博坝河、小石岗-紫胶河、圈马路中寨河-忙旧大浪坝、忙旧组-火烧寨组、烧寨组-南白田河、下南美那线田、
下细博-旧路、羊厩房组-良子组沟渠</t>
  </si>
  <si>
    <t>斗阁村产业沟渠</t>
  </si>
  <si>
    <t>忙帽组新建产业沟渠1000米</t>
  </si>
  <si>
    <t>坝胡村产业沟渠</t>
  </si>
  <si>
    <t>白石岩到分水岭大沟建设（5公里）</t>
  </si>
  <si>
    <t>南赛河村产业沟渠</t>
  </si>
  <si>
    <t>45万/公里</t>
  </si>
  <si>
    <t>围绕各村民小组农田开挖建设产业沟渠6.8公里</t>
  </si>
  <si>
    <t>采花坝村产业灌溉沟渠建设</t>
  </si>
  <si>
    <t>扩改建</t>
  </si>
  <si>
    <t>补助标准15万元/公里。</t>
  </si>
  <si>
    <t>计划对1条，全长15公里安坑大沟进行修复，整沟清淤除泥，险段处理，架设钢管1000米。</t>
  </si>
  <si>
    <t>完成产业沟渠修复15公里，改善群众生产交通条件，促进生产发展，项目验收合格率≥100%，受益农户满意度≥100%</t>
  </si>
  <si>
    <t>勐托村产业灌溉沟渠建设项目</t>
  </si>
  <si>
    <t>进行勐托解放大沟水毁工程治理37.47公里。</t>
  </si>
  <si>
    <t>完善产业灌溉设施，推进产业发展</t>
  </si>
  <si>
    <t>邦别村产业灌溉沟渠建设项目</t>
  </si>
  <si>
    <t>邦别村</t>
  </si>
  <si>
    <t>建设邦别钢筋大沟防渗沟渠8.6公里</t>
  </si>
  <si>
    <t>弯子村产业灌溉沟渠建设项目</t>
  </si>
  <si>
    <t>弯子村</t>
  </si>
  <si>
    <t>弯子大水沟产业灌溉沟渠建设6.5公里</t>
  </si>
  <si>
    <t>博尚村产业灌溉沟渠建设项目</t>
  </si>
  <si>
    <t>博尚石板桥大沟产业灌溉沟渠建设7.1公里</t>
  </si>
  <si>
    <t>夹山村产业灌溉沟渠建设项目</t>
  </si>
  <si>
    <t>夹山村</t>
  </si>
  <si>
    <t>柳树河产业灌溉沟渠建设5.7公里</t>
  </si>
  <si>
    <t>明子村三面光沟修复</t>
  </si>
  <si>
    <t>修复明子村产业路30公里</t>
  </si>
  <si>
    <t>有效辐射3500亩亩基本农田</t>
  </si>
  <si>
    <t>岔河村小石山河大沟修复</t>
  </si>
  <si>
    <t>修复小石山河大沟9公里</t>
  </si>
  <si>
    <t>有效辐射650亩亩基本农田</t>
  </si>
  <si>
    <t>唐家村产业沟渠</t>
  </si>
  <si>
    <t>扩改造</t>
  </si>
  <si>
    <t>8万元/公里</t>
  </si>
  <si>
    <t>那郎大沟三面光改造8公里；湾塘大沟三面光改造5公里。</t>
  </si>
  <si>
    <t>（十）土地整治项目</t>
  </si>
  <si>
    <t>遮奈村、白河村、糯恩村</t>
  </si>
  <si>
    <t>公顷</t>
  </si>
  <si>
    <t>（1）土地平整工程：完成平整土地面积120.4788公顷；(2)灌溉与排水工程:新建取水坝2座，斗渠1条，总长966米，农渠7条，总长3290米，预制盖板涵735个，圆管涵31个，总长128米，过水路面1个；（3）田间道路工程：改建田间道3条，总长4158米，改建水泥路1条，总长6018米，改建生产路6条，总长3375米，错车道33个，道路交叉口13个。</t>
  </si>
  <si>
    <t>解决产业发展基础设施短板，助推产业发展，连通居民点间的乡村道路，为当地群众的生产生活提供方便，改善田地耕作条件，提高生产效率，降低生产运输成本。工程验收合格率100%，群众满意度100%</t>
  </si>
  <si>
    <t>区自然资源局</t>
  </si>
  <si>
    <t>宁安村、文宁村</t>
  </si>
  <si>
    <t>（1）土地平整工程：完成平整土地面积121.9415公顷，田块77块；（2）灌溉与排水工程：新建取水坝2座，农渠4条，总长2093,米，斗沟8条，总长4950米，农沟4条，总长1825米，盖板涵141个，圆管涵20个，总长90米；（3）田间道路工程：新建田间道1条，长314米，改建田间道1条，总长684米，新建生产路2条，总长1692米，改建生产路3条，总长2742米，改建生产路挡墙33米，错车道3个，道路交叉路口8个。</t>
  </si>
  <si>
    <t>解决产业发展基础设施短板，助推产业发展，连通居民点间的乡村道路，为当地群众的生产生活提供方便，改善田地耕作条件，提高生产效率，降低生产运输成本。工程验收合格率100%，群众满意度101%</t>
  </si>
  <si>
    <t>（十一）高标准农田建设项目</t>
  </si>
  <si>
    <t>2019年云南省临沧市临翔区高标准农田建设项目</t>
  </si>
  <si>
    <t>邦东乡、马台乡、博尚镇</t>
  </si>
  <si>
    <t>和平村、团山村、马台村、全河村、南糯村、南美村、南华村、坡脚村、夹山村、大那么村</t>
  </si>
  <si>
    <t>1.建设高标准农田1.28万亩（其中：邦东片区6000亩，马台片区6800亩）。2.高效节水灌溉建设0.72万亩（其中：南美片区5046亩，博尚镇那招片区2154亩）；渠道8条，总长21.92km，以及敷设管道63.933km；新建蓄水池56座蓄，容量共计6750m3；新建主干田间道路条15条，共计20.018km。3.土地平整2477.7亩。</t>
  </si>
  <si>
    <t>可增加优质水稻产量84万公斤，新增产值336万元，可增加玉米产量40万公斤，新增产值88万元；种植小麦1.2万亩，单产提高40公斤，新增小麦产量48万公斤，新增产值144万元。</t>
  </si>
  <si>
    <t>2020年云南省临沧市临翔区高标准农田建设项目</t>
  </si>
  <si>
    <t>蚂蚁堆乡小河边村、遮奈村、曼启村、新民村、邦谷村、一水村、蚂蚁堆村；平村乡平村村、 永平村</t>
  </si>
  <si>
    <t>建设高标准农田3.474万亩。</t>
  </si>
  <si>
    <t>建成高标准农田≥3.171万亩，群众满意度群众满意度≥90%。</t>
  </si>
  <si>
    <t>（十二）农业综合开发项目</t>
  </si>
  <si>
    <t>2018年度临翔区农业综合开发项目</t>
  </si>
  <si>
    <t>蚂蚁堆乡、圈内乡</t>
  </si>
  <si>
    <t>糯恩村、邦谷村、白河村、炭窑村、昔木村、斗阁村、圈内村、坝胡村</t>
  </si>
  <si>
    <t>建设灌溉沟渠4.64公里及相关附属设施，建设砂石机耕路9条30.371公里。</t>
  </si>
  <si>
    <t>建成建设灌溉沟渠≥4.64公里，建设砂石机耕路≥30.371公里；群众满意度群众满意度≥91%。</t>
  </si>
  <si>
    <t>2019年农业综合开发项目</t>
  </si>
  <si>
    <t>蚂蚁堆乡、章驮乡</t>
  </si>
  <si>
    <t>一水村、小河边、勐旺村</t>
  </si>
  <si>
    <t>建设灌溉沟渠4公里、机耕路10公里，改善农业生产条件。</t>
  </si>
  <si>
    <t>可增加玉米产量40万公斤，新增产值88万元</t>
  </si>
  <si>
    <t>十二、村公共服务</t>
  </si>
  <si>
    <t>（一）中小学校建设</t>
  </si>
  <si>
    <t>临沧市临翔区邦东乡邦东中学</t>
  </si>
  <si>
    <t>所</t>
  </si>
  <si>
    <t>运动场1440平方米；护坡3198立方米；围墙820米；大门28平方米；饮水工程5千米；绿化820平方米。</t>
  </si>
  <si>
    <t>改善贫困村学生就学条件。</t>
  </si>
  <si>
    <t>临沧市临翔区邦东乡邦东中心完小</t>
  </si>
  <si>
    <t>运动场640平方米；护坡1792立方米；围墙320米；大门28平方米；饮水工程5千米；绿化320平方米。</t>
  </si>
  <si>
    <t>临沧市临翔区邦东乡邦东完小</t>
  </si>
  <si>
    <t>运动场740平方米；护坡1728立方米；围墙90米；饮水工程6千米；绿化90平方米。</t>
  </si>
  <si>
    <t>临沧市临翔区邦东乡和平完小</t>
  </si>
  <si>
    <t>新建教学楼300平方米以及以及运动场、围墙等附属工程。</t>
  </si>
  <si>
    <t>运动场640平方米；护坡1120立方米；围墙200米；大门28平方米；饮水工程5千米；绿化200平方米。</t>
  </si>
  <si>
    <t>临沧市临翔区邦东乡曼岗小学</t>
  </si>
  <si>
    <t>新建教学综合用房330平方米及其围墙、大门等附属工程。</t>
  </si>
  <si>
    <t>临沧市临翔区邦东乡璋珍完小</t>
  </si>
  <si>
    <t>运动场640平方米；护坡1368立方米；围墙120米；大门28平方米；饮水工程5千米；绿化120平方米。</t>
  </si>
  <si>
    <t>临沧市临翔区博尚镇邦别小学</t>
  </si>
  <si>
    <t>学生宿舍738平方米。</t>
  </si>
  <si>
    <t>临沧市临翔区博尚镇碗窑完小</t>
  </si>
  <si>
    <t>碗窑村</t>
  </si>
  <si>
    <t>新建教学楼810平方米以及运动场、围墙等附属工程。</t>
  </si>
  <si>
    <t>临沧市临翔区马台乡琅琊完小</t>
  </si>
  <si>
    <t>新建教学楼420平方米以及运动场、围墙等附属工程。</t>
  </si>
  <si>
    <t>临沧市临翔区蚂蚁堆乡白河小学</t>
  </si>
  <si>
    <t>新建教学综合用房420平方米及其围墙、大门等附属工程。</t>
  </si>
  <si>
    <t>临沧市临翔区蚂蚁堆乡邦谷小学</t>
  </si>
  <si>
    <t>新建教学综合用房300平方米及其围墙、大门等附属工程。</t>
  </si>
  <si>
    <t>临沧市临翔区蚂蚁堆乡曼毫小学</t>
  </si>
  <si>
    <t>曼毫村</t>
  </si>
  <si>
    <t>临沧市临翔区蚂蚁堆乡忙糯小学</t>
  </si>
  <si>
    <t>临沧市临翔区平村乡忙丫小学</t>
  </si>
  <si>
    <t>新建教学综合用房120平方米及其围墙、大门等附属工程。</t>
  </si>
  <si>
    <t>临沧市临翔区圈内乡昔木完小</t>
  </si>
  <si>
    <t>新建教学楼858平方米以及运动场、围墙等附属工程。</t>
  </si>
  <si>
    <t>（二）卫生院、村卫生室标准化建设</t>
  </si>
  <si>
    <t>文伟社区卫生室建设项目</t>
  </si>
  <si>
    <t>20万</t>
  </si>
  <si>
    <t>建设标准化村卫生室及相关配套设施</t>
  </si>
  <si>
    <t>提高医疗卫生服务能力，改善群众就医条件</t>
  </si>
  <si>
    <t>中平社区卫生服务站建设项目</t>
  </si>
  <si>
    <t>中平社区</t>
  </si>
  <si>
    <t>建设社区卫生服务站及相关配套设施</t>
  </si>
  <si>
    <t>南信桥社区卫生服务站建设项目</t>
  </si>
  <si>
    <t>南信桥社区</t>
  </si>
  <si>
    <t>80万</t>
  </si>
  <si>
    <t>蚂蚁堆乡杏勒村卫生室建设项目</t>
  </si>
  <si>
    <t>博尚中心卫生院标准化建设项目</t>
  </si>
  <si>
    <t>1300万</t>
  </si>
  <si>
    <t>博尚中心卫生院搬迁重建项目，门诊楼、医技楼、住院综合楼、职工生活用房及垃圾、污水处理、地坪、绿化、挡墙等配套设施建设，共1300万元</t>
  </si>
  <si>
    <t>圈内卫生院搬迁重建项目</t>
  </si>
  <si>
    <t>260万</t>
  </si>
  <si>
    <t>门诊楼、医技楼、住院综合楼、职工生活用房及垃圾、污水处理、地坪、绿化、挡墙等配套设施建设，共576万元</t>
  </si>
  <si>
    <t>（三）村幼儿园建设</t>
  </si>
  <si>
    <t>临沧市临翔区圈内乡昆赛村幼儿园</t>
  </si>
  <si>
    <t>新建教学楼477平方米以及运动场、围墙等附属工程。</t>
  </si>
  <si>
    <t>临沧市临翔区圈内乡宁安村幼儿园</t>
  </si>
  <si>
    <t>新建教学楼1080平方米以及运动场、围墙等附属工程。</t>
  </si>
  <si>
    <t>临沧市临翔区圈内乡圈内幼儿园</t>
  </si>
  <si>
    <t>新建教学综合用房2430平方米及其围墙、大门等附属工程。</t>
  </si>
  <si>
    <t>临沧市临翔区博尚镇完贤村幼儿园</t>
  </si>
  <si>
    <t>完贤村</t>
  </si>
  <si>
    <t>新建教学楼507平方米以及运动场、围墙等附属工程。</t>
  </si>
  <si>
    <t>临沧市临翔区凤翔街道新村幼儿园</t>
  </si>
  <si>
    <t>新建教学综合用房1080平方米及其围墙、大门等附属工程。</t>
  </si>
  <si>
    <t>临沧市临翔区蚂蚁堆乡遮奈村幼儿园</t>
  </si>
  <si>
    <t>遮奈村</t>
  </si>
  <si>
    <t>新建教学综合用房1080平方米、厕所30平方米及其围墙、大门等附属工程。</t>
  </si>
  <si>
    <t>临沧市临翔区马台乡马台村幼儿园</t>
  </si>
  <si>
    <t>新建教学楼2430平方米以及运动场、围墙等附属工程。</t>
  </si>
  <si>
    <t>临沧市临翔区马台乡全河村幼儿园</t>
  </si>
  <si>
    <t>全河村</t>
  </si>
  <si>
    <t>新建教学楼1110平方米以及运动场、围墙等附属工程。</t>
  </si>
  <si>
    <t>（四）村级、村民小组文化活动场所</t>
  </si>
  <si>
    <t>石房村
五村
昔本村
南信村
中山村
南本村
竹蓬村</t>
  </si>
  <si>
    <t xml:space="preserve">石房村：新寨组、王家组、杨家组活动场所；五村：背荫寨组、密麻组、小五村组活动场所；昔本村：大寨一组，新寨一、二组，山头组，大寨二组活动场所；南信村：四组、五组、二组活动场所；中山村：李白水组、
石头寨组、大元圃组、彭家村组、华家坡组活动场所；南本村：浪坝寨组、小南本组、大南本二组活动场所；竹蓬村：二组活动场所；以上22个活动场所的活动广场硬化，喇叭音响，桌椅板凳，电教设备，制度上墙及宣传，配套公厕等十有一配套设施。                                  </t>
  </si>
  <si>
    <t>建设活动场所22个，直接受益农户2925户11639人，群众满意度100%。</t>
  </si>
  <si>
    <t>直接受益建档立卡户732户2860人</t>
  </si>
  <si>
    <t>凤翔街道办事处</t>
  </si>
  <si>
    <t>南屏社区</t>
  </si>
  <si>
    <t>17.3万元/个</t>
  </si>
  <si>
    <t xml:space="preserve">南屏社区大田组、坡脚组2个活动场所的活动广场硬化，喇叭音响，桌椅板凳，电教设备，制度上墙及宣传，配套公厕等十有一配套设施。                                  </t>
  </si>
  <si>
    <t>建设活动场所2个，直接受益农户228户796人，群众满意度100%。</t>
  </si>
  <si>
    <t>文伟社区、丙简村、岔河村、明子村</t>
  </si>
  <si>
    <t>文伟社区小街、沙松树、道回龙、山外，明子村礼成、南令、平掌、湾河茶叶、丙简村大田坝、杨梅树（半坡）、杨家寨（小勐麻）、岔河村小街、中山、新寨、荒田、小邦烘。建设不低于70㎡的党员活动室，群众活动广场硬化，喇叭音响，桌椅板凳，电教设备，制度上墙及宣传，配套公厕。</t>
  </si>
  <si>
    <t>建设活动场所16个，直接受益农户5161户21158人，群众满意度100%。</t>
  </si>
  <si>
    <t xml:space="preserve">忙畔街道 </t>
  </si>
  <si>
    <t>文伟社区、丙简村  岔河村  忙畔社区</t>
  </si>
  <si>
    <t>17.3万元/个（老黑山、中等、和顺已拨11.3万/个）</t>
  </si>
  <si>
    <t>文伟社区羊厩山、龚家寨、上邦笃左家寨、上邦笃施家寨活动场所；丙简村老黑山、半坡、上寨活动场所；岔河村昔铺、下寨活动场所；忙畔社区和顺、忙远、中等活动场所。桌椅板凳，电教设备，制度上墙及宣传，配套公厕。</t>
  </si>
  <si>
    <t>建设活动场所12个，直接受益农户3630户15230人，群众满意度100%。</t>
  </si>
  <si>
    <t>完贤村、完海村、大那么村、邦别村、弯子村、邦公村、那招村、勐托村、碗窑村、幕布村、勐准村、博尚村、永和村、永泉村、夹山村、那戈村、小那么村、邦别村、坝密河村</t>
  </si>
  <si>
    <t>街子组、碗窑组、幕布上组、勐准二组、老街组、上永和组、上永泉六组、大象头组、王家组、四组、新村组、大邦公组、张家组、完贤一组、下户门、下完等、那洪、拱卯、南令、那昔尼、下夹山组、周家组、浪坝组、公别组、旧村组、小那么村二组、小那么村一组、周家组、马觅组、邦别组、热水潭组、彭家组、昔嘎组、卢子箐、小邦公、塔枝树、半坡、大坡脚组、啊拉组、茶园组、上夹山组、象山新村组。不低于70㎡的党员活动室，群众活动广场硬化，喇叭音响，桌椅板凳，电教设备，制度上墙及宣传，配套公厕。</t>
  </si>
  <si>
    <t>建设活动场所42个，直接受益农户3974户15869人，群众满意度100%。</t>
  </si>
  <si>
    <t>户有村、完贤村、永泉村、邦公村、坝密河村</t>
  </si>
  <si>
    <t>新寨组、完贤二组、本村组、外寨组、仓房箐组。不低于70㎡的党员活动室，群众活动广场硬化，喇叭音响，桌椅板凳，电教设备，制度上墙及宣传，配套公厕。</t>
  </si>
  <si>
    <t>建设活动场所5个，直接受益农户375户1474人，群众满意度100%。</t>
  </si>
  <si>
    <t>坝胡村、圈内村、斗阁村、昆赛村、昔木村、宁安村、文宁村、南赛河村文远村、炭窑村、细博村</t>
  </si>
  <si>
    <t xml:space="preserve">坝胡村：赵家组，肖家组、上王家组、文林组、李家组、湾山组、唐家组； 圈内村：三家村、圈内大寨组； 斗阁村：百家园组、云南寨组、大摆田组； 昆赛村：昆赛组、上腊东组、打海组、忙定组、麻哈； 昔木村：新营村组、响水河组、张家组； 宁安村：宁安组、兴文组、老街组、坝尾组、宁安； 文宁村：李家组、纳家组、杨家组； 南赛河村：下邦海组、南觅组、田坝组、杨柳树箐组； 文远村：文远组； 炭窑村：炭窑组； 细博村：浪坝营组。以上35个活动场所的活动广场硬化，喇叭音响，桌椅板凳，电教设备，制度上墙及宣传，配套公厕等十有一配套设施。                                  </t>
  </si>
  <si>
    <t>建设活动场所35个，直接受益农户2486户9532人，群众满意度100%。</t>
  </si>
  <si>
    <t>炭窑村、文宁村、文远村</t>
  </si>
  <si>
    <t>吴家组6万元；南柯组、南柯营组7万元/个；其余17.3万元/个</t>
  </si>
  <si>
    <t>炭窑村：沙坝河组、南柯营组、南柯组； 文宁村：耿家组； 文远村：吴家组；以上5个活动场所的活动广场硬化，喇叭音响，桌椅板凳，电教设备，制度上墙及宣传，配套公厕等十有一配套设施。</t>
  </si>
  <si>
    <t>建设活动场所5个，直接受益农户540户2121人，群众满意度100%。</t>
  </si>
  <si>
    <t>和平村、卫平村、邦东村、邦包村、曼岗村</t>
  </si>
  <si>
    <t>和平村忙费组、张家寨、野猪窝、周家组，卫平村那孔田组、五棵松组、魏家坪组，邦东村昔归组，邦包村前进组、大广扎组，曼岗村茶园组新建不低于70㎡的党员活动室，群众活动广场硬化，喇叭音响，桌椅板凳，电教设备，制度上墙及宣传，配套公厕。</t>
  </si>
  <si>
    <t>建设活动场所11个，直接受益农户425户1544人，群众满意度100%。</t>
  </si>
  <si>
    <t>邦东村、和平村</t>
  </si>
  <si>
    <t>邦东乡忙卖组，和平村丫口组新建不低于70㎡的党员活动室，群众活动广场硬化，喇叭音响，桌椅板凳，电教设备，制度上墙及宣传，配套公厕。</t>
  </si>
  <si>
    <t>建设活动场所2个，直接受益农户151户589人，群众满意度100%。</t>
  </si>
  <si>
    <t>南美村、南华村、坡脚村</t>
  </si>
  <si>
    <t>南美村：南楞田自然村活动场所；南华村：河边寨（半坡）自然村活动场所；坡脚村：坡脚（户肯）自然村活动场所。以上3个群众活动广场硬化，喇叭音响，桌椅板凳，电教设备，制度上墙及宣传，配套公厕。</t>
  </si>
  <si>
    <t>建设活动场所3个，直接受益农户198户751人，群众满意度100%。</t>
  </si>
  <si>
    <t>清河村、琅琊村、唐家村、马台村、全河村、那杏村、平河村、南糯村、平掌村</t>
  </si>
  <si>
    <r>
      <rPr>
        <b/>
        <sz val="11"/>
        <rFont val="宋体"/>
        <family val="3"/>
        <charset val="134"/>
      </rPr>
      <t>清河村</t>
    </r>
    <r>
      <rPr>
        <sz val="11"/>
        <rFont val="宋体"/>
        <family val="3"/>
        <charset val="134"/>
      </rPr>
      <t>刘家组、帮杏组、忙蚌组、田心自然村活动场所；</t>
    </r>
    <r>
      <rPr>
        <b/>
        <sz val="11"/>
        <rFont val="宋体"/>
        <family val="3"/>
        <charset val="134"/>
      </rPr>
      <t>琅琊村</t>
    </r>
    <r>
      <rPr>
        <sz val="11"/>
        <rFont val="宋体"/>
        <family val="3"/>
        <charset val="134"/>
      </rPr>
      <t>大村组、田心组、观音阁组、上中下邦歪自然村活动场所；</t>
    </r>
    <r>
      <rPr>
        <b/>
        <sz val="11"/>
        <rFont val="宋体"/>
        <family val="3"/>
        <charset val="134"/>
      </rPr>
      <t>唐家村</t>
    </r>
    <r>
      <rPr>
        <sz val="11"/>
        <rFont val="宋体"/>
        <family val="3"/>
        <charset val="134"/>
      </rPr>
      <t>田坝心组、忙来二组、大寨组、伙头田那朗组、唐家自然村活动场所；</t>
    </r>
    <r>
      <rPr>
        <b/>
        <sz val="11"/>
        <rFont val="宋体"/>
        <family val="3"/>
        <charset val="134"/>
      </rPr>
      <t>马台村</t>
    </r>
    <r>
      <rPr>
        <sz val="11"/>
        <rFont val="宋体"/>
        <family val="3"/>
        <charset val="134"/>
      </rPr>
      <t>下寨组、箐田组、笼树箐、岔箐组、那湾组、赵家组、大河边组、街子自然村活动场所；</t>
    </r>
    <r>
      <rPr>
        <b/>
        <sz val="11"/>
        <rFont val="宋体"/>
        <family val="3"/>
        <charset val="134"/>
      </rPr>
      <t>全河村</t>
    </r>
    <r>
      <rPr>
        <sz val="11"/>
        <rFont val="宋体"/>
        <family val="3"/>
        <charset val="134"/>
      </rPr>
      <t>旧村组、萝卜山上组、张家组、平掌组、全家自然村活动场所；</t>
    </r>
    <r>
      <rPr>
        <b/>
        <sz val="11"/>
        <rFont val="宋体"/>
        <family val="3"/>
        <charset val="134"/>
      </rPr>
      <t>那杏村</t>
    </r>
    <r>
      <rPr>
        <sz val="11"/>
        <rFont val="宋体"/>
        <family val="3"/>
        <charset val="134"/>
      </rPr>
      <t>刘家组、高井槽二组、那杏组、石板桥组、河头新寨组、王家自然村活动场所；</t>
    </r>
    <r>
      <rPr>
        <b/>
        <sz val="11"/>
        <rFont val="宋体"/>
        <family val="3"/>
        <charset val="134"/>
      </rPr>
      <t>平河村</t>
    </r>
    <r>
      <rPr>
        <sz val="11"/>
        <rFont val="宋体"/>
        <family val="3"/>
        <charset val="134"/>
      </rPr>
      <t>核桃树一组、丫口组、王家组、树根坡组、田盘山自然村活动场所；</t>
    </r>
    <r>
      <rPr>
        <b/>
        <sz val="11"/>
        <rFont val="宋体"/>
        <family val="3"/>
        <charset val="134"/>
      </rPr>
      <t>南糯村</t>
    </r>
    <r>
      <rPr>
        <sz val="11"/>
        <rFont val="宋体"/>
        <family val="3"/>
        <charset val="134"/>
      </rPr>
      <t>窦家组、杜家组、良子自然村活动场所；</t>
    </r>
    <r>
      <rPr>
        <b/>
        <sz val="11"/>
        <rFont val="宋体"/>
        <family val="3"/>
        <charset val="134"/>
      </rPr>
      <t>平掌村</t>
    </r>
    <r>
      <rPr>
        <sz val="11"/>
        <rFont val="宋体"/>
        <family val="3"/>
        <charset val="134"/>
      </rPr>
      <t>魁家组、田坝心组、平掌组、大丙甸组、小丙甸组、大浪坝组、大树组活动场所党员活动室，群众活动广场硬化，喇叭音响，桌椅板凳，电教设备，制度上墙及宣传，配套公厕。</t>
    </r>
  </si>
  <si>
    <t>建设活动场所47个，直接受益农户2544户9845人，群众满意度100%。</t>
  </si>
  <si>
    <r>
      <rPr>
        <b/>
        <sz val="11"/>
        <rFont val="宋体"/>
        <family val="3"/>
        <charset val="134"/>
      </rPr>
      <t>清河村</t>
    </r>
    <r>
      <rPr>
        <sz val="11"/>
        <rFont val="宋体"/>
        <family val="3"/>
        <charset val="134"/>
      </rPr>
      <t>半坡组、刘家组活动场所；</t>
    </r>
    <r>
      <rPr>
        <b/>
        <sz val="11"/>
        <rFont val="宋体"/>
        <family val="3"/>
        <charset val="134"/>
      </rPr>
      <t>琅琊村</t>
    </r>
    <r>
      <rPr>
        <sz val="11"/>
        <rFont val="宋体"/>
        <family val="3"/>
        <charset val="134"/>
      </rPr>
      <t>大田自然村活动场所、下帮歪、上等简自然村活动场所；</t>
    </r>
    <r>
      <rPr>
        <b/>
        <sz val="11"/>
        <rFont val="宋体"/>
        <family val="3"/>
        <charset val="134"/>
      </rPr>
      <t>唐家村</t>
    </r>
    <r>
      <rPr>
        <sz val="11"/>
        <rFont val="宋体"/>
        <family val="3"/>
        <charset val="134"/>
      </rPr>
      <t>那郎组活动场所；</t>
    </r>
    <r>
      <rPr>
        <b/>
        <sz val="11"/>
        <rFont val="宋体"/>
        <family val="3"/>
        <charset val="134"/>
      </rPr>
      <t>马台村</t>
    </r>
    <r>
      <rPr>
        <sz val="11"/>
        <rFont val="宋体"/>
        <family val="3"/>
        <charset val="134"/>
      </rPr>
      <t>上寨组、竜树箐组、良子田易地搬迁点活动场所；</t>
    </r>
    <r>
      <rPr>
        <b/>
        <sz val="11"/>
        <rFont val="宋体"/>
        <family val="3"/>
        <charset val="134"/>
      </rPr>
      <t>全河村</t>
    </r>
    <r>
      <rPr>
        <sz val="11"/>
        <rFont val="宋体"/>
        <family val="3"/>
        <charset val="134"/>
      </rPr>
      <t>张家组、那公组、谢家组、下萝卜山、左家自然村活动场所；</t>
    </r>
    <r>
      <rPr>
        <b/>
        <sz val="11"/>
        <rFont val="宋体"/>
        <family val="3"/>
        <charset val="134"/>
      </rPr>
      <t>那杏村</t>
    </r>
    <r>
      <rPr>
        <sz val="11"/>
        <rFont val="宋体"/>
        <family val="3"/>
        <charset val="134"/>
      </rPr>
      <t>河头组活动场所；</t>
    </r>
    <r>
      <rPr>
        <b/>
        <sz val="11"/>
        <rFont val="宋体"/>
        <family val="3"/>
        <charset val="134"/>
      </rPr>
      <t>平河村</t>
    </r>
    <r>
      <rPr>
        <sz val="11"/>
        <rFont val="宋体"/>
        <family val="3"/>
        <charset val="134"/>
      </rPr>
      <t>毛家组、杨家组活动场所；</t>
    </r>
    <r>
      <rPr>
        <b/>
        <sz val="11"/>
        <rFont val="宋体"/>
        <family val="3"/>
        <charset val="134"/>
      </rPr>
      <t>南糯村</t>
    </r>
    <r>
      <rPr>
        <sz val="11"/>
        <rFont val="宋体"/>
        <family val="3"/>
        <charset val="134"/>
      </rPr>
      <t>周家组活动场所；</t>
    </r>
    <r>
      <rPr>
        <b/>
        <sz val="11"/>
        <rFont val="宋体"/>
        <family val="3"/>
        <charset val="134"/>
      </rPr>
      <t>平掌村</t>
    </r>
    <r>
      <rPr>
        <sz val="11"/>
        <rFont val="宋体"/>
        <family val="3"/>
        <charset val="134"/>
      </rPr>
      <t>大箐组、、魁家易地搬迁点活动场所党员活动室，群众活动广场硬化，喇叭音响，桌椅板凳，电教设备，制度上墙及宣传，配套公厕。</t>
    </r>
  </si>
  <si>
    <t>建设活动场所20个，直接受益农户901户3300人，群众满意度100%。</t>
  </si>
  <si>
    <t>平掌村</t>
  </si>
  <si>
    <r>
      <rPr>
        <b/>
        <sz val="11"/>
        <rFont val="宋体"/>
        <family val="3"/>
        <charset val="134"/>
      </rPr>
      <t>平掌村</t>
    </r>
    <r>
      <rPr>
        <sz val="11"/>
        <rFont val="宋体"/>
        <family val="3"/>
        <charset val="134"/>
      </rPr>
      <t>江边组活动场所党员活动室，群众活动广场硬化，喇叭音响，桌椅板凳，电教设备，制度上墙及宣传，配套公厕。</t>
    </r>
  </si>
  <si>
    <t>建设活动场所1个，直接受益农户47户180人，群众满意度100%。</t>
  </si>
  <si>
    <t>平村村、那玉村、换良村、永平村</t>
  </si>
  <si>
    <t>平村村三家村、丫口田，换良村长梁子、平掌护坑河，那玉村忙皮银匠田、临岩新寨、新下一二、周家王家，永平村山后、大田、困博、河头、旧村。不低于70㎡的党员活动室，群众活动广场硬化，喇叭音响，桌椅板凳，电教设备，制度上墙及宣传，配套公厕。</t>
  </si>
  <si>
    <t>建设活动场所13个，直接受益农户598户2218人，群众满意度100%。</t>
  </si>
  <si>
    <t>那玉村、换良村</t>
  </si>
  <si>
    <t>那玉村大寨组、李家组、罗家组，换良村岔河组，不低于70㎡的党员活动室，群众活动广场硬化，喇叭音响，桌椅板凳，电教设备，制度上墙及宣传，配套公厕。</t>
  </si>
  <si>
    <t>建设活动场所4个，直接受益农户262户1008人，群众满意度100%。</t>
  </si>
  <si>
    <t>忙糯村、蚂蚁堆村、邦海村、小河边村、邦谷村、糯恩村、白河村、遮奈村、杏勒村、曼启村、曼毫村、马峰腰村、一水村、新民村</t>
  </si>
  <si>
    <t>忙糯村上忙六组（上坝老）、上腊丁组、蚂蚁堆村上街组（丫口田）、大田组、大树村组、邦看组、丫口寨组、邦海村邦海一组（团山）、夹山组、扎古地组、小河边村河边组、小村组、旧家组、邦谷村下邦谷二组（上坝老）、大邦谷组、大邦害组、石门坎组、刺通林组、坝老组、糯恩村糯恩组（三家村）、上大田组（瓶罐窑）、糯恩组、白河村平掌一组（芭蕉林）、棉花林、邦富组、毛稗田组、王家组、遮奈村街子八组（丫口寨）、街子八组、那腊田组、杏勒村五组（下拱干）、五组、七组、曼启村山背后组、周家组、小曼启组、背阴寨、坝兔组、曼毫村二组（三组）、一组（二组）、五组、夹山组（四组）、大田组、马峰腰村余家组、养马组（洼子组）、一水村大元子组（大寨）、平掌组、杨家组、新民村青树组、大村组、罗家组、中寨组、董家组。以上53个活动场所的党员活动室主体建设。</t>
  </si>
  <si>
    <t xml:space="preserve">建设活动场所53个，直接受益农户2166户10389人，群众满意度100%。 </t>
  </si>
  <si>
    <t xml:space="preserve"> 小河边村、杏勒村、一水村、蚂蚁堆村、曼启村</t>
  </si>
  <si>
    <t>小河边村：隔界组、撒马坝组、小新寨组；杏勒村：大地组、四组、七组、大箐组；一水村：杨家中组、良子组、新村组、羊头岩组、旧下组、岩子头组、中山良子组、上平掌组；蚂蚁堆村：丫口寨组、明子组；曼启村：小曼启组、洼子组。以上19个活动场所的党员活动室主体建设和十有一配套配备。</t>
  </si>
  <si>
    <t xml:space="preserve">建设活动场所19个，直接受益群众936户3642人，群众满意度100%。 </t>
  </si>
  <si>
    <t>邦福村、邦卖村、龙平村、勐旺村、户远村、采花坝村</t>
  </si>
  <si>
    <t xml:space="preserve">邦福村户怕组；邦卖村大桥坡组、邦卖村、斑鸠山组、下次坑；龙平村龙平组、丫口田；勐旺村河对门组、勐旺村；户远村红木林、水沟头、新寨、马鞍山；采花坝村采花坝组，建设不低于70㎡的党员活动室，群众活动广场硬化，喇叭音响，桌椅板凳，电教设备，制度上墙及宣传，配套公厕等。                                  </t>
  </si>
  <si>
    <t xml:space="preserve">建设活动场所14个，直接受益群众972户4073人，群众满意度100%。 </t>
  </si>
  <si>
    <t>邦卖村、采花坝村、新寨村</t>
  </si>
  <si>
    <t xml:space="preserve">邦卖村榨房、采花坝村田坝、新寨村郭家寨，建设不低于70㎡的党员活动室，群众活动广场硬化，喇叭音响，桌椅板凳，电教设备，制度上墙及宣传，配套公厕等。                                  </t>
  </si>
  <si>
    <t xml:space="preserve">建设活动场所3个，直接受益群众286户1232人，群众满意度100%。 </t>
  </si>
  <si>
    <t>十三、项目管理费</t>
  </si>
  <si>
    <t>安置点地质灾害危险性评估工作技术服务费用</t>
  </si>
  <si>
    <t>保障项目顺利开展</t>
  </si>
  <si>
    <t>第二批扶贫搬迁建设用地增减挂钩工作经费</t>
  </si>
  <si>
    <t>整合资金过桥前期费</t>
  </si>
  <si>
    <t>统计工作经费</t>
  </si>
  <si>
    <t>2万元/年</t>
  </si>
  <si>
    <t>贫困统计监测工作经费</t>
  </si>
  <si>
    <t>保障工作顺利开展</t>
  </si>
  <si>
    <t>区统计局</t>
  </si>
  <si>
    <t>联系群众实干队工作经费</t>
  </si>
  <si>
    <t>新农村建设驻村帮扶工作队总队长工作经费</t>
  </si>
  <si>
    <t>5万元/年</t>
  </si>
  <si>
    <t>贫困县总队长（副总队长）工作经费</t>
  </si>
  <si>
    <t>10万元/年</t>
  </si>
  <si>
    <t>2018年贫困县总队长（副总队长）工作经费</t>
  </si>
  <si>
    <t>贫困村第一书记（工作队长）工作经费</t>
  </si>
  <si>
    <t>56万元/年</t>
  </si>
  <si>
    <t>贫困乡（镇）蹲点督导组专项经费</t>
  </si>
  <si>
    <t>60万元/年</t>
  </si>
  <si>
    <t>邦东乡、平村乡、马台乡</t>
  </si>
  <si>
    <t>驻村工作队补助</t>
  </si>
  <si>
    <t>森林公安经费</t>
  </si>
  <si>
    <t>以实际支出为准</t>
  </si>
  <si>
    <t>主要用于办案业务费、业务装备费、案件鉴定费等。</t>
  </si>
  <si>
    <t>出动警力≧580人次，车辆≧210台次，办理各类涉林案件≧50起，处罚违法人员≧226人次，案件查处率100%，挽回经济损失≧168万元</t>
  </si>
  <si>
    <t>维护全区林区治安</t>
  </si>
  <si>
    <t>临翔区森林公安局</t>
  </si>
  <si>
    <t>区森林公安局</t>
  </si>
  <si>
    <t>产业扶贫项目管理费</t>
  </si>
  <si>
    <t>开展产业扶贫项目考察、调研、方案编制、评估、检查验收、档案管理等工作。</t>
  </si>
  <si>
    <t>全省产业扶贫现场会筹备支出</t>
  </si>
  <si>
    <t>临翔区</t>
  </si>
  <si>
    <t>云南省产业扶贫现场会于2018年8月3日在临翔区召开，按照区委、区人民政府的统一安排部署，区农业局、区商务局、区供销社、区发展生物产业办、团区委积极组织做好我区4个现场参观点的筹备工作，各个现场点负责单位对筹备过程中产生的资金支出298.7万元。</t>
  </si>
  <si>
    <t>“4类重点对象”危房认定工作经费</t>
  </si>
  <si>
    <t>危房鉴定</t>
  </si>
  <si>
    <t>0.02万元/户</t>
  </si>
  <si>
    <t>对临翔区4类人员房屋进行鉴定工作</t>
  </si>
  <si>
    <t>保障4类人员住房安全</t>
  </si>
  <si>
    <t>房屋标识牌制作费用</t>
  </si>
  <si>
    <t>制作费用</t>
  </si>
  <si>
    <t>块</t>
  </si>
  <si>
    <t>5.6元/块</t>
  </si>
  <si>
    <t>制作房屋安全认定牌、危险房认定牌、杂物间牌、生产用房牌在全区农房进行悬挂。</t>
  </si>
  <si>
    <t xml:space="preserve">完成改造后房屋安全情况的认定及使用功能的标识
</t>
  </si>
  <si>
    <t>清洁牌制作费用</t>
  </si>
  <si>
    <t>4元/块</t>
  </si>
  <si>
    <t>制作清洁牌制最清洁：23000块、清洁:23000块、不清洁：4000块在全区农房进行悬挂。</t>
  </si>
  <si>
    <t>对农户卫生情况进行挂牌评比，促进卫生环境改善。</t>
  </si>
  <si>
    <t>农村危房技术咨询服务费</t>
  </si>
  <si>
    <t>项目监理</t>
  </si>
  <si>
    <t xml:space="preserve">拆除重建5652户，单价：600元/户；加固改造3163户，单价：200元/户。
</t>
  </si>
  <si>
    <t>农村危房改造实施过程中聘请3家监理单位进行全程指导、监管</t>
  </si>
  <si>
    <t>确保每户农村危房改造后的住房达到安全稳固、遮风避雨的目标。</t>
  </si>
  <si>
    <t>临翔区农村危房改造工程造价咨询服务费（强力集团）</t>
  </si>
  <si>
    <t>工作竣工结算审核</t>
  </si>
  <si>
    <t xml:space="preserve"> 万元</t>
  </si>
  <si>
    <t>估算价38000万元（16164户）</t>
  </si>
  <si>
    <t>估算价的0.4%</t>
  </si>
  <si>
    <t>对全区强力集团负责实施的农村旧房改造及卫生厕所等项目单价及工程量进行结算审核</t>
  </si>
  <si>
    <t>保障了农村危房改造及卫生厕所建设费用按照相关规范结算，经得住各级审计部门的审计。</t>
  </si>
  <si>
    <t>脱贫攻坚项目管理费</t>
  </si>
  <si>
    <t>用于脱贫攻坚项目管理支出，保障脱贫攻坚项目顺利实施</t>
  </si>
  <si>
    <t>保障项目前期工作顺利开展</t>
  </si>
  <si>
    <t>十四、其他项目</t>
  </si>
  <si>
    <t>（一）民族团结示范村建设项目</t>
  </si>
  <si>
    <t>2018年民族团结示范村建设项目</t>
  </si>
  <si>
    <t xml:space="preserve">圈内乡、平村乡、博尚镇、蚂蚁堆乡、邦东乡
</t>
  </si>
  <si>
    <t>炭窑村、那玉村、碗窑村、遮奈村、蚂蚁堆村、和平村</t>
  </si>
  <si>
    <t>硬板路、垃圾池、公厕、标志牌、示范户、培训、产业发展</t>
  </si>
  <si>
    <t>通过建设基础设施、传承民族文化，产业发展受益建档立卡户33户112人，竣工验收合格率100%，受益群众满意度100%</t>
  </si>
  <si>
    <t>改善人居环境、促进民族团结、提升产业发展、受益建档立卡户33户112人</t>
  </si>
  <si>
    <t>区民族宗教局</t>
  </si>
  <si>
    <t>2019年民族团结示范村建设项目</t>
  </si>
  <si>
    <t>圈内乡、平村乡、章驮乡、南美乡、凤翔街道、忙畔街道</t>
  </si>
  <si>
    <t>细博村、换良村、户远村、南美村、小五村、明子村</t>
  </si>
  <si>
    <t>100万元/个</t>
  </si>
  <si>
    <t>硬板路、沟渠、垃圾池、公厕、示范户、产业发展等</t>
  </si>
  <si>
    <t>通过建设基础设施、传承民族文化，产业发展受益建档立卡户209户751人，竣工验收合格率100%，受益群众满意度100%</t>
  </si>
  <si>
    <t>改善人居环境、促进民族团结、提升产业发展、受益建档立卡户209户751人</t>
  </si>
  <si>
    <t>2020年民族团结示范村建设项目</t>
  </si>
  <si>
    <t>各行政村</t>
  </si>
  <si>
    <t>通过建设基础设施、传承民族文化，产业发展受益建档立卡户2039户7963人，竣工验收合格率100%，受益群众满意度100%</t>
  </si>
  <si>
    <t>改善人居环境、促进民族团结、提升产业发展、受益建档立卡户2039户7963人</t>
  </si>
  <si>
    <t>各乡镇、街道</t>
  </si>
  <si>
    <t>（二）东西扶贫协作项目</t>
  </si>
  <si>
    <t>2018年上海市对口支援云南省项目</t>
  </si>
  <si>
    <t>建设砖混结构活动室6间面积490平方米，硬化活动场地11块2300平方米；新建山地鸡养殖小区1个，扶持养殖山地鸡30000羽。在白河村硬化组内道路50条长9.922千米，在道路险段支砌挡墙1145米，新建盖板涵4道；建小型垃圾焚烧炉48个；实施新建排污沟49件8424米，及9个村民小组美化亮化绿化提升工程；新建公厕12座；安装太阳能路灯137盏。</t>
  </si>
  <si>
    <t>完善公共基础设施，提高群众文化生活质量。</t>
  </si>
  <si>
    <t>2018年上海市对口支援云南省新增项目</t>
  </si>
  <si>
    <t>在蚂蚁堆乡白河村委会原投入40万基础上追加投资120万元，建设管理房、水、电、路、围栏等附属设施。扶持山地鸡养殖42000羽，带动建档立卡贫困户103户413人参与。项目采用“合作社+龙头企业+贫困户”模式，帮扶资金量化入股，产权归村集体所有，贫困户、村集体按照协议分红。投入480万元，按照“缺什么补什么”的原则，实施贫困村提升工程。包括投入480万元，硬化组内道路3条长8.5km，在道路险段支砌挡墙680m³，新安装水泥管320米，新建盖板涵2道，新建过水路面1处；建路面排水沟3条8.5km。</t>
  </si>
  <si>
    <t>完善公共基础设施，提高群众文化生活质量，发展产业带动群众增收致富。</t>
  </si>
  <si>
    <t>产业项目采取“合作社+龙头企业+贫困户”模式，帮扶资金量化入股，产权归村集体所有，贫困户、村集体按照协议分红。</t>
  </si>
  <si>
    <t>2018年上海市对口支援云南省再增加项目</t>
  </si>
  <si>
    <t>蚂蚁堆乡、马台乡、圈内乡、博尚镇</t>
  </si>
  <si>
    <t>蚂蚁堆乡蚂蚂蚁堆村、新民村，马台乡马台村，圈内乡南赛河村，博尚镇邦别村</t>
  </si>
  <si>
    <t>投入250万元，采用大户养殖，贫困户分红的方式，建设厩舍1785平方，三级过滤池，饲料房，排污管网等，产权归集体所有；采取“企业+村集体+贫困户”的方式建设农业示范园，投入250万元，由企业运营，贫困户分红，建设标准化大棚6000平方米，铺设灌溉管道，种植蔬菜10亩，硬化田间道路等。</t>
  </si>
  <si>
    <t>增加村集体经济</t>
  </si>
  <si>
    <t>产业项目采用大户养殖，贫困户分红的方式和“企业+村集体+贫困户”的方，由企业运营，贫困户分红的方式</t>
  </si>
  <si>
    <t>2018年携手奔小康项目</t>
  </si>
  <si>
    <t>蚂蚁堆乡、邦东乡、平村乡、马台乡、博尚镇、章驮乡、忙畔街道</t>
  </si>
  <si>
    <t>蚂蚁堆村、杏勒村、糯恩村、白河村等</t>
  </si>
  <si>
    <t>4个贫困乡21个深度贫困村携手奔小康项目共25个</t>
  </si>
  <si>
    <t>2019年上海市对口支援云南省项目</t>
  </si>
  <si>
    <t>蚂蚁堆乡、章驮乡、马台乡、博尚镇、圈内乡、平村乡、邦东乡、忙畔街道</t>
  </si>
  <si>
    <t>岔河村、曼毫村、马蜂腰村、户远村、邦福村、清河村、小那么村、炭窑村、邦公村等</t>
  </si>
  <si>
    <t>博尚镇邦公村、蚂蚁堆乡蚂蚁堆村、圈内乡炭窑村3个贫困村养殖小区建设，9个村集体经济建设项目，4个贫困乡21个深度贫困村携手奔小康项目25个</t>
  </si>
  <si>
    <t>2020年上海市对口支援云南省项目</t>
  </si>
  <si>
    <t>岔河村、曼毫村、马蜂腰村、户远村、邦福村、清河村等</t>
  </si>
  <si>
    <t>在蚂蚁堆乡、章驮乡、马台乡、博尚镇、平村乡、邦东乡、忙畔街道实施4个产业发展项目、9个农村建设项目、1个规划经费项目、1个劳务协作项目、4个贫困乡21个深度贫困村、4个贫困村携手奔小康项目共29个</t>
  </si>
  <si>
    <t>完善公共基础设施，提高群众文化生活质量、发展产业带动群众增收致富。</t>
  </si>
  <si>
    <t>产业项目采取“企业+合作社+贫困户”模式，增加贫困户及村集体收入，村集体收入用于村内基础设施建设及公益事业。</t>
  </si>
  <si>
    <t>（三）一事一议普惠制项目</t>
  </si>
  <si>
    <t>建设村内户外硬板路1条，长500米，宽3米，建设面积1500平方米；垃圾焚烧炉5个，30立方米；公厕2间，40平方米；安装太阳能路灯21盏。</t>
  </si>
  <si>
    <t>2018年</t>
  </si>
  <si>
    <t>2019年</t>
  </si>
  <si>
    <t>区财政局</t>
  </si>
  <si>
    <t>建设村内户外硬板路1条长1150米，宽3米，建设面积3450平方米。</t>
  </si>
  <si>
    <t>完善公共基础设施，改善群众出行难的问题。</t>
  </si>
  <si>
    <t>建设村内水泥硬板路1条长800米，宽3米，共2400平方米；修建垃圾池5个40立方米；新建公厕2个40平方米。</t>
  </si>
  <si>
    <t>新建砖混结构活动室1间70平方米；混凝土浇筑活动场地1块300平方米；组织村民开展绿化40平方米。</t>
  </si>
  <si>
    <t>新建钢砖结构树脂瓦顶活动室1间70平方米；混凝土浇筑活动场地1块300平方米；组织村民开展绿化40平方米。</t>
  </si>
  <si>
    <t>文伟村</t>
  </si>
  <si>
    <t>建设村内水泥硬板路1条长630米，宽3米，共2205平方米；修建排水沟120米；修建挡土墙60米。</t>
  </si>
  <si>
    <t>坝密河村</t>
  </si>
  <si>
    <t>建设村内水泥硬板路1条长720米，宽3米，共2160平方米。</t>
  </si>
  <si>
    <t>建设村内水泥硬板路1条长750米，宽3米，共2250平方米。</t>
  </si>
  <si>
    <t>那招村</t>
  </si>
  <si>
    <t>新建砖混结构活动室1间70平方米；活动场地1块300平方米；新建15平方米公厕1座；安装太阳能路灯2盏；修建挡土墙20立方米。</t>
  </si>
  <si>
    <t>建设村内水泥硬板路2条。其中6米宽1条长400米，2400平方米；3.5米宽1条长400米，1400平方米；修建三面光排水沟1条长300米，回填土方2500立方米。</t>
  </si>
  <si>
    <t>新建砖混结构活动室1间72平方米，配套建设公共厕所1间8平方米；硬化活动场地1块100平方米；建设挡墙150立方米；安装太阳能路灯4盏。</t>
  </si>
  <si>
    <t>南糯村</t>
  </si>
  <si>
    <t>新建砖混结构活动室1间70平方米；硬化活动场地1块100平方米。</t>
  </si>
  <si>
    <t>新建砖混结构活动室1间70平方米；建设公共厕所1座20平方米；硬化活动场地1块100平方米。</t>
  </si>
  <si>
    <t>建设村内水泥硬板路1条长422米，宽3.5米，共1477平方米。</t>
  </si>
  <si>
    <t>建设村内水泥硬板路1条长518米，宽3.5米，共1813平方米。</t>
  </si>
  <si>
    <t>建设村内水泥硬板路1条长800米，宽3米，共2400平方米；建设村民活动广场1块170平方米；新建公厕2个40平方米；安装太阳能路灯20盏。</t>
  </si>
  <si>
    <t>150元/平方米</t>
  </si>
  <si>
    <t>在全河村萝卜山新建入户路3.8千米，宽2米，面积7600平方米；挡土墙200立方米。</t>
  </si>
  <si>
    <t>2020年</t>
  </si>
  <si>
    <t>提升人居环境，改善交通出行安全，预计受益建档立卡贫困户68户297人，受益群众满意度≥100%</t>
  </si>
  <si>
    <t>（四）美丽乡村+文化项目</t>
  </si>
  <si>
    <t>一、建设昔归茶文化活动中心。（一）建设昔归茶文化传承培训中心：1.建设中小学生茶叶科普教育实训基地1个，建筑面积386平方米；2.建设茶文化博物展览馆1个，128平方米；3.建设昔归团茶制作加工体验馆1个，建筑面积257平方米；4.建设昔归茶道茶艺演示中心1个，建筑面积257平方米；（二）文化墙绘画100平方米；（三）建设茶文化表演广场1个2000平方米；（四）建设1A级旅游卫生间1个50平方米；（五）购置移动式垃圾箱5个；（六）茶文化博物收集和展览50件；（七）安装8米高太阳能路灯50盏；（八）种植绿化树1000株；（九）开展茶文化宣传培训1000人次。 二、建设生态绿色茶马古道景观和茶文化观光旅游。1.修建观景栈道1条400米；2.修建观景台2个100平方米；3.修建休息亭2个100平方米；4.修建茶文化宣传牌和路牌20块；5.购置不锈钢垃圾桶50个；6.购置移动式垃圾箱5个；7.修建电瓶车旅游观光通道水泥硬板路1条长1250米，宽4米，建设面积5000平方米；三、建设昔归茶精制茶厂及成品茶销售中心。1.修建昔归茶精制茶厂1个，建筑面积12527平方米；2.修建昔归茶成品销售中心1个，建筑面积972平方米。3.修建停车场1个，1600平方米；4.安装8米高太阳能路灯40盏；5.配套建设1A级旅游卫生间1个50平方米。四、修建到古茶园的步道和昔归古茶树挂牌保护。1.古茶树挂牌保护面积600亩；2.修建到古茶园的步道1条18200平方米。</t>
  </si>
  <si>
    <t>（五）定点扶贫</t>
  </si>
  <si>
    <t>活动场地及配套设施</t>
  </si>
  <si>
    <t>璋珍村村委会和10个村民小组（包括林家组、谢家组、大箐组、璋珍组、李家组、兰家组、龙塘组、白水组、扎姆组、许家组）新建活动场地地坪硬化约1000多平方米，围栏900多米，篮球架含安装13套，篮球22个；电视、音响等设备11套。</t>
  </si>
  <si>
    <t>完成10个村小组的活动场地及附属设施建设，受益群众达2486人，群众满意度达100%</t>
  </si>
  <si>
    <t>省中行</t>
  </si>
  <si>
    <t>核桃种植及加工厂建设项目</t>
  </si>
  <si>
    <t>璋珍村种植12760亩核桃，计划新建核桃榨油厂一座，建设厂房260平方米12万，设备购置安装（含配套电线电杆）33万，共投资45万。</t>
  </si>
  <si>
    <t>建成核桃榨油厂1座，受益群众2486人，群众满意度达到100%</t>
  </si>
  <si>
    <t>成立专业合作社，带动全村及周边村组贫困户1353人种植积极性，增加其经济收入</t>
  </si>
  <si>
    <t>九叶青花椒种植</t>
  </si>
  <si>
    <t>种植九叶青花椒300亩，项目采用“公司+合作社+农户”模式运作，挂果后公司按8元/公斤的保底价进行收购。</t>
  </si>
  <si>
    <t>省公安厅</t>
  </si>
  <si>
    <t>蜜蜂养殖项目</t>
  </si>
  <si>
    <t>项目采用“公司+合作社+农户”模式运作。计划扩建那杏村蜜蜂养殖规模500箱</t>
  </si>
  <si>
    <t>项目采用“公司+合作社+农户”模式运作。计划扩建平河村蜜蜂养殖规模500箱</t>
  </si>
  <si>
    <t>茶叶绿色生态防控体系建设项目</t>
  </si>
  <si>
    <t>茶叶种植总面积4228亩，计划实施样板示范茶园1个共100亩，地块为大火皮地100亩</t>
  </si>
  <si>
    <t>那杏村茶叶种植总面积5360亩，计划实施样板示范茶园2个共500亩，地块为王家岔路口100亩、大茶地400亩</t>
  </si>
  <si>
    <t>茶叶种植总面积5240亩，计划实施样板示范茶园4个共500亩，地块为大良子田200亩、大葫芦地100亩、石代帽地120亩、邦瑶山80亩</t>
  </si>
  <si>
    <t>蓝莓基地建设项目</t>
  </si>
  <si>
    <t>采用“公司+合作社+农户”和对外开放采摘模式运作，带动马台乡旅游产业，辐射其他农产品销售，增加群众收入，计划种植蓝莓200亩</t>
  </si>
  <si>
    <t>垃圾处理</t>
  </si>
  <si>
    <t>计划配置垃圾车(“玉柴专汽”牌NZ5074ZYS后装压缩式垃圾车)两辆，共需投资60万元（30万元/辆）。计划购置垃圾桶(规格：容量240L，总质量25kg，长650mm*宽580mm*高1040mm)400个，按每个682元计算，共需投资27.28万元。</t>
  </si>
  <si>
    <t>加强基础设施建设，提升人居环境</t>
  </si>
  <si>
    <t>教育帮扶</t>
  </si>
  <si>
    <t>省公安厅挂钩村义务教育阶段的7-9年级学生绝大多数就读于全河中学，因办学规模扩大和新校舍扩建，现有高低床和课桌椅已满足不了办学需求，为提高办学条件，拟建议帮助学校解决学生高低床120张，课桌椅100套。高低床按600元/张计算，需资金7.2万元。课桌椅按300元/套计算，需资金3万元。共需资金10.2万元。</t>
  </si>
  <si>
    <t>加强学校基础设施建设</t>
  </si>
  <si>
    <t>（六）其他</t>
  </si>
  <si>
    <t>2018年昔木河小流域以奖代补试点项目</t>
  </si>
  <si>
    <t>炭窑村、昔木村、文远村、文宁村及宁安村</t>
  </si>
  <si>
    <t>建设规模为：昔木河小流域土地总面积为7474.08hm2，水土流失面积为4689.69hm2，治理面积为4689.69hm2，规划综合治理程度达100%，生产用地和生态用地各项治理措施具体布设情况为：保土耕作2782.12hm2、经果林173.04hm2、封禁治理1734.53hm2、小流域管护碑1座，封禁治理管护牌1块；坡面水系部分主要配置抽水泵站1座，取水井3座；蓄水池38座，输配水干管13条（分水干管3条，输水干管10条），支管23条，闸阀及闸阀井80套。</t>
  </si>
  <si>
    <t>质量验收合格率100％。</t>
  </si>
  <si>
    <t>2019年南赛河小流域以奖代补试点项目</t>
  </si>
  <si>
    <t>建设规模为：南赛河小流域土地总面积为5894 hm2，水土流失面积为5452hm2，治理面积为5452hm2，规划综合治理程度达98%，生产用地和生态用地各项治理措施具体布设情况为：种植经济果木林364.08hm2，水土保持林11.82hm2，保土耕作1733.40hm2，封育治理3333.02hm2；修建取水池1座，太阳能光伏泵站2座，蓄水池15座，其中蓄水池15座，其中150m3蓄水池3座，200m3蓄水池2座，300m3蓄水池10座；引水管道13.13km，其中镀锌钢管3.39km，PE管9.74km，镇支墩156座，伸缩节及法兰581套，闸阀井3座；修缮机耕道路3.96km，机耕道路排水沟4.00km，砼涵管105m，沉砂井22口；管护碑1座、管护牌8块、水利设施喷绘20m2。</t>
  </si>
  <si>
    <t>2019年度水库维修养护工程</t>
  </si>
  <si>
    <t>博尚镇、圈内乡</t>
  </si>
  <si>
    <t>永泉村、夹山村、圈内村</t>
  </si>
  <si>
    <t>维修养护</t>
  </si>
  <si>
    <t>水库坝坡修整、溢洪道维修、干渠维修、水库涵管维修。</t>
  </si>
  <si>
    <t>水利发展项目</t>
  </si>
  <si>
    <t>35个村</t>
  </si>
  <si>
    <t>那招小水网873万元、河长制25万元、公益性维修养护16万元、水土保持520万元、农田水利设施维护27万元、山洪灾害防治26万元</t>
  </si>
  <si>
    <t>质量验收合格率101％。</t>
  </si>
  <si>
    <t>农村水价改革项目</t>
  </si>
  <si>
    <t>完善水价改革机制</t>
  </si>
  <si>
    <t>质量验收合格率102％。</t>
  </si>
  <si>
    <t>林业改革发展项目</t>
  </si>
  <si>
    <t>西山护林点建设、2018年防火公路复修、护林员工资及辅警工资、森林公安补助</t>
  </si>
  <si>
    <t>1、马鹿坑林场至小光山至石房村214线岔路、至旗山瞭望塔至上帮笃，雾龙山细博岔路至大山头护林点，圈内村大寨组撒马场至小道河，小道河至水沟头等防火公路，总长168公里。2、新建南美西山公益林管护站1处（主体综合楼193.76平方米及厕所、围墙、引水管网等附属工程）3、发放全区护林员及辅警工资</t>
  </si>
  <si>
    <t>提高林区林农生产生活条件</t>
  </si>
  <si>
    <t>地质灾害治理项目</t>
  </si>
  <si>
    <t>凤翔街道、忙畔街道、圈内乡、章驮乡、蚂蚁堆乡、马台乡、平村乡</t>
  </si>
  <si>
    <t>南屏社区、南本村、忙角社区、文伟社区、明子村、文宁村、圈内村、勐旺村、忙糯村、马台村、清河村、那玉村</t>
  </si>
  <si>
    <t>地质灾害治理项目14个，主要建设内容为抗滑桩、锚索框格梁、挡土墙、截排水沟、谷坊坝 、整坡护坡工程等</t>
  </si>
  <si>
    <t>工程完工可保护1772户9379余人生命财产安全，其中：贫困户受益457户1847人。</t>
  </si>
  <si>
    <t>农村土地承包经营权确权登记颁证工作</t>
  </si>
  <si>
    <t>102个行政村（社区）</t>
  </si>
  <si>
    <t>购买航飞正射影像图；招标测绘作业单位、项目监理单位；开展查田登记颁证工作；档案信息化管理及数字化加工；信息网络及软件购置；证书印刷；会议培训；乡村工作经费等。解决承包地面积不准、四至界线不清、空间位置不明、登记簿不全等问题，调解矛盾纠纷，确保承包面积、承包合同、登记簿、权属证书“四相符”，承包地块、面积、合同、权属证书“四到户"，建立农村土地承包管理信息系统，健全农村土地承包经营权登记制度。</t>
  </si>
  <si>
    <t>农村集体产权制度改革</t>
  </si>
  <si>
    <t>1.全面开展农村集体资产清产核资。查实集体资产价值、存量、结构、分布和使用情况，摸清家底；2.精准确认农村集体经济组织成员身份，建立健全农村集体经济组织成员登记备案机制；3.有序推进经营性资产股份合作制改革。将农村集体经营性资产以股份或者份额形式量化到集体成员，作为其参加集体收益分配的基本依据；4.明晰改革后农村集体经济组织定位、功能和权力。</t>
  </si>
  <si>
    <t>临翔区2019年农技推广体系改革与建设补助项目</t>
  </si>
  <si>
    <t>通过农技推广补助项目实施，打造一批集示范展示、培训指导、科普教育等多功能、一体化的农业科技服务平台，推广一批符合质量安全、节本增效、绿色生态等要求的农业先进适用技术模式。</t>
  </si>
  <si>
    <t>贫困地区村文化室设备购置</t>
    <phoneticPr fontId="18" type="noConversion"/>
  </si>
  <si>
    <t>邦东乡、圈内乡、凤翔街道、蚂蚁堆乡、博尚镇</t>
    <phoneticPr fontId="18" type="noConversion"/>
  </si>
  <si>
    <t>发放贫困地区5个村文化活动室设备购置款10万元，每村2万元/套。</t>
    <phoneticPr fontId="18" type="noConversion"/>
  </si>
  <si>
    <t>杨忠有</t>
    <phoneticPr fontId="18" type="noConversion"/>
  </si>
  <si>
    <t>填表单位：临翔区文化和旅游局</t>
    <phoneticPr fontId="18" type="noConversion"/>
  </si>
  <si>
    <t>填报人：邹云丽</t>
    <phoneticPr fontId="18" type="noConversion"/>
  </si>
  <si>
    <t>时间：2021年12月13日</t>
    <phoneticPr fontId="18" type="noConversion"/>
  </si>
  <si>
    <t>带动贫困户2618户,满足文化活动需求，受益群众满意度100%</t>
    <phoneticPr fontId="18" type="noConversion"/>
  </si>
  <si>
    <t>和平村、文远村、中山村、马峰腰村、那召夹山村</t>
    <phoneticPr fontId="18" type="noConversion"/>
  </si>
  <si>
    <t>邦东乡和平村、圈内文远村、凤翔街道中山村、蚂蚁堆马峰腰村、博尚镇那召夹山村、</t>
    <phoneticPr fontId="18" type="noConversion"/>
  </si>
  <si>
    <t>临翔区文化和旅游局2021年巩固脱贫攻坚成果衔接乡村振兴项目</t>
    <phoneticPr fontId="18" type="noConversion"/>
  </si>
  <si>
    <t>中央补助资金投入</t>
    <phoneticPr fontId="18" type="noConversion"/>
  </si>
</sst>
</file>

<file path=xl/styles.xml><?xml version="1.0" encoding="utf-8"?>
<styleSheet xmlns="http://schemas.openxmlformats.org/spreadsheetml/2006/main">
  <numFmts count="5">
    <numFmt numFmtId="176" formatCode="0_ "/>
    <numFmt numFmtId="177" formatCode="0.00_ "/>
    <numFmt numFmtId="178" formatCode="&quot;，&quot;&quot;龙&quot;&quot;头&quot;&quot;、&quot;&quot;水&quot;&quot;表&quot;&quot;、&quot;&quot;固&quot;&quot;定&quot;&quot;墩&quot;&quot;、&quot;&quot;闸&quot;&quot;阀&quot;&quot;、&quot;&quot;站&quot;&quot;柱&quot;&quot;管&quot;"/>
    <numFmt numFmtId="179" formatCode="0.0_ "/>
    <numFmt numFmtId="180" formatCode="0.00_);[Red]\(0.00\)"/>
  </numFmts>
  <fonts count="19">
    <font>
      <sz val="11"/>
      <color theme="1"/>
      <name val="宋体"/>
      <charset val="134"/>
      <scheme val="minor"/>
    </font>
    <font>
      <sz val="12"/>
      <name val="宋体"/>
      <family val="3"/>
      <charset val="134"/>
      <scheme val="major"/>
    </font>
    <font>
      <sz val="11"/>
      <name val="宋体"/>
      <family val="3"/>
      <charset val="134"/>
      <scheme val="minor"/>
    </font>
    <font>
      <b/>
      <sz val="11"/>
      <name val="宋体"/>
      <family val="3"/>
      <charset val="134"/>
      <scheme val="minor"/>
    </font>
    <font>
      <sz val="11"/>
      <color rgb="FFFF0000"/>
      <name val="宋体"/>
      <family val="3"/>
      <charset val="134"/>
      <scheme val="minor"/>
    </font>
    <font>
      <b/>
      <sz val="11"/>
      <color theme="1"/>
      <name val="宋体"/>
      <family val="3"/>
      <charset val="134"/>
      <scheme val="minor"/>
    </font>
    <font>
      <b/>
      <sz val="11"/>
      <color rgb="FFFF0000"/>
      <name val="宋体"/>
      <family val="3"/>
      <charset val="134"/>
      <scheme val="minor"/>
    </font>
    <font>
      <sz val="20"/>
      <name val="黑体"/>
      <family val="3"/>
      <charset val="134"/>
    </font>
    <font>
      <sz val="11"/>
      <name val="宋体"/>
      <family val="3"/>
      <charset val="134"/>
      <scheme val="minor"/>
    </font>
    <font>
      <sz val="12"/>
      <name val="宋体"/>
      <family val="3"/>
      <charset val="134"/>
    </font>
    <font>
      <sz val="11"/>
      <color theme="1"/>
      <name val="宋体"/>
      <family val="3"/>
      <charset val="134"/>
      <scheme val="minor"/>
    </font>
    <font>
      <sz val="11"/>
      <color indexed="8"/>
      <name val="宋体"/>
      <family val="3"/>
      <charset val="134"/>
    </font>
    <font>
      <sz val="12"/>
      <name val="Times New Roman"/>
      <family val="1"/>
    </font>
    <font>
      <sz val="11"/>
      <name val="宋体"/>
      <family val="3"/>
      <charset val="134"/>
    </font>
    <font>
      <b/>
      <sz val="11"/>
      <name val="宋体"/>
      <family val="3"/>
      <charset val="134"/>
    </font>
    <font>
      <sz val="11"/>
      <color theme="1"/>
      <name val="宋体"/>
      <family val="3"/>
      <charset val="134"/>
      <scheme val="minor"/>
    </font>
    <font>
      <b/>
      <sz val="9"/>
      <name val="宋体"/>
      <family val="3"/>
      <charset val="134"/>
    </font>
    <font>
      <sz val="9"/>
      <name val="宋体"/>
      <family val="3"/>
      <charset val="134"/>
    </font>
    <font>
      <sz val="9"/>
      <name val="宋体"/>
      <family val="3"/>
      <charset val="134"/>
      <scheme val="minor"/>
    </font>
  </fonts>
  <fills count="5">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s>
  <cellStyleXfs count="11">
    <xf numFmtId="0" fontId="0" fillId="0" borderId="0">
      <alignment vertical="center"/>
    </xf>
    <xf numFmtId="0" fontId="12" fillId="0" borderId="0">
      <alignment vertical="center"/>
    </xf>
    <xf numFmtId="0" fontId="9" fillId="0" borderId="0">
      <alignment vertical="center"/>
    </xf>
    <xf numFmtId="0" fontId="9" fillId="0" borderId="0">
      <alignment vertical="center"/>
    </xf>
    <xf numFmtId="0" fontId="11"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alignment vertical="center"/>
    </xf>
    <xf numFmtId="0" fontId="9" fillId="0" borderId="0">
      <alignment vertical="center"/>
    </xf>
  </cellStyleXfs>
  <cellXfs count="23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3" fillId="0" borderId="0" xfId="0" applyFont="1" applyFill="1">
      <alignment vertical="center"/>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alignment vertical="center"/>
    </xf>
    <xf numFmtId="0" fontId="2" fillId="0" borderId="0" xfId="0" applyFont="1" applyFill="1" applyBorder="1" applyAlignment="1">
      <alignment horizontal="center" vertical="center"/>
    </xf>
    <xf numFmtId="0" fontId="2" fillId="0" borderId="0" xfId="0" applyFont="1" applyAlignment="1">
      <alignment horizontal="center" vertical="center" wrapText="1"/>
    </xf>
    <xf numFmtId="0" fontId="0" fillId="0" borderId="0" xfId="0" applyFont="1" applyFill="1">
      <alignment vertical="center"/>
    </xf>
    <xf numFmtId="0" fontId="2" fillId="0" borderId="0" xfId="0" applyFont="1" applyFill="1" applyAlignment="1">
      <alignment horizontal="left" vertical="center"/>
    </xf>
    <xf numFmtId="0" fontId="2" fillId="0" borderId="0" xfId="0" applyFont="1" applyFill="1" applyAlignment="1">
      <alignment vertical="center" wrapText="1"/>
    </xf>
    <xf numFmtId="0" fontId="0" fillId="0" borderId="0" xfId="0" applyFont="1" applyFill="1" applyAlignment="1">
      <alignment vertical="center"/>
    </xf>
    <xf numFmtId="0" fontId="0" fillId="0"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2" fillId="0" borderId="0" xfId="0" applyFont="1" applyFill="1" applyBorder="1" applyAlignment="1">
      <alignment vertical="center" wrapText="1"/>
    </xf>
    <xf numFmtId="0" fontId="0"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horizontal="center" vertical="center" wrapText="1"/>
    </xf>
    <xf numFmtId="0" fontId="0" fillId="0" borderId="0" xfId="0" applyFont="1" applyFill="1" applyAlignment="1">
      <alignment vertical="center" wrapText="1"/>
    </xf>
    <xf numFmtId="0" fontId="5" fillId="0" borderId="0" xfId="0" applyFont="1" applyFill="1" applyAlignment="1">
      <alignment vertical="center" wrapText="1"/>
    </xf>
    <xf numFmtId="0" fontId="3" fillId="0" borderId="0" xfId="0" applyFont="1" applyFill="1" applyAlignment="1">
      <alignment horizontal="center" vertical="center"/>
    </xf>
    <xf numFmtId="0" fontId="3" fillId="0" borderId="0" xfId="0" applyFont="1" applyFill="1" applyBorder="1" applyAlignment="1">
      <alignment vertical="center"/>
    </xf>
    <xf numFmtId="0" fontId="5" fillId="0" borderId="0" xfId="0" applyFont="1" applyFill="1" applyAlignment="1">
      <alignment horizontal="center" vertical="center"/>
    </xf>
    <xf numFmtId="0" fontId="6" fillId="0" borderId="0" xfId="0" applyFont="1" applyFill="1" applyBorder="1" applyAlignment="1">
      <alignment vertical="center"/>
    </xf>
    <xf numFmtId="0" fontId="5" fillId="0" borderId="0" xfId="0" applyFont="1" applyFill="1">
      <alignment vertical="center"/>
    </xf>
    <xf numFmtId="0" fontId="2" fillId="0" borderId="0" xfId="0" applyFont="1" applyFill="1" applyAlignment="1">
      <alignment horizontal="left" vertical="center" wrapText="1"/>
    </xf>
    <xf numFmtId="177" fontId="2" fillId="0" borderId="0" xfId="0" applyNumberFormat="1" applyFont="1" applyFill="1" applyAlignment="1">
      <alignment horizontal="center" vertical="center"/>
    </xf>
    <xf numFmtId="176" fontId="2" fillId="0" borderId="0" xfId="0" applyNumberFormat="1" applyFont="1" applyFill="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2" borderId="1" xfId="0" applyFont="1" applyFill="1" applyBorder="1" applyAlignment="1">
      <alignment horizontal="center" vertical="center" wrapText="1"/>
    </xf>
    <xf numFmtId="0" fontId="2" fillId="0" borderId="1" xfId="0" applyFont="1" applyFill="1" applyBorder="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lignment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0" fontId="2" fillId="0" borderId="1" xfId="1" applyFont="1" applyFill="1" applyBorder="1" applyAlignment="1" applyProtection="1">
      <alignment horizontal="center" vertical="center" wrapText="1"/>
      <protection locked="0"/>
    </xf>
    <xf numFmtId="0" fontId="2" fillId="0" borderId="1" xfId="0" applyFont="1" applyFill="1" applyBorder="1" applyAlignment="1">
      <alignment vertical="center"/>
    </xf>
    <xf numFmtId="0" fontId="2" fillId="3"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2"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0" fontId="2" fillId="0" borderId="1" xfId="7" applyFont="1" applyFill="1" applyBorder="1" applyAlignment="1">
      <alignment horizontal="center" vertical="center" wrapText="1"/>
    </xf>
    <xf numFmtId="177" fontId="2" fillId="3" borderId="1" xfId="0" applyNumberFormat="1" applyFont="1" applyFill="1" applyBorder="1" applyAlignment="1">
      <alignment horizontal="center" vertical="center" wrapText="1"/>
    </xf>
    <xf numFmtId="177" fontId="2" fillId="3"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177" fontId="2" fillId="0" borderId="4"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2" fillId="3" borderId="1" xfId="0" applyNumberFormat="1" applyFont="1" applyFill="1" applyBorder="1" applyAlignment="1">
      <alignment horizontal="center" vertical="center"/>
    </xf>
    <xf numFmtId="0" fontId="2" fillId="3" borderId="1" xfId="0" applyNumberFormat="1" applyFont="1" applyFill="1" applyBorder="1" applyAlignment="1">
      <alignment horizontal="center" vertical="center" wrapText="1"/>
    </xf>
    <xf numFmtId="14" fontId="1" fillId="0" borderId="0"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177" fontId="2" fillId="0" borderId="1" xfId="7"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2" xfId="0" applyFont="1" applyFill="1" applyBorder="1" applyAlignment="1">
      <alignment horizontal="center" vertical="center"/>
    </xf>
    <xf numFmtId="177" fontId="2" fillId="0" borderId="2" xfId="0" applyNumberFormat="1" applyFont="1" applyFill="1" applyBorder="1" applyAlignment="1">
      <alignment horizontal="center" vertical="center" wrapText="1"/>
    </xf>
    <xf numFmtId="177" fontId="2" fillId="2" borderId="2" xfId="0" applyNumberFormat="1" applyFont="1" applyFill="1" applyBorder="1" applyAlignment="1">
      <alignment horizontal="center" vertical="center" wrapText="1"/>
    </xf>
    <xf numFmtId="0" fontId="2" fillId="0" borderId="2" xfId="1" applyFont="1" applyFill="1" applyBorder="1" applyAlignment="1" applyProtection="1">
      <alignment horizontal="center" vertical="center" wrapText="1"/>
      <protection locked="0"/>
    </xf>
    <xf numFmtId="0" fontId="2" fillId="0" borderId="3" xfId="0"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xf>
    <xf numFmtId="177" fontId="2" fillId="0" borderId="3"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2" fillId="4" borderId="1" xfId="5"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176" fontId="2" fillId="0" borderId="5"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2" borderId="1" xfId="4"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5" xfId="0" applyFont="1" applyFill="1" applyBorder="1" applyAlignment="1">
      <alignment horizontal="center" vertical="center"/>
    </xf>
    <xf numFmtId="0" fontId="3" fillId="0" borderId="2" xfId="0" applyFont="1" applyFill="1" applyBorder="1" applyAlignment="1">
      <alignment horizontal="center" vertical="center"/>
    </xf>
    <xf numFmtId="177" fontId="2" fillId="0" borderId="0" xfId="0" applyNumberFormat="1" applyFont="1" applyFill="1" applyBorder="1" applyAlignment="1">
      <alignment horizontal="center" vertical="center"/>
    </xf>
    <xf numFmtId="177" fontId="2"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2" fillId="0" borderId="1" xfId="0" applyNumberFormat="1" applyFont="1" applyBorder="1" applyAlignment="1">
      <alignment horizontal="center" vertical="center" wrapText="1"/>
    </xf>
    <xf numFmtId="176" fontId="2" fillId="0" borderId="2" xfId="0" applyNumberFormat="1" applyFont="1" applyFill="1" applyBorder="1" applyAlignment="1">
      <alignment horizontal="center" vertical="center"/>
    </xf>
    <xf numFmtId="176" fontId="2" fillId="0" borderId="1" xfId="0" applyNumberFormat="1" applyFont="1" applyBorder="1" applyAlignment="1">
      <alignment horizontal="center" vertical="center" wrapText="1"/>
    </xf>
    <xf numFmtId="176" fontId="2" fillId="0" borderId="0" xfId="0" applyNumberFormat="1" applyFont="1" applyFill="1" applyBorder="1" applyAlignment="1">
      <alignment horizontal="center" vertical="center"/>
    </xf>
    <xf numFmtId="0" fontId="3" fillId="0" borderId="3" xfId="0" applyFont="1" applyFill="1" applyBorder="1" applyAlignment="1">
      <alignment horizontal="left" vertical="center" wrapText="1"/>
    </xf>
    <xf numFmtId="0" fontId="2" fillId="0" borderId="3" xfId="0" applyNumberFormat="1" applyFont="1" applyFill="1" applyBorder="1" applyAlignment="1" applyProtection="1">
      <alignment horizontal="left" vertical="center" wrapText="1"/>
      <protection locked="0"/>
    </xf>
    <xf numFmtId="0" fontId="2" fillId="3" borderId="1" xfId="0" applyFont="1" applyFill="1" applyBorder="1" applyAlignment="1">
      <alignment horizontal="center" vertical="center"/>
    </xf>
    <xf numFmtId="0" fontId="2" fillId="0" borderId="1" xfId="1" applyFont="1" applyBorder="1" applyAlignment="1" applyProtection="1">
      <alignment horizontal="center" vertical="center" wrapText="1"/>
      <protection locked="0"/>
    </xf>
    <xf numFmtId="0" fontId="2" fillId="2" borderId="1" xfId="1" applyFont="1" applyFill="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178" fontId="2" fillId="0" borderId="1" xfId="0" applyNumberFormat="1" applyFont="1" applyFill="1" applyBorder="1" applyAlignment="1">
      <alignment horizontal="left" vertical="center" wrapText="1"/>
    </xf>
    <xf numFmtId="178" fontId="2" fillId="0" borderId="1" xfId="0" applyNumberFormat="1" applyFont="1" applyFill="1" applyBorder="1" applyAlignment="1">
      <alignment horizontal="center" vertical="center" wrapText="1"/>
    </xf>
    <xf numFmtId="178" fontId="2" fillId="2" borderId="1" xfId="0" applyNumberFormat="1" applyFont="1" applyFill="1" applyBorder="1" applyAlignment="1">
      <alignment horizontal="center" vertical="center" wrapText="1"/>
    </xf>
    <xf numFmtId="0" fontId="2" fillId="0" borderId="1" xfId="0" applyFont="1" applyFill="1" applyBorder="1" applyAlignment="1" applyProtection="1">
      <alignment horizontal="left" vertical="center" wrapText="1"/>
      <protection locked="0"/>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xf>
    <xf numFmtId="0" fontId="3" fillId="0" borderId="2" xfId="0" applyFont="1" applyFill="1" applyBorder="1">
      <alignment vertical="center"/>
    </xf>
    <xf numFmtId="0" fontId="2" fillId="2" borderId="2" xfId="0"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177" fontId="2" fillId="4" borderId="1" xfId="0" applyNumberFormat="1" applyFont="1" applyFill="1" applyBorder="1" applyAlignment="1">
      <alignment horizontal="center" vertical="center" wrapText="1"/>
    </xf>
    <xf numFmtId="177" fontId="2" fillId="0" borderId="1" xfId="0" applyNumberFormat="1" applyFont="1" applyBorder="1" applyAlignment="1">
      <alignment horizontal="center" vertical="center"/>
    </xf>
    <xf numFmtId="49" fontId="2"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77" fontId="3" fillId="0" borderId="2"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6" fontId="2" fillId="4" borderId="1" xfId="0" applyNumberFormat="1" applyFont="1" applyFill="1" applyBorder="1" applyAlignment="1">
      <alignment horizontal="center" vertical="center" wrapText="1"/>
    </xf>
    <xf numFmtId="176" fontId="2" fillId="0" borderId="1" xfId="0" applyNumberFormat="1" applyFont="1" applyBorder="1" applyAlignment="1">
      <alignment horizontal="center" vertical="center"/>
    </xf>
    <xf numFmtId="176" fontId="3" fillId="0" borderId="2" xfId="0" applyNumberFormat="1" applyFont="1" applyFill="1" applyBorder="1" applyAlignment="1">
      <alignment horizontal="center" vertical="center"/>
    </xf>
    <xf numFmtId="0" fontId="2" fillId="0"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179" fontId="2" fillId="0" borderId="1" xfId="0" applyNumberFormat="1"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3" fillId="0" borderId="0" xfId="0" applyFont="1" applyFill="1" applyAlignment="1">
      <alignment vertical="center" wrapText="1"/>
    </xf>
    <xf numFmtId="180" fontId="2" fillId="0" borderId="1" xfId="0" applyNumberFormat="1"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 xfId="6" applyFont="1" applyFill="1" applyBorder="1" applyAlignment="1">
      <alignment horizontal="center" vertical="center"/>
    </xf>
    <xf numFmtId="0" fontId="2" fillId="3" borderId="1" xfId="0" applyFont="1" applyFill="1" applyBorder="1" applyAlignment="1">
      <alignment horizontal="left" vertical="center" wrapText="1"/>
    </xf>
    <xf numFmtId="0" fontId="3" fillId="4" borderId="1" xfId="0"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2" fillId="0" borderId="1" xfId="6" applyFont="1" applyFill="1" applyBorder="1" applyAlignment="1">
      <alignment horizontal="left" vertical="center"/>
    </xf>
    <xf numFmtId="0" fontId="2" fillId="2" borderId="1" xfId="6" applyFont="1" applyFill="1" applyBorder="1" applyAlignment="1">
      <alignment horizontal="center" vertical="center"/>
    </xf>
    <xf numFmtId="0" fontId="2" fillId="0" borderId="1" xfId="6" applyFont="1" applyFill="1" applyBorder="1" applyAlignment="1">
      <alignment horizontal="center" vertical="center" wrapText="1"/>
    </xf>
    <xf numFmtId="0" fontId="2" fillId="2" borderId="1" xfId="6" applyFont="1" applyFill="1" applyBorder="1" applyAlignment="1">
      <alignment horizontal="center" vertical="center" wrapText="1"/>
    </xf>
    <xf numFmtId="0" fontId="2" fillId="2" borderId="1" xfId="10" applyFont="1" applyFill="1" applyBorder="1" applyAlignment="1">
      <alignment horizontal="center" vertical="center" wrapText="1"/>
    </xf>
    <xf numFmtId="177" fontId="3" fillId="0" borderId="1" xfId="0" applyNumberFormat="1" applyFont="1" applyBorder="1" applyAlignment="1">
      <alignment horizontal="center" vertical="center"/>
    </xf>
    <xf numFmtId="177" fontId="2" fillId="4" borderId="1" xfId="0" applyNumberFormat="1" applyFont="1" applyFill="1" applyBorder="1" applyAlignment="1">
      <alignment horizontal="center" vertical="center"/>
    </xf>
    <xf numFmtId="177" fontId="3" fillId="4" borderId="1" xfId="0" applyNumberFormat="1" applyFont="1" applyFill="1" applyBorder="1" applyAlignment="1">
      <alignment horizontal="center" vertical="center"/>
    </xf>
    <xf numFmtId="177" fontId="2" fillId="0" borderId="1" xfId="6" applyNumberFormat="1" applyFont="1" applyFill="1" applyBorder="1" applyAlignment="1">
      <alignment horizontal="center" vertical="center"/>
    </xf>
    <xf numFmtId="0" fontId="2" fillId="0" borderId="1" xfId="3" applyFont="1" applyFill="1" applyBorder="1" applyAlignment="1">
      <alignment horizontal="center" vertical="center" wrapText="1"/>
    </xf>
    <xf numFmtId="177" fontId="2" fillId="0" borderId="1" xfId="9" applyNumberFormat="1" applyFont="1" applyFill="1" applyBorder="1" applyAlignment="1">
      <alignment horizontal="center" vertical="center" wrapText="1"/>
    </xf>
    <xf numFmtId="176" fontId="2" fillId="3" borderId="1" xfId="0" applyNumberFormat="1" applyFont="1" applyFill="1" applyBorder="1" applyAlignment="1">
      <alignment horizontal="center" vertical="center" wrapText="1"/>
    </xf>
    <xf numFmtId="176" fontId="3" fillId="0" borderId="1" xfId="0" applyNumberFormat="1" applyFont="1" applyBorder="1" applyAlignment="1">
      <alignment horizontal="center" vertical="center"/>
    </xf>
    <xf numFmtId="176" fontId="2" fillId="0" borderId="1" xfId="5"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8" fillId="0" borderId="1" xfId="0" applyNumberFormat="1" applyFont="1" applyFill="1" applyBorder="1" applyAlignment="1">
      <alignment horizontal="center" vertical="center" wrapText="1"/>
    </xf>
    <xf numFmtId="0" fontId="2" fillId="0" borderId="1" xfId="1" applyFont="1" applyFill="1" applyBorder="1" applyAlignment="1" applyProtection="1">
      <alignment horizontal="left" vertical="center" wrapText="1"/>
      <protection locked="0"/>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176" fontId="2" fillId="0" borderId="0" xfId="0" applyNumberFormat="1" applyFont="1" applyFill="1" applyAlignment="1">
      <alignment horizontal="center" vertical="center" wrapText="1"/>
    </xf>
    <xf numFmtId="176" fontId="2" fillId="0" borderId="4" xfId="0" applyNumberFormat="1" applyFont="1" applyFill="1" applyBorder="1" applyAlignment="1">
      <alignment horizontal="center" vertical="center" wrapText="1"/>
    </xf>
    <xf numFmtId="176" fontId="2" fillId="0" borderId="6" xfId="0" applyNumberFormat="1" applyFont="1" applyFill="1" applyBorder="1" applyAlignment="1">
      <alignment horizontal="center" vertical="center" wrapText="1"/>
    </xf>
    <xf numFmtId="176" fontId="2" fillId="0" borderId="7"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protection locked="0"/>
    </xf>
    <xf numFmtId="0" fontId="2" fillId="2" borderId="1"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left" vertical="center" wrapText="1"/>
      <protection locked="0"/>
    </xf>
    <xf numFmtId="0" fontId="3" fillId="0" borderId="0" xfId="0" applyFont="1" applyFill="1" applyBorder="1" applyAlignment="1">
      <alignment vertical="center" wrapText="1"/>
    </xf>
    <xf numFmtId="0" fontId="2" fillId="0" borderId="1" xfId="1" applyNumberFormat="1" applyFont="1" applyFill="1" applyBorder="1" applyAlignment="1" applyProtection="1">
      <alignment horizontal="center" vertical="center" wrapText="1"/>
      <protection locked="0"/>
    </xf>
    <xf numFmtId="0" fontId="3" fillId="0" borderId="1" xfId="0" applyNumberFormat="1" applyFont="1" applyFill="1" applyBorder="1" applyAlignment="1">
      <alignment horizontal="center" vertical="center" wrapText="1"/>
    </xf>
    <xf numFmtId="0" fontId="2" fillId="0" borderId="2" xfId="0" applyFont="1" applyFill="1" applyBorder="1" applyAlignment="1">
      <alignment vertical="center" wrapText="1"/>
    </xf>
    <xf numFmtId="0" fontId="10"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2" fillId="4" borderId="0" xfId="0" applyFont="1" applyFill="1" applyAlignment="1">
      <alignment horizontal="center" vertical="center" wrapText="1"/>
    </xf>
    <xf numFmtId="0" fontId="0" fillId="0" borderId="8" xfId="0" applyBorder="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2" xfId="0"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176" fontId="2" fillId="0" borderId="5"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 xfId="0" applyFont="1" applyFill="1" applyBorder="1" applyAlignment="1">
      <alignment horizontal="left" vertical="center" wrapText="1"/>
    </xf>
    <xf numFmtId="177" fontId="3" fillId="0" borderId="4" xfId="0" applyNumberFormat="1" applyFont="1" applyFill="1" applyBorder="1" applyAlignment="1">
      <alignment horizontal="center" vertical="center" wrapText="1"/>
    </xf>
    <xf numFmtId="177" fontId="3" fillId="0" borderId="9"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177" fontId="7" fillId="0" borderId="0" xfId="0" applyNumberFormat="1" applyFont="1" applyFill="1" applyBorder="1" applyAlignment="1">
      <alignment horizontal="center" vertical="center"/>
    </xf>
    <xf numFmtId="176" fontId="7" fillId="0" borderId="0" xfId="0" applyNumberFormat="1" applyFont="1" applyFill="1" applyBorder="1" applyAlignment="1">
      <alignment horizontal="center" vertical="center"/>
    </xf>
    <xf numFmtId="0" fontId="1" fillId="0" borderId="8" xfId="0" applyFont="1" applyFill="1" applyBorder="1" applyAlignment="1">
      <alignment horizontal="left" vertical="center"/>
    </xf>
    <xf numFmtId="0" fontId="0" fillId="0" borderId="8" xfId="0" applyBorder="1">
      <alignment vertical="center"/>
    </xf>
    <xf numFmtId="0" fontId="0" fillId="4" borderId="8" xfId="0" applyFill="1" applyBorder="1">
      <alignment vertical="center"/>
    </xf>
    <xf numFmtId="0" fontId="1" fillId="0" borderId="8" xfId="0" applyFont="1" applyFill="1" applyBorder="1" applyAlignment="1">
      <alignment horizontal="center" vertical="center" wrapText="1"/>
    </xf>
    <xf numFmtId="176" fontId="1" fillId="0" borderId="8" xfId="0" applyNumberFormat="1" applyFont="1" applyFill="1" applyBorder="1" applyAlignment="1">
      <alignment horizontal="center" vertical="center"/>
    </xf>
    <xf numFmtId="177" fontId="3" fillId="0" borderId="10" xfId="0" applyNumberFormat="1" applyFont="1" applyFill="1" applyBorder="1" applyAlignment="1">
      <alignment horizontal="center" vertical="center" wrapText="1"/>
    </xf>
    <xf numFmtId="177" fontId="3" fillId="0" borderId="11" xfId="0" applyNumberFormat="1" applyFont="1" applyFill="1" applyBorder="1" applyAlignment="1">
      <alignment horizontal="center" vertical="center" wrapText="1"/>
    </xf>
  </cellXfs>
  <cellStyles count="11">
    <cellStyle name="常规" xfId="0" builtinId="0"/>
    <cellStyle name="常规 10" xfId="5"/>
    <cellStyle name="常规 10 2" xfId="6"/>
    <cellStyle name="常规 15" xfId="7"/>
    <cellStyle name="常规 2" xfId="8"/>
    <cellStyle name="常规 2 2 3" xfId="4"/>
    <cellStyle name="常规 5" xfId="10"/>
    <cellStyle name="常规 7" xfId="9"/>
    <cellStyle name="常规 8" xfId="2"/>
    <cellStyle name="常规 9" xfId="3"/>
    <cellStyle name="常规_需求汇总表（1-4）" xfId="1"/>
  </cellStyles>
  <dxfs count="0"/>
  <tableStyles count="0" defaultTableStyle="TableStyleMedium2"/>
  <colors>
    <mruColors>
      <color rgb="FF000000"/>
      <color rgb="FFFF0000"/>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filterMode="1"/>
  <dimension ref="A1:XEW645"/>
  <sheetViews>
    <sheetView tabSelected="1" topLeftCell="E1" zoomScale="85" zoomScaleNormal="85" workbookViewId="0">
      <selection activeCell="B223" sqref="B223:U223"/>
    </sheetView>
  </sheetViews>
  <sheetFormatPr defaultColWidth="9" defaultRowHeight="14.4"/>
  <cols>
    <col min="1" max="1" width="8.21875" style="7" customWidth="1"/>
    <col min="2" max="2" width="21.109375" style="28" customWidth="1"/>
    <col min="3" max="3" width="9" style="13" customWidth="1"/>
    <col min="4" max="4" width="15.88671875" style="186" customWidth="1"/>
    <col min="5" max="5" width="6.33203125" style="13" customWidth="1"/>
    <col min="6" max="6" width="6" style="8" customWidth="1"/>
    <col min="7" max="7" width="6.21875" style="8" customWidth="1"/>
    <col min="8" max="8" width="11.21875" style="13" customWidth="1"/>
    <col min="9" max="9" width="37.21875" style="5" customWidth="1"/>
    <col min="10" max="11" width="9" style="7" customWidth="1"/>
    <col min="12" max="13" width="9.88671875" style="29" customWidth="1"/>
    <col min="14" max="14" width="7.88671875" style="30" customWidth="1"/>
    <col min="15" max="15" width="8.6640625" style="30" customWidth="1"/>
    <col min="16" max="16" width="7.77734375" style="30" customWidth="1"/>
    <col min="17" max="17" width="9.5546875" style="30" customWidth="1"/>
    <col min="18" max="18" width="21.109375" style="5" customWidth="1"/>
    <col min="19" max="19" width="14" style="5" customWidth="1"/>
    <col min="20" max="20" width="9" style="5" customWidth="1"/>
    <col min="21" max="21" width="11.21875" style="5" customWidth="1"/>
    <col min="22" max="22" width="14" style="5" customWidth="1"/>
    <col min="23" max="23" width="7.77734375" style="5" customWidth="1"/>
    <col min="24" max="24" width="9" style="8" customWidth="1"/>
    <col min="25" max="16384" width="9" style="8"/>
  </cols>
  <sheetData>
    <row r="1" spans="1:24" ht="28.95" customHeight="1">
      <c r="A1" s="217" t="s">
        <v>2306</v>
      </c>
      <c r="B1" s="218"/>
      <c r="C1" s="219"/>
      <c r="D1" s="220"/>
      <c r="E1" s="219"/>
      <c r="F1" s="217"/>
      <c r="G1" s="217"/>
      <c r="H1" s="219"/>
      <c r="I1" s="219"/>
      <c r="J1" s="219"/>
      <c r="K1" s="219"/>
      <c r="L1" s="221"/>
      <c r="M1" s="221"/>
      <c r="N1" s="222"/>
      <c r="O1" s="222"/>
      <c r="P1" s="222"/>
      <c r="Q1" s="222"/>
      <c r="R1" s="219"/>
      <c r="S1" s="219"/>
      <c r="T1" s="219"/>
      <c r="U1" s="219"/>
      <c r="V1" s="219"/>
      <c r="W1" s="219"/>
    </row>
    <row r="2" spans="1:24" s="1" customFormat="1" ht="46.8" customHeight="1">
      <c r="A2" s="223" t="s">
        <v>2300</v>
      </c>
      <c r="B2" s="224"/>
      <c r="C2" s="224"/>
      <c r="D2" s="225"/>
      <c r="E2" s="31"/>
      <c r="F2" s="32"/>
      <c r="G2" s="32"/>
      <c r="H2" s="226" t="s">
        <v>2301</v>
      </c>
      <c r="I2" s="226"/>
      <c r="J2" s="226"/>
      <c r="K2" s="226"/>
      <c r="L2" s="226"/>
      <c r="M2" s="226"/>
      <c r="N2" s="187"/>
      <c r="O2" s="227" t="s">
        <v>2302</v>
      </c>
      <c r="P2" s="227"/>
      <c r="Q2" s="227"/>
      <c r="R2" s="227"/>
      <c r="S2" s="31"/>
      <c r="T2" s="31"/>
      <c r="U2" s="31"/>
      <c r="V2" s="31"/>
      <c r="W2" s="70"/>
    </row>
    <row r="3" spans="1:24" s="2" customFormat="1" ht="43.05" customHeight="1">
      <c r="A3" s="189" t="s">
        <v>0</v>
      </c>
      <c r="B3" s="189" t="s">
        <v>1</v>
      </c>
      <c r="C3" s="189" t="s">
        <v>2</v>
      </c>
      <c r="D3" s="190"/>
      <c r="E3" s="189" t="s">
        <v>3</v>
      </c>
      <c r="F3" s="189" t="s">
        <v>4</v>
      </c>
      <c r="G3" s="189" t="s">
        <v>5</v>
      </c>
      <c r="H3" s="189" t="s">
        <v>6</v>
      </c>
      <c r="I3" s="189" t="s">
        <v>7</v>
      </c>
      <c r="J3" s="189" t="s">
        <v>8</v>
      </c>
      <c r="K3" s="189"/>
      <c r="L3" s="210" t="s">
        <v>9</v>
      </c>
      <c r="M3" s="211"/>
      <c r="N3" s="212" t="s">
        <v>10</v>
      </c>
      <c r="O3" s="213"/>
      <c r="P3" s="213"/>
      <c r="Q3" s="214"/>
      <c r="R3" s="191" t="s">
        <v>11</v>
      </c>
      <c r="S3" s="191" t="s">
        <v>12</v>
      </c>
      <c r="T3" s="197" t="s">
        <v>13</v>
      </c>
      <c r="U3" s="191" t="s">
        <v>14</v>
      </c>
      <c r="V3" s="189" t="s">
        <v>15</v>
      </c>
      <c r="W3" s="189" t="s">
        <v>16</v>
      </c>
    </row>
    <row r="4" spans="1:24" s="2" customFormat="1" ht="34.049999999999997" customHeight="1">
      <c r="A4" s="189"/>
      <c r="B4" s="189"/>
      <c r="C4" s="189"/>
      <c r="D4" s="190"/>
      <c r="E4" s="189"/>
      <c r="F4" s="189"/>
      <c r="G4" s="189"/>
      <c r="H4" s="189"/>
      <c r="I4" s="189"/>
      <c r="J4" s="189"/>
      <c r="K4" s="189"/>
      <c r="L4" s="228" t="s">
        <v>17</v>
      </c>
      <c r="M4" s="215" t="s">
        <v>2307</v>
      </c>
      <c r="N4" s="212" t="s">
        <v>18</v>
      </c>
      <c r="O4" s="214"/>
      <c r="P4" s="212" t="s">
        <v>19</v>
      </c>
      <c r="Q4" s="214"/>
      <c r="R4" s="192"/>
      <c r="S4" s="192"/>
      <c r="T4" s="198"/>
      <c r="U4" s="192"/>
      <c r="V4" s="189"/>
      <c r="W4" s="189"/>
    </row>
    <row r="5" spans="1:24" s="2" customFormat="1" ht="46.95" customHeight="1">
      <c r="A5" s="189"/>
      <c r="B5" s="189"/>
      <c r="C5" s="33" t="s">
        <v>20</v>
      </c>
      <c r="D5" s="147" t="s">
        <v>21</v>
      </c>
      <c r="E5" s="189"/>
      <c r="F5" s="189"/>
      <c r="G5" s="189"/>
      <c r="H5" s="189"/>
      <c r="I5" s="189"/>
      <c r="J5" s="33" t="s">
        <v>22</v>
      </c>
      <c r="K5" s="33" t="s">
        <v>23</v>
      </c>
      <c r="L5" s="229"/>
      <c r="M5" s="216"/>
      <c r="N5" s="183" t="s">
        <v>24</v>
      </c>
      <c r="O5" s="183" t="s">
        <v>25</v>
      </c>
      <c r="P5" s="183" t="s">
        <v>24</v>
      </c>
      <c r="Q5" s="183" t="s">
        <v>25</v>
      </c>
      <c r="R5" s="193"/>
      <c r="S5" s="193"/>
      <c r="T5" s="199"/>
      <c r="U5" s="193"/>
      <c r="V5" s="189"/>
      <c r="W5" s="189"/>
    </row>
    <row r="6" spans="1:24" s="3" customFormat="1" ht="21" hidden="1" customHeight="1">
      <c r="A6" s="33">
        <f>A246+A255+A256++A258+A261+A266+A270+A274+A384+A390+A513+A568+A588+A645</f>
        <v>586</v>
      </c>
      <c r="B6" s="33" t="s">
        <v>17</v>
      </c>
      <c r="C6" s="33"/>
      <c r="D6" s="34"/>
      <c r="E6" s="33"/>
      <c r="F6" s="33"/>
      <c r="G6" s="33"/>
      <c r="H6" s="33"/>
      <c r="I6" s="33"/>
      <c r="J6" s="33"/>
      <c r="K6" s="33"/>
      <c r="L6" s="55" t="e">
        <f t="shared" ref="L6:Q6" si="0">L7+L247+L256+L257+L259+L262+L267+L271+L275+L385+L391+L514+L569+L589</f>
        <v>#REF!</v>
      </c>
      <c r="M6" s="55" t="e">
        <f t="shared" si="0"/>
        <v>#REF!</v>
      </c>
      <c r="N6" s="62" t="e">
        <f t="shared" si="0"/>
        <v>#REF!</v>
      </c>
      <c r="O6" s="62" t="e">
        <f t="shared" si="0"/>
        <v>#REF!</v>
      </c>
      <c r="P6" s="62" t="e">
        <f t="shared" si="0"/>
        <v>#REF!</v>
      </c>
      <c r="Q6" s="62" t="e">
        <f t="shared" si="0"/>
        <v>#REF!</v>
      </c>
      <c r="R6" s="33"/>
      <c r="S6" s="33"/>
      <c r="T6" s="33"/>
      <c r="U6" s="33"/>
      <c r="V6" s="33"/>
      <c r="W6" s="33"/>
      <c r="X6" s="3">
        <v>1</v>
      </c>
    </row>
    <row r="7" spans="1:24" hidden="1">
      <c r="A7" s="35"/>
      <c r="B7" s="36" t="s">
        <v>26</v>
      </c>
      <c r="C7" s="37"/>
      <c r="D7" s="38"/>
      <c r="E7" s="37"/>
      <c r="F7" s="39"/>
      <c r="G7" s="39"/>
      <c r="H7" s="37"/>
      <c r="I7" s="44"/>
      <c r="J7" s="35"/>
      <c r="K7" s="35"/>
      <c r="L7" s="57" t="e">
        <f t="shared" ref="L7:Q7" si="1">L8+L121+L204+L211++L213+L216+L220+L222+L224+L227+L229+L231+L242</f>
        <v>#REF!</v>
      </c>
      <c r="M7" s="57" t="e">
        <f t="shared" si="1"/>
        <v>#REF!</v>
      </c>
      <c r="N7" s="63" t="e">
        <f t="shared" si="1"/>
        <v>#REF!</v>
      </c>
      <c r="O7" s="63" t="e">
        <f t="shared" si="1"/>
        <v>#REF!</v>
      </c>
      <c r="P7" s="63" t="e">
        <f t="shared" si="1"/>
        <v>#REF!</v>
      </c>
      <c r="Q7" s="63" t="e">
        <f t="shared" si="1"/>
        <v>#REF!</v>
      </c>
      <c r="R7" s="44"/>
      <c r="S7" s="44"/>
      <c r="T7" s="44"/>
      <c r="U7" s="44"/>
      <c r="V7" s="44"/>
      <c r="W7" s="44"/>
      <c r="X7" s="8">
        <v>1</v>
      </c>
    </row>
    <row r="8" spans="1:24" s="4" customFormat="1" hidden="1">
      <c r="A8" s="40"/>
      <c r="B8" s="36" t="s">
        <v>27</v>
      </c>
      <c r="C8" s="41"/>
      <c r="D8" s="34"/>
      <c r="E8" s="41"/>
      <c r="F8" s="42"/>
      <c r="G8" s="42"/>
      <c r="H8" s="41"/>
      <c r="I8" s="33"/>
      <c r="J8" s="40"/>
      <c r="K8" s="40"/>
      <c r="L8" s="58" t="e">
        <f>SUM(L9+L50+L89+L114+L116)</f>
        <v>#REF!</v>
      </c>
      <c r="M8" s="58">
        <f t="shared" ref="M8:Q8" si="2">SUM(M9+M50+M89+M114+M116)</f>
        <v>6</v>
      </c>
      <c r="N8" s="64">
        <f t="shared" si="2"/>
        <v>81489</v>
      </c>
      <c r="O8" s="64">
        <f t="shared" si="2"/>
        <v>284423</v>
      </c>
      <c r="P8" s="64">
        <f t="shared" si="2"/>
        <v>28789</v>
      </c>
      <c r="Q8" s="64">
        <f t="shared" si="2"/>
        <v>114941</v>
      </c>
      <c r="R8" s="33"/>
      <c r="S8" s="33"/>
      <c r="T8" s="33"/>
      <c r="U8" s="33"/>
      <c r="V8" s="33"/>
      <c r="W8" s="33"/>
      <c r="X8" s="4">
        <v>1</v>
      </c>
    </row>
    <row r="9" spans="1:24" hidden="1">
      <c r="A9" s="35"/>
      <c r="B9" s="43" t="s">
        <v>28</v>
      </c>
      <c r="C9" s="37"/>
      <c r="D9" s="38"/>
      <c r="E9" s="37"/>
      <c r="F9" s="39"/>
      <c r="G9" s="39"/>
      <c r="H9" s="37"/>
      <c r="I9" s="44"/>
      <c r="J9" s="35"/>
      <c r="K9" s="35"/>
      <c r="L9" s="57">
        <f>SUM(L10:L49)</f>
        <v>5231.5605999999998</v>
      </c>
      <c r="M9" s="57">
        <f t="shared" ref="M9:Q9" si="3">SUM(M10:M49)</f>
        <v>0</v>
      </c>
      <c r="N9" s="63">
        <f t="shared" si="3"/>
        <v>44655</v>
      </c>
      <c r="O9" s="63">
        <f t="shared" si="3"/>
        <v>145563</v>
      </c>
      <c r="P9" s="63">
        <f t="shared" si="3"/>
        <v>17165</v>
      </c>
      <c r="Q9" s="63">
        <f t="shared" si="3"/>
        <v>68552</v>
      </c>
      <c r="R9" s="44"/>
      <c r="S9" s="44"/>
      <c r="T9" s="44"/>
      <c r="U9" s="44"/>
      <c r="V9" s="44"/>
      <c r="W9" s="44"/>
      <c r="X9" s="8">
        <v>1</v>
      </c>
    </row>
    <row r="10" spans="1:24" s="5" customFormat="1" ht="97.05" hidden="1" customHeight="1">
      <c r="A10" s="44">
        <v>1</v>
      </c>
      <c r="B10" s="43" t="s">
        <v>29</v>
      </c>
      <c r="C10" s="44" t="s">
        <v>30</v>
      </c>
      <c r="D10" s="38" t="s">
        <v>31</v>
      </c>
      <c r="E10" s="44" t="s">
        <v>32</v>
      </c>
      <c r="F10" s="44">
        <v>10652</v>
      </c>
      <c r="G10" s="44" t="s">
        <v>33</v>
      </c>
      <c r="H10" s="44" t="s">
        <v>34</v>
      </c>
      <c r="I10" s="44" t="s">
        <v>35</v>
      </c>
      <c r="J10" s="44">
        <v>2018</v>
      </c>
      <c r="K10" s="44">
        <v>2019</v>
      </c>
      <c r="L10" s="45">
        <v>200</v>
      </c>
      <c r="M10" s="45"/>
      <c r="N10" s="65">
        <v>4417</v>
      </c>
      <c r="O10" s="65">
        <v>17551</v>
      </c>
      <c r="P10" s="65">
        <v>4417</v>
      </c>
      <c r="Q10" s="65">
        <v>17551</v>
      </c>
      <c r="R10" s="44" t="s">
        <v>36</v>
      </c>
      <c r="S10" s="44" t="s">
        <v>37</v>
      </c>
      <c r="T10" s="44"/>
      <c r="U10" s="44" t="s">
        <v>38</v>
      </c>
      <c r="V10" s="44" t="s">
        <v>38</v>
      </c>
      <c r="W10" s="44"/>
    </row>
    <row r="11" spans="1:24" s="5" customFormat="1" ht="144" hidden="1" customHeight="1">
      <c r="A11" s="44">
        <v>2</v>
      </c>
      <c r="B11" s="43" t="s">
        <v>39</v>
      </c>
      <c r="C11" s="44" t="s">
        <v>40</v>
      </c>
      <c r="D11" s="38" t="s">
        <v>41</v>
      </c>
      <c r="E11" s="44" t="s">
        <v>32</v>
      </c>
      <c r="F11" s="44">
        <v>12539.2</v>
      </c>
      <c r="G11" s="44" t="s">
        <v>33</v>
      </c>
      <c r="H11" s="44" t="s">
        <v>42</v>
      </c>
      <c r="I11" s="44" t="s">
        <v>43</v>
      </c>
      <c r="J11" s="44">
        <v>2019</v>
      </c>
      <c r="K11" s="44">
        <v>2020</v>
      </c>
      <c r="L11" s="45">
        <v>960.60559999999998</v>
      </c>
      <c r="M11" s="45"/>
      <c r="N11" s="65">
        <v>5345</v>
      </c>
      <c r="O11" s="65">
        <v>20845</v>
      </c>
      <c r="P11" s="65">
        <v>4771</v>
      </c>
      <c r="Q11" s="65">
        <v>19810</v>
      </c>
      <c r="R11" s="44" t="s">
        <v>44</v>
      </c>
      <c r="S11" s="44" t="s">
        <v>37</v>
      </c>
      <c r="T11" s="44"/>
      <c r="U11" s="44" t="s">
        <v>40</v>
      </c>
      <c r="V11" s="44" t="s">
        <v>38</v>
      </c>
      <c r="W11" s="44"/>
    </row>
    <row r="12" spans="1:24" s="5" customFormat="1" ht="157.05000000000001" hidden="1" customHeight="1">
      <c r="A12" s="44">
        <v>3</v>
      </c>
      <c r="B12" s="43" t="s">
        <v>45</v>
      </c>
      <c r="C12" s="44" t="s">
        <v>46</v>
      </c>
      <c r="D12" s="38" t="s">
        <v>47</v>
      </c>
      <c r="E12" s="44" t="s">
        <v>32</v>
      </c>
      <c r="F12" s="44">
        <v>4350</v>
      </c>
      <c r="G12" s="44" t="s">
        <v>33</v>
      </c>
      <c r="H12" s="44" t="s">
        <v>42</v>
      </c>
      <c r="I12" s="44" t="s">
        <v>48</v>
      </c>
      <c r="J12" s="44">
        <v>2020</v>
      </c>
      <c r="K12" s="44">
        <v>2020</v>
      </c>
      <c r="L12" s="45">
        <v>160.91999999999999</v>
      </c>
      <c r="M12" s="45"/>
      <c r="N12" s="65">
        <v>11227</v>
      </c>
      <c r="O12" s="65">
        <v>9343</v>
      </c>
      <c r="P12" s="65">
        <v>921</v>
      </c>
      <c r="Q12" s="65">
        <v>3190</v>
      </c>
      <c r="R12" s="44" t="s">
        <v>49</v>
      </c>
      <c r="S12" s="44" t="s">
        <v>37</v>
      </c>
      <c r="T12" s="44"/>
      <c r="U12" s="44" t="s">
        <v>46</v>
      </c>
      <c r="V12" s="44" t="s">
        <v>38</v>
      </c>
      <c r="W12" s="44"/>
    </row>
    <row r="13" spans="1:24" s="5" customFormat="1" ht="148.05000000000001" hidden="1" customHeight="1">
      <c r="A13" s="44">
        <v>4</v>
      </c>
      <c r="B13" s="43" t="s">
        <v>50</v>
      </c>
      <c r="C13" s="44" t="s">
        <v>51</v>
      </c>
      <c r="D13" s="38" t="s">
        <v>52</v>
      </c>
      <c r="E13" s="44" t="s">
        <v>32</v>
      </c>
      <c r="F13" s="44">
        <v>1560</v>
      </c>
      <c r="G13" s="44" t="s">
        <v>33</v>
      </c>
      <c r="H13" s="44" t="s">
        <v>53</v>
      </c>
      <c r="I13" s="44" t="s">
        <v>54</v>
      </c>
      <c r="J13" s="44">
        <v>2019</v>
      </c>
      <c r="K13" s="44">
        <v>2020</v>
      </c>
      <c r="L13" s="45">
        <v>15.6</v>
      </c>
      <c r="M13" s="45"/>
      <c r="N13" s="65">
        <v>158</v>
      </c>
      <c r="O13" s="65">
        <v>477</v>
      </c>
      <c r="P13" s="65">
        <v>158</v>
      </c>
      <c r="Q13" s="65">
        <v>477</v>
      </c>
      <c r="R13" s="44" t="s">
        <v>55</v>
      </c>
      <c r="S13" s="44" t="s">
        <v>56</v>
      </c>
      <c r="T13" s="44"/>
      <c r="U13" s="44" t="s">
        <v>51</v>
      </c>
      <c r="V13" s="44" t="s">
        <v>38</v>
      </c>
      <c r="W13" s="44"/>
    </row>
    <row r="14" spans="1:24" s="5" customFormat="1" ht="126" hidden="1" customHeight="1">
      <c r="A14" s="44">
        <v>5</v>
      </c>
      <c r="B14" s="43" t="s">
        <v>57</v>
      </c>
      <c r="C14" s="44" t="s">
        <v>58</v>
      </c>
      <c r="D14" s="38" t="s">
        <v>59</v>
      </c>
      <c r="E14" s="44" t="s">
        <v>32</v>
      </c>
      <c r="F14" s="44">
        <v>5100</v>
      </c>
      <c r="G14" s="44" t="s">
        <v>33</v>
      </c>
      <c r="H14" s="44" t="s">
        <v>53</v>
      </c>
      <c r="I14" s="44" t="s">
        <v>60</v>
      </c>
      <c r="J14" s="44">
        <v>2020</v>
      </c>
      <c r="K14" s="44">
        <v>2020</v>
      </c>
      <c r="L14" s="45">
        <v>51</v>
      </c>
      <c r="M14" s="45"/>
      <c r="N14" s="65">
        <v>6029</v>
      </c>
      <c r="O14" s="65">
        <v>23977</v>
      </c>
      <c r="P14" s="65">
        <v>1661</v>
      </c>
      <c r="Q14" s="65">
        <v>6465</v>
      </c>
      <c r="R14" s="44" t="s">
        <v>61</v>
      </c>
      <c r="S14" s="44" t="s">
        <v>56</v>
      </c>
      <c r="T14" s="44"/>
      <c r="U14" s="44" t="s">
        <v>58</v>
      </c>
      <c r="V14" s="44" t="s">
        <v>38</v>
      </c>
      <c r="W14" s="44"/>
    </row>
    <row r="15" spans="1:24" s="5" customFormat="1" ht="97.05" hidden="1" customHeight="1">
      <c r="A15" s="44">
        <v>6</v>
      </c>
      <c r="B15" s="43" t="s">
        <v>62</v>
      </c>
      <c r="C15" s="44" t="s">
        <v>63</v>
      </c>
      <c r="D15" s="38" t="s">
        <v>64</v>
      </c>
      <c r="E15" s="44" t="s">
        <v>32</v>
      </c>
      <c r="F15" s="44" t="s">
        <v>33</v>
      </c>
      <c r="G15" s="44">
        <v>530</v>
      </c>
      <c r="H15" s="44" t="s">
        <v>65</v>
      </c>
      <c r="I15" s="44" t="s">
        <v>66</v>
      </c>
      <c r="J15" s="44">
        <v>2018</v>
      </c>
      <c r="K15" s="44">
        <v>2019</v>
      </c>
      <c r="L15" s="45">
        <v>80</v>
      </c>
      <c r="M15" s="45"/>
      <c r="N15" s="65">
        <v>350</v>
      </c>
      <c r="O15" s="65">
        <v>1540</v>
      </c>
      <c r="P15" s="65">
        <v>36</v>
      </c>
      <c r="Q15" s="65">
        <v>137</v>
      </c>
      <c r="R15" s="45" t="s">
        <v>67</v>
      </c>
      <c r="S15" s="44" t="s">
        <v>68</v>
      </c>
      <c r="T15" s="44"/>
      <c r="U15" s="45" t="s">
        <v>69</v>
      </c>
      <c r="V15" s="44" t="s">
        <v>38</v>
      </c>
      <c r="W15" s="44"/>
    </row>
    <row r="16" spans="1:24" s="5" customFormat="1" ht="97.05" hidden="1" customHeight="1">
      <c r="A16" s="44">
        <v>7</v>
      </c>
      <c r="B16" s="43" t="s">
        <v>70</v>
      </c>
      <c r="C16" s="45" t="s">
        <v>69</v>
      </c>
      <c r="D16" s="46" t="s">
        <v>63</v>
      </c>
      <c r="E16" s="44" t="s">
        <v>32</v>
      </c>
      <c r="F16" s="44" t="s">
        <v>33</v>
      </c>
      <c r="G16" s="44">
        <v>100</v>
      </c>
      <c r="H16" s="47" t="s">
        <v>71</v>
      </c>
      <c r="I16" s="47" t="s">
        <v>72</v>
      </c>
      <c r="J16" s="44">
        <v>2019</v>
      </c>
      <c r="K16" s="44">
        <v>2020</v>
      </c>
      <c r="L16" s="45">
        <v>90</v>
      </c>
      <c r="M16" s="45"/>
      <c r="N16" s="65">
        <v>100</v>
      </c>
      <c r="O16" s="65">
        <v>430</v>
      </c>
      <c r="P16" s="65">
        <v>29</v>
      </c>
      <c r="Q16" s="65">
        <v>120</v>
      </c>
      <c r="R16" s="45" t="s">
        <v>73</v>
      </c>
      <c r="S16" s="44" t="s">
        <v>74</v>
      </c>
      <c r="T16" s="44"/>
      <c r="U16" s="45" t="s">
        <v>69</v>
      </c>
      <c r="V16" s="44" t="s">
        <v>38</v>
      </c>
      <c r="W16" s="44"/>
    </row>
    <row r="17" spans="1:23" s="5" customFormat="1" ht="97.05" hidden="1" customHeight="1">
      <c r="A17" s="44">
        <v>8</v>
      </c>
      <c r="B17" s="43" t="s">
        <v>75</v>
      </c>
      <c r="C17" s="44" t="s">
        <v>76</v>
      </c>
      <c r="D17" s="38" t="s">
        <v>77</v>
      </c>
      <c r="E17" s="44" t="s">
        <v>32</v>
      </c>
      <c r="F17" s="44" t="s">
        <v>78</v>
      </c>
      <c r="G17" s="44">
        <v>7000</v>
      </c>
      <c r="H17" s="44">
        <v>3.0000000000000001E-3</v>
      </c>
      <c r="I17" s="44" t="s">
        <v>79</v>
      </c>
      <c r="J17" s="44">
        <v>2018</v>
      </c>
      <c r="K17" s="44">
        <v>2018</v>
      </c>
      <c r="L17" s="45">
        <v>21</v>
      </c>
      <c r="M17" s="45"/>
      <c r="N17" s="65">
        <v>407</v>
      </c>
      <c r="O17" s="65">
        <v>1424</v>
      </c>
      <c r="P17" s="65">
        <v>151</v>
      </c>
      <c r="Q17" s="65">
        <v>590</v>
      </c>
      <c r="R17" s="44" t="s">
        <v>80</v>
      </c>
      <c r="S17" s="44" t="s">
        <v>56</v>
      </c>
      <c r="T17" s="44"/>
      <c r="U17" s="44" t="s">
        <v>76</v>
      </c>
      <c r="V17" s="44" t="s">
        <v>38</v>
      </c>
      <c r="W17" s="44"/>
    </row>
    <row r="18" spans="1:23" s="5" customFormat="1" ht="97.05" hidden="1" customHeight="1">
      <c r="A18" s="44">
        <v>9</v>
      </c>
      <c r="B18" s="43" t="s">
        <v>81</v>
      </c>
      <c r="C18" s="44" t="s">
        <v>76</v>
      </c>
      <c r="D18" s="38" t="s">
        <v>82</v>
      </c>
      <c r="E18" s="44" t="s">
        <v>32</v>
      </c>
      <c r="F18" s="44" t="s">
        <v>78</v>
      </c>
      <c r="G18" s="44">
        <v>6050</v>
      </c>
      <c r="H18" s="44" t="s">
        <v>83</v>
      </c>
      <c r="I18" s="44" t="s">
        <v>84</v>
      </c>
      <c r="J18" s="44">
        <v>2020.01</v>
      </c>
      <c r="K18" s="44">
        <v>2020.12</v>
      </c>
      <c r="L18" s="45">
        <v>15.73</v>
      </c>
      <c r="M18" s="45"/>
      <c r="N18" s="65">
        <v>723</v>
      </c>
      <c r="O18" s="65">
        <v>2943</v>
      </c>
      <c r="P18" s="65">
        <v>272</v>
      </c>
      <c r="Q18" s="65">
        <v>1077</v>
      </c>
      <c r="R18" s="44" t="s">
        <v>85</v>
      </c>
      <c r="S18" s="44" t="s">
        <v>56</v>
      </c>
      <c r="T18" s="44"/>
      <c r="U18" s="44" t="s">
        <v>76</v>
      </c>
      <c r="V18" s="44" t="s">
        <v>38</v>
      </c>
      <c r="W18" s="44"/>
    </row>
    <row r="19" spans="1:23" s="5" customFormat="1" ht="97.05" hidden="1" customHeight="1">
      <c r="A19" s="44">
        <v>10</v>
      </c>
      <c r="B19" s="43" t="s">
        <v>86</v>
      </c>
      <c r="C19" s="44" t="s">
        <v>76</v>
      </c>
      <c r="D19" s="46" t="s">
        <v>87</v>
      </c>
      <c r="E19" s="44" t="s">
        <v>32</v>
      </c>
      <c r="F19" s="44" t="s">
        <v>33</v>
      </c>
      <c r="G19" s="44">
        <v>100</v>
      </c>
      <c r="H19" s="44" t="s">
        <v>88</v>
      </c>
      <c r="I19" s="44" t="s">
        <v>89</v>
      </c>
      <c r="J19" s="44">
        <v>2019.09</v>
      </c>
      <c r="K19" s="44">
        <v>2019.12</v>
      </c>
      <c r="L19" s="45">
        <v>10</v>
      </c>
      <c r="M19" s="45"/>
      <c r="N19" s="65">
        <v>43</v>
      </c>
      <c r="O19" s="65">
        <v>151</v>
      </c>
      <c r="P19" s="65">
        <v>10</v>
      </c>
      <c r="Q19" s="65">
        <v>39</v>
      </c>
      <c r="R19" s="44" t="s">
        <v>90</v>
      </c>
      <c r="S19" s="44" t="s">
        <v>91</v>
      </c>
      <c r="T19" s="44"/>
      <c r="U19" s="44" t="s">
        <v>76</v>
      </c>
      <c r="V19" s="44" t="s">
        <v>38</v>
      </c>
      <c r="W19" s="44"/>
    </row>
    <row r="20" spans="1:23" s="5" customFormat="1" ht="97.05" hidden="1" customHeight="1">
      <c r="A20" s="44">
        <v>11</v>
      </c>
      <c r="B20" s="43" t="s">
        <v>92</v>
      </c>
      <c r="C20" s="44" t="s">
        <v>76</v>
      </c>
      <c r="D20" s="38" t="s">
        <v>93</v>
      </c>
      <c r="E20" s="44" t="s">
        <v>32</v>
      </c>
      <c r="F20" s="44" t="s">
        <v>33</v>
      </c>
      <c r="G20" s="44">
        <v>10</v>
      </c>
      <c r="H20" s="44" t="s">
        <v>94</v>
      </c>
      <c r="I20" s="44" t="s">
        <v>95</v>
      </c>
      <c r="J20" s="44">
        <v>2020.01</v>
      </c>
      <c r="K20" s="44">
        <v>2020.12</v>
      </c>
      <c r="L20" s="45">
        <v>5</v>
      </c>
      <c r="M20" s="45"/>
      <c r="N20" s="65">
        <v>10</v>
      </c>
      <c r="O20" s="65">
        <v>39</v>
      </c>
      <c r="P20" s="65">
        <v>1</v>
      </c>
      <c r="Q20" s="65">
        <v>6</v>
      </c>
      <c r="R20" s="44" t="s">
        <v>96</v>
      </c>
      <c r="S20" s="44" t="s">
        <v>56</v>
      </c>
      <c r="T20" s="44"/>
      <c r="U20" s="44" t="s">
        <v>76</v>
      </c>
      <c r="V20" s="44" t="s">
        <v>38</v>
      </c>
      <c r="W20" s="44"/>
    </row>
    <row r="21" spans="1:23" s="5" customFormat="1" ht="97.05" hidden="1" customHeight="1">
      <c r="A21" s="44">
        <v>12</v>
      </c>
      <c r="B21" s="43" t="s">
        <v>97</v>
      </c>
      <c r="C21" s="44" t="s">
        <v>76</v>
      </c>
      <c r="D21" s="38" t="s">
        <v>98</v>
      </c>
      <c r="E21" s="44" t="s">
        <v>32</v>
      </c>
      <c r="F21" s="44" t="s">
        <v>33</v>
      </c>
      <c r="G21" s="44">
        <v>1000</v>
      </c>
      <c r="H21" s="44" t="s">
        <v>99</v>
      </c>
      <c r="I21" s="44" t="s">
        <v>100</v>
      </c>
      <c r="J21" s="44">
        <v>2020.01</v>
      </c>
      <c r="K21" s="44">
        <v>2020.12</v>
      </c>
      <c r="L21" s="45">
        <v>50</v>
      </c>
      <c r="M21" s="45"/>
      <c r="N21" s="65">
        <v>667</v>
      </c>
      <c r="O21" s="65">
        <v>2338</v>
      </c>
      <c r="P21" s="65">
        <v>208</v>
      </c>
      <c r="Q21" s="65">
        <v>728</v>
      </c>
      <c r="R21" s="44" t="s">
        <v>101</v>
      </c>
      <c r="S21" s="44" t="s">
        <v>56</v>
      </c>
      <c r="T21" s="44"/>
      <c r="U21" s="44" t="s">
        <v>76</v>
      </c>
      <c r="V21" s="44" t="s">
        <v>38</v>
      </c>
      <c r="W21" s="44"/>
    </row>
    <row r="22" spans="1:23" s="5" customFormat="1" ht="97.05" hidden="1" customHeight="1">
      <c r="A22" s="44">
        <v>13</v>
      </c>
      <c r="B22" s="43" t="s">
        <v>102</v>
      </c>
      <c r="C22" s="44" t="s">
        <v>103</v>
      </c>
      <c r="D22" s="38" t="s">
        <v>104</v>
      </c>
      <c r="E22" s="44" t="s">
        <v>32</v>
      </c>
      <c r="F22" s="44" t="s">
        <v>33</v>
      </c>
      <c r="G22" s="44">
        <v>300</v>
      </c>
      <c r="H22" s="44" t="s">
        <v>105</v>
      </c>
      <c r="I22" s="44" t="s">
        <v>106</v>
      </c>
      <c r="J22" s="44">
        <v>2019.4</v>
      </c>
      <c r="K22" s="44">
        <v>2019.12</v>
      </c>
      <c r="L22" s="45">
        <v>15</v>
      </c>
      <c r="M22" s="45"/>
      <c r="N22" s="65">
        <v>59</v>
      </c>
      <c r="O22" s="65">
        <v>218</v>
      </c>
      <c r="P22" s="65">
        <v>24</v>
      </c>
      <c r="Q22" s="65">
        <v>89</v>
      </c>
      <c r="R22" s="44" t="s">
        <v>107</v>
      </c>
      <c r="S22" s="44" t="s">
        <v>108</v>
      </c>
      <c r="T22" s="44"/>
      <c r="U22" s="44" t="s">
        <v>109</v>
      </c>
      <c r="V22" s="44" t="s">
        <v>38</v>
      </c>
      <c r="W22" s="44"/>
    </row>
    <row r="23" spans="1:23" s="5" customFormat="1" ht="97.05" hidden="1" customHeight="1">
      <c r="A23" s="44">
        <v>14</v>
      </c>
      <c r="B23" s="43" t="s">
        <v>110</v>
      </c>
      <c r="C23" s="44" t="s">
        <v>103</v>
      </c>
      <c r="D23" s="38" t="s">
        <v>111</v>
      </c>
      <c r="E23" s="44" t="s">
        <v>32</v>
      </c>
      <c r="F23" s="44" t="s">
        <v>33</v>
      </c>
      <c r="G23" s="44">
        <v>550</v>
      </c>
      <c r="H23" s="44" t="s">
        <v>112</v>
      </c>
      <c r="I23" s="44" t="s">
        <v>113</v>
      </c>
      <c r="J23" s="44">
        <v>2019.4</v>
      </c>
      <c r="K23" s="44">
        <v>2019.12</v>
      </c>
      <c r="L23" s="45">
        <v>5.5</v>
      </c>
      <c r="M23" s="45"/>
      <c r="N23" s="65">
        <v>106</v>
      </c>
      <c r="O23" s="65">
        <v>396</v>
      </c>
      <c r="P23" s="65">
        <v>14</v>
      </c>
      <c r="Q23" s="65">
        <v>62</v>
      </c>
      <c r="R23" s="44" t="s">
        <v>114</v>
      </c>
      <c r="S23" s="44" t="s">
        <v>115</v>
      </c>
      <c r="T23" s="44"/>
      <c r="U23" s="44" t="s">
        <v>109</v>
      </c>
      <c r="V23" s="44" t="s">
        <v>38</v>
      </c>
      <c r="W23" s="44"/>
    </row>
    <row r="24" spans="1:23" s="5" customFormat="1" ht="97.05" hidden="1" customHeight="1">
      <c r="A24" s="44">
        <v>15</v>
      </c>
      <c r="B24" s="43" t="s">
        <v>116</v>
      </c>
      <c r="C24" s="44" t="s">
        <v>103</v>
      </c>
      <c r="D24" s="38" t="s">
        <v>117</v>
      </c>
      <c r="E24" s="44" t="s">
        <v>32</v>
      </c>
      <c r="F24" s="44" t="s">
        <v>33</v>
      </c>
      <c r="G24" s="44">
        <v>100</v>
      </c>
      <c r="H24" s="44" t="s">
        <v>118</v>
      </c>
      <c r="I24" s="44" t="s">
        <v>119</v>
      </c>
      <c r="J24" s="44">
        <v>2019.4</v>
      </c>
      <c r="K24" s="44">
        <v>2019.12</v>
      </c>
      <c r="L24" s="45">
        <v>8</v>
      </c>
      <c r="M24" s="45"/>
      <c r="N24" s="65">
        <v>48</v>
      </c>
      <c r="O24" s="65">
        <v>178</v>
      </c>
      <c r="P24" s="65">
        <v>12</v>
      </c>
      <c r="Q24" s="65">
        <v>37</v>
      </c>
      <c r="R24" s="44" t="s">
        <v>120</v>
      </c>
      <c r="S24" s="44" t="s">
        <v>121</v>
      </c>
      <c r="T24" s="44"/>
      <c r="U24" s="44" t="s">
        <v>109</v>
      </c>
      <c r="V24" s="44" t="s">
        <v>38</v>
      </c>
      <c r="W24" s="44"/>
    </row>
    <row r="25" spans="1:23" s="5" customFormat="1" ht="97.05" hidden="1" customHeight="1">
      <c r="A25" s="44">
        <v>16</v>
      </c>
      <c r="B25" s="43" t="s">
        <v>122</v>
      </c>
      <c r="C25" s="44" t="s">
        <v>103</v>
      </c>
      <c r="D25" s="38" t="s">
        <v>123</v>
      </c>
      <c r="E25" s="44" t="s">
        <v>32</v>
      </c>
      <c r="F25" s="44" t="s">
        <v>33</v>
      </c>
      <c r="G25" s="44">
        <v>500</v>
      </c>
      <c r="H25" s="44" t="s">
        <v>112</v>
      </c>
      <c r="I25" s="44" t="s">
        <v>124</v>
      </c>
      <c r="J25" s="44">
        <v>2019</v>
      </c>
      <c r="K25" s="44">
        <v>2019</v>
      </c>
      <c r="L25" s="45">
        <v>5</v>
      </c>
      <c r="M25" s="45"/>
      <c r="N25" s="65">
        <v>106</v>
      </c>
      <c r="O25" s="65">
        <v>392</v>
      </c>
      <c r="P25" s="65">
        <v>33</v>
      </c>
      <c r="Q25" s="65">
        <v>88</v>
      </c>
      <c r="R25" s="44" t="s">
        <v>125</v>
      </c>
      <c r="S25" s="44" t="s">
        <v>126</v>
      </c>
      <c r="T25" s="44"/>
      <c r="U25" s="44" t="s">
        <v>109</v>
      </c>
      <c r="V25" s="44" t="s">
        <v>38</v>
      </c>
      <c r="W25" s="44"/>
    </row>
    <row r="26" spans="1:23" s="5" customFormat="1" ht="97.05" hidden="1" customHeight="1">
      <c r="A26" s="44">
        <v>17</v>
      </c>
      <c r="B26" s="43" t="s">
        <v>127</v>
      </c>
      <c r="C26" s="44" t="s">
        <v>103</v>
      </c>
      <c r="D26" s="38" t="s">
        <v>128</v>
      </c>
      <c r="E26" s="44" t="s">
        <v>32</v>
      </c>
      <c r="F26" s="44" t="s">
        <v>33</v>
      </c>
      <c r="G26" s="44">
        <v>5800</v>
      </c>
      <c r="H26" s="44" t="s">
        <v>129</v>
      </c>
      <c r="I26" s="44" t="s">
        <v>130</v>
      </c>
      <c r="J26" s="44">
        <v>2020.1</v>
      </c>
      <c r="K26" s="44">
        <v>2020.5</v>
      </c>
      <c r="L26" s="45">
        <v>348</v>
      </c>
      <c r="M26" s="45"/>
      <c r="N26" s="65">
        <v>1024</v>
      </c>
      <c r="O26" s="65">
        <v>4108</v>
      </c>
      <c r="P26" s="65">
        <v>46</v>
      </c>
      <c r="Q26" s="65">
        <v>156</v>
      </c>
      <c r="R26" s="44" t="s">
        <v>131</v>
      </c>
      <c r="S26" s="44" t="s">
        <v>132</v>
      </c>
      <c r="T26" s="44"/>
      <c r="U26" s="44" t="s">
        <v>103</v>
      </c>
      <c r="V26" s="44" t="s">
        <v>38</v>
      </c>
      <c r="W26" s="44"/>
    </row>
    <row r="27" spans="1:23" s="5" customFormat="1" ht="97.05" hidden="1" customHeight="1">
      <c r="A27" s="44">
        <v>18</v>
      </c>
      <c r="B27" s="43" t="s">
        <v>127</v>
      </c>
      <c r="C27" s="44" t="s">
        <v>103</v>
      </c>
      <c r="D27" s="38" t="s">
        <v>117</v>
      </c>
      <c r="E27" s="44" t="s">
        <v>32</v>
      </c>
      <c r="F27" s="44" t="s">
        <v>33</v>
      </c>
      <c r="G27" s="44">
        <v>2500</v>
      </c>
      <c r="H27" s="44" t="s">
        <v>129</v>
      </c>
      <c r="I27" s="44" t="s">
        <v>133</v>
      </c>
      <c r="J27" s="44">
        <v>2019</v>
      </c>
      <c r="K27" s="44">
        <v>2020</v>
      </c>
      <c r="L27" s="45">
        <v>150</v>
      </c>
      <c r="M27" s="45"/>
      <c r="N27" s="65">
        <v>772</v>
      </c>
      <c r="O27" s="65">
        <v>3117</v>
      </c>
      <c r="P27" s="65">
        <v>32</v>
      </c>
      <c r="Q27" s="65">
        <v>127</v>
      </c>
      <c r="R27" s="44" t="s">
        <v>131</v>
      </c>
      <c r="S27" s="44" t="s">
        <v>134</v>
      </c>
      <c r="T27" s="44"/>
      <c r="U27" s="44" t="s">
        <v>103</v>
      </c>
      <c r="V27" s="44" t="s">
        <v>38</v>
      </c>
      <c r="W27" s="44"/>
    </row>
    <row r="28" spans="1:23" s="5" customFormat="1" ht="97.05" hidden="1" customHeight="1">
      <c r="A28" s="44">
        <v>19</v>
      </c>
      <c r="B28" s="43" t="s">
        <v>135</v>
      </c>
      <c r="C28" s="44" t="s">
        <v>103</v>
      </c>
      <c r="D28" s="38" t="s">
        <v>136</v>
      </c>
      <c r="E28" s="44" t="s">
        <v>32</v>
      </c>
      <c r="F28" s="44" t="s">
        <v>33</v>
      </c>
      <c r="G28" s="44">
        <v>300</v>
      </c>
      <c r="H28" s="44" t="s">
        <v>137</v>
      </c>
      <c r="I28" s="44" t="s">
        <v>138</v>
      </c>
      <c r="J28" s="44">
        <v>2019</v>
      </c>
      <c r="K28" s="44">
        <v>2019</v>
      </c>
      <c r="L28" s="45">
        <v>21</v>
      </c>
      <c r="M28" s="45"/>
      <c r="N28" s="65">
        <v>128</v>
      </c>
      <c r="O28" s="65">
        <v>497</v>
      </c>
      <c r="P28" s="65">
        <v>47</v>
      </c>
      <c r="Q28" s="65">
        <v>179</v>
      </c>
      <c r="R28" s="44" t="s">
        <v>131</v>
      </c>
      <c r="S28" s="44" t="s">
        <v>139</v>
      </c>
      <c r="T28" s="44"/>
      <c r="U28" s="44" t="s">
        <v>109</v>
      </c>
      <c r="V28" s="44" t="s">
        <v>38</v>
      </c>
      <c r="W28" s="44"/>
    </row>
    <row r="29" spans="1:23" s="5" customFormat="1" ht="97.05" hidden="1" customHeight="1">
      <c r="A29" s="44">
        <v>20</v>
      </c>
      <c r="B29" s="43" t="s">
        <v>140</v>
      </c>
      <c r="C29" s="44" t="s">
        <v>103</v>
      </c>
      <c r="D29" s="38" t="s">
        <v>104</v>
      </c>
      <c r="E29" s="44" t="s">
        <v>32</v>
      </c>
      <c r="F29" s="44" t="s">
        <v>33</v>
      </c>
      <c r="G29" s="44">
        <v>500</v>
      </c>
      <c r="H29" s="44" t="s">
        <v>141</v>
      </c>
      <c r="I29" s="44" t="s">
        <v>142</v>
      </c>
      <c r="J29" s="44">
        <v>2019</v>
      </c>
      <c r="K29" s="44">
        <v>2019</v>
      </c>
      <c r="L29" s="45">
        <v>12</v>
      </c>
      <c r="M29" s="45"/>
      <c r="N29" s="65">
        <v>86</v>
      </c>
      <c r="O29" s="65">
        <v>318</v>
      </c>
      <c r="P29" s="65">
        <v>28</v>
      </c>
      <c r="Q29" s="65">
        <v>79</v>
      </c>
      <c r="R29" s="44" t="s">
        <v>143</v>
      </c>
      <c r="S29" s="44" t="s">
        <v>144</v>
      </c>
      <c r="T29" s="44"/>
      <c r="U29" s="44" t="s">
        <v>109</v>
      </c>
      <c r="V29" s="44" t="s">
        <v>38</v>
      </c>
      <c r="W29" s="44"/>
    </row>
    <row r="30" spans="1:23" s="5" customFormat="1" ht="97.05" hidden="1" customHeight="1">
      <c r="A30" s="44">
        <v>21</v>
      </c>
      <c r="B30" s="43" t="s">
        <v>145</v>
      </c>
      <c r="C30" s="44" t="s">
        <v>103</v>
      </c>
      <c r="D30" s="38" t="s">
        <v>146</v>
      </c>
      <c r="E30" s="44" t="s">
        <v>32</v>
      </c>
      <c r="F30" s="44" t="s">
        <v>33</v>
      </c>
      <c r="G30" s="44">
        <v>100</v>
      </c>
      <c r="H30" s="44" t="s">
        <v>118</v>
      </c>
      <c r="I30" s="44" t="s">
        <v>147</v>
      </c>
      <c r="J30" s="44">
        <v>2020</v>
      </c>
      <c r="K30" s="44">
        <v>2020</v>
      </c>
      <c r="L30" s="45">
        <v>8</v>
      </c>
      <c r="M30" s="45"/>
      <c r="N30" s="65">
        <v>521</v>
      </c>
      <c r="O30" s="65">
        <v>2194</v>
      </c>
      <c r="P30" s="65">
        <v>36</v>
      </c>
      <c r="Q30" s="65">
        <v>164</v>
      </c>
      <c r="R30" s="44" t="s">
        <v>131</v>
      </c>
      <c r="S30" s="44" t="s">
        <v>148</v>
      </c>
      <c r="T30" s="44"/>
      <c r="U30" s="44" t="s">
        <v>109</v>
      </c>
      <c r="V30" s="44" t="s">
        <v>38</v>
      </c>
      <c r="W30" s="44"/>
    </row>
    <row r="31" spans="1:23" s="5" customFormat="1" ht="97.05" hidden="1" customHeight="1">
      <c r="A31" s="44">
        <v>22</v>
      </c>
      <c r="B31" s="43" t="s">
        <v>149</v>
      </c>
      <c r="C31" s="44" t="s">
        <v>150</v>
      </c>
      <c r="D31" s="38" t="s">
        <v>151</v>
      </c>
      <c r="E31" s="45" t="s">
        <v>152</v>
      </c>
      <c r="F31" s="44" t="s">
        <v>33</v>
      </c>
      <c r="G31" s="44">
        <v>350</v>
      </c>
      <c r="H31" s="44" t="s">
        <v>153</v>
      </c>
      <c r="I31" s="44" t="s">
        <v>154</v>
      </c>
      <c r="J31" s="44">
        <v>2020</v>
      </c>
      <c r="K31" s="44">
        <v>2020</v>
      </c>
      <c r="L31" s="45">
        <f>L32+L33+L34</f>
        <v>300</v>
      </c>
      <c r="M31" s="45"/>
      <c r="N31" s="65">
        <f t="shared" ref="N31:Q31" si="4">N32+N33+N34</f>
        <v>2970</v>
      </c>
      <c r="O31" s="65">
        <f t="shared" si="4"/>
        <v>13414</v>
      </c>
      <c r="P31" s="65">
        <f t="shared" si="4"/>
        <v>1026</v>
      </c>
      <c r="Q31" s="65">
        <f t="shared" si="4"/>
        <v>4118</v>
      </c>
      <c r="R31" s="44" t="s">
        <v>155</v>
      </c>
      <c r="S31" s="44" t="s">
        <v>56</v>
      </c>
      <c r="T31" s="44"/>
      <c r="U31" s="44" t="s">
        <v>150</v>
      </c>
      <c r="V31" s="44" t="s">
        <v>38</v>
      </c>
      <c r="W31" s="44"/>
    </row>
    <row r="32" spans="1:23" s="5" customFormat="1" ht="97.05" hidden="1" customHeight="1">
      <c r="A32" s="44">
        <v>23</v>
      </c>
      <c r="B32" s="43" t="s">
        <v>156</v>
      </c>
      <c r="C32" s="44" t="s">
        <v>150</v>
      </c>
      <c r="D32" s="38" t="s">
        <v>157</v>
      </c>
      <c r="E32" s="44" t="s">
        <v>32</v>
      </c>
      <c r="F32" s="44" t="s">
        <v>33</v>
      </c>
      <c r="G32" s="44">
        <v>350</v>
      </c>
      <c r="H32" s="44"/>
      <c r="I32" s="44" t="s">
        <v>158</v>
      </c>
      <c r="J32" s="44">
        <v>2020</v>
      </c>
      <c r="K32" s="44">
        <v>2020</v>
      </c>
      <c r="L32" s="45">
        <f>L33+L34</f>
        <v>150</v>
      </c>
      <c r="M32" s="45"/>
      <c r="N32" s="65">
        <f t="shared" ref="N32:Q32" si="5">N33+N34</f>
        <v>1485</v>
      </c>
      <c r="O32" s="65">
        <f t="shared" si="5"/>
        <v>6707</v>
      </c>
      <c r="P32" s="65">
        <f t="shared" si="5"/>
        <v>513</v>
      </c>
      <c r="Q32" s="65">
        <f t="shared" si="5"/>
        <v>2059</v>
      </c>
      <c r="R32" s="44" t="s">
        <v>159</v>
      </c>
      <c r="S32" s="44" t="s">
        <v>56</v>
      </c>
      <c r="T32" s="44"/>
      <c r="U32" s="44" t="s">
        <v>150</v>
      </c>
      <c r="V32" s="44" t="s">
        <v>38</v>
      </c>
      <c r="W32" s="44"/>
    </row>
    <row r="33" spans="1:23" s="5" customFormat="1" ht="97.05" hidden="1" customHeight="1">
      <c r="A33" s="44">
        <v>24</v>
      </c>
      <c r="B33" s="43" t="s">
        <v>160</v>
      </c>
      <c r="C33" s="44" t="s">
        <v>150</v>
      </c>
      <c r="D33" s="38" t="s">
        <v>161</v>
      </c>
      <c r="E33" s="44" t="s">
        <v>32</v>
      </c>
      <c r="F33" s="44" t="s">
        <v>33</v>
      </c>
      <c r="G33" s="44">
        <v>6000</v>
      </c>
      <c r="H33" s="44" t="s">
        <v>162</v>
      </c>
      <c r="I33" s="44" t="s">
        <v>163</v>
      </c>
      <c r="J33" s="44">
        <v>2019</v>
      </c>
      <c r="K33" s="44">
        <v>2020</v>
      </c>
      <c r="L33" s="45">
        <f>L34+L35</f>
        <v>100</v>
      </c>
      <c r="M33" s="45"/>
      <c r="N33" s="65">
        <f t="shared" ref="N33:Q33" si="6">N34+N35</f>
        <v>1103</v>
      </c>
      <c r="O33" s="65">
        <f t="shared" si="6"/>
        <v>4812</v>
      </c>
      <c r="P33" s="65">
        <f t="shared" si="6"/>
        <v>389</v>
      </c>
      <c r="Q33" s="65">
        <f t="shared" si="6"/>
        <v>1562</v>
      </c>
      <c r="R33" s="44" t="s">
        <v>164</v>
      </c>
      <c r="S33" s="44" t="s">
        <v>56</v>
      </c>
      <c r="T33" s="44"/>
      <c r="U33" s="44" t="s">
        <v>150</v>
      </c>
      <c r="V33" s="44" t="s">
        <v>38</v>
      </c>
      <c r="W33" s="44"/>
    </row>
    <row r="34" spans="1:23" s="5" customFormat="1" ht="97.05" hidden="1" customHeight="1">
      <c r="A34" s="44">
        <v>25</v>
      </c>
      <c r="B34" s="43" t="s">
        <v>165</v>
      </c>
      <c r="C34" s="44" t="s">
        <v>150</v>
      </c>
      <c r="D34" s="38" t="s">
        <v>166</v>
      </c>
      <c r="E34" s="44" t="s">
        <v>32</v>
      </c>
      <c r="F34" s="44" t="s">
        <v>33</v>
      </c>
      <c r="G34" s="44">
        <v>1000</v>
      </c>
      <c r="H34" s="44" t="s">
        <v>167</v>
      </c>
      <c r="I34" s="44" t="s">
        <v>168</v>
      </c>
      <c r="J34" s="44">
        <v>2019</v>
      </c>
      <c r="K34" s="44">
        <v>2020</v>
      </c>
      <c r="L34" s="45">
        <v>50</v>
      </c>
      <c r="M34" s="45"/>
      <c r="N34" s="65">
        <v>382</v>
      </c>
      <c r="O34" s="65">
        <v>1895</v>
      </c>
      <c r="P34" s="65">
        <v>124</v>
      </c>
      <c r="Q34" s="65">
        <v>497</v>
      </c>
      <c r="R34" s="44" t="s">
        <v>169</v>
      </c>
      <c r="S34" s="44" t="s">
        <v>56</v>
      </c>
      <c r="T34" s="44"/>
      <c r="U34" s="44" t="s">
        <v>150</v>
      </c>
      <c r="V34" s="44" t="s">
        <v>38</v>
      </c>
      <c r="W34" s="44"/>
    </row>
    <row r="35" spans="1:23" s="5" customFormat="1" ht="97.05" hidden="1" customHeight="1">
      <c r="A35" s="44">
        <v>26</v>
      </c>
      <c r="B35" s="43" t="s">
        <v>170</v>
      </c>
      <c r="C35" s="44" t="s">
        <v>150</v>
      </c>
      <c r="D35" s="38" t="s">
        <v>171</v>
      </c>
      <c r="E35" s="44" t="s">
        <v>172</v>
      </c>
      <c r="F35" s="44" t="s">
        <v>33</v>
      </c>
      <c r="G35" s="44">
        <v>200</v>
      </c>
      <c r="H35" s="44"/>
      <c r="I35" s="44" t="s">
        <v>173</v>
      </c>
      <c r="J35" s="44">
        <v>2019</v>
      </c>
      <c r="K35" s="44">
        <v>2019</v>
      </c>
      <c r="L35" s="45">
        <v>50</v>
      </c>
      <c r="M35" s="45"/>
      <c r="N35" s="65">
        <v>721</v>
      </c>
      <c r="O35" s="65">
        <v>2917</v>
      </c>
      <c r="P35" s="65">
        <v>265</v>
      </c>
      <c r="Q35" s="65">
        <v>1065</v>
      </c>
      <c r="R35" s="44" t="s">
        <v>174</v>
      </c>
      <c r="S35" s="44" t="s">
        <v>56</v>
      </c>
      <c r="T35" s="44"/>
      <c r="U35" s="44" t="s">
        <v>150</v>
      </c>
      <c r="V35" s="44" t="s">
        <v>38</v>
      </c>
      <c r="W35" s="44"/>
    </row>
    <row r="36" spans="1:23" s="5" customFormat="1" ht="97.05" hidden="1" customHeight="1">
      <c r="A36" s="44">
        <v>27</v>
      </c>
      <c r="B36" s="43" t="s">
        <v>175</v>
      </c>
      <c r="C36" s="44" t="s">
        <v>150</v>
      </c>
      <c r="D36" s="38" t="s">
        <v>171</v>
      </c>
      <c r="E36" s="44" t="s">
        <v>32</v>
      </c>
      <c r="F36" s="44" t="s">
        <v>33</v>
      </c>
      <c r="G36" s="44">
        <v>500</v>
      </c>
      <c r="H36" s="44" t="s">
        <v>176</v>
      </c>
      <c r="I36" s="44" t="s">
        <v>177</v>
      </c>
      <c r="J36" s="44">
        <v>2019</v>
      </c>
      <c r="K36" s="44">
        <v>2019</v>
      </c>
      <c r="L36" s="45">
        <v>150</v>
      </c>
      <c r="M36" s="45"/>
      <c r="N36" s="65">
        <v>825</v>
      </c>
      <c r="O36" s="65">
        <v>3219</v>
      </c>
      <c r="P36" s="65">
        <v>265</v>
      </c>
      <c r="Q36" s="65">
        <v>1065</v>
      </c>
      <c r="R36" s="44" t="s">
        <v>174</v>
      </c>
      <c r="S36" s="44" t="s">
        <v>56</v>
      </c>
      <c r="T36" s="44"/>
      <c r="U36" s="44" t="s">
        <v>150</v>
      </c>
      <c r="V36" s="44" t="s">
        <v>38</v>
      </c>
      <c r="W36" s="44"/>
    </row>
    <row r="37" spans="1:23" s="5" customFormat="1" ht="97.05" hidden="1" customHeight="1">
      <c r="A37" s="44">
        <v>28</v>
      </c>
      <c r="B37" s="43" t="s">
        <v>178</v>
      </c>
      <c r="C37" s="44" t="s">
        <v>179</v>
      </c>
      <c r="D37" s="38" t="s">
        <v>180</v>
      </c>
      <c r="E37" s="44" t="s">
        <v>32</v>
      </c>
      <c r="F37" s="44" t="s">
        <v>33</v>
      </c>
      <c r="G37" s="44">
        <v>15</v>
      </c>
      <c r="H37" s="44" t="s">
        <v>181</v>
      </c>
      <c r="I37" s="44" t="s">
        <v>182</v>
      </c>
      <c r="J37" s="44">
        <v>2018</v>
      </c>
      <c r="K37" s="44">
        <v>2019</v>
      </c>
      <c r="L37" s="45">
        <v>22.5</v>
      </c>
      <c r="M37" s="45"/>
      <c r="N37" s="65"/>
      <c r="O37" s="65"/>
      <c r="P37" s="65">
        <v>6</v>
      </c>
      <c r="Q37" s="65">
        <v>19</v>
      </c>
      <c r="R37" s="66" t="s">
        <v>183</v>
      </c>
      <c r="S37" s="44"/>
      <c r="T37" s="44"/>
      <c r="U37" s="45" t="s">
        <v>179</v>
      </c>
      <c r="V37" s="45" t="s">
        <v>38</v>
      </c>
      <c r="W37" s="44"/>
    </row>
    <row r="38" spans="1:23" s="5" customFormat="1" ht="97.05" hidden="1" customHeight="1">
      <c r="A38" s="44">
        <v>29</v>
      </c>
      <c r="B38" s="43" t="s">
        <v>184</v>
      </c>
      <c r="C38" s="44" t="s">
        <v>179</v>
      </c>
      <c r="D38" s="38" t="s">
        <v>180</v>
      </c>
      <c r="E38" s="44" t="s">
        <v>32</v>
      </c>
      <c r="F38" s="44" t="s">
        <v>33</v>
      </c>
      <c r="G38" s="44">
        <v>4</v>
      </c>
      <c r="H38" s="44" t="s">
        <v>185</v>
      </c>
      <c r="I38" s="44" t="s">
        <v>186</v>
      </c>
      <c r="J38" s="44">
        <v>2018</v>
      </c>
      <c r="K38" s="44">
        <v>2019</v>
      </c>
      <c r="L38" s="45">
        <v>2.4</v>
      </c>
      <c r="M38" s="45"/>
      <c r="N38" s="65"/>
      <c r="O38" s="65"/>
      <c r="P38" s="65">
        <v>6</v>
      </c>
      <c r="Q38" s="65">
        <v>19</v>
      </c>
      <c r="R38" s="66" t="s">
        <v>187</v>
      </c>
      <c r="S38" s="44"/>
      <c r="T38" s="44"/>
      <c r="U38" s="44" t="s">
        <v>179</v>
      </c>
      <c r="V38" s="45" t="s">
        <v>38</v>
      </c>
      <c r="W38" s="44"/>
    </row>
    <row r="39" spans="1:23" s="5" customFormat="1" ht="97.05" hidden="1" customHeight="1">
      <c r="A39" s="44">
        <v>30</v>
      </c>
      <c r="B39" s="43" t="s">
        <v>188</v>
      </c>
      <c r="C39" s="44" t="s">
        <v>179</v>
      </c>
      <c r="D39" s="38" t="s">
        <v>180</v>
      </c>
      <c r="E39" s="44" t="s">
        <v>32</v>
      </c>
      <c r="F39" s="44" t="s">
        <v>33</v>
      </c>
      <c r="G39" s="44">
        <v>4</v>
      </c>
      <c r="H39" s="44" t="s">
        <v>176</v>
      </c>
      <c r="I39" s="44" t="s">
        <v>189</v>
      </c>
      <c r="J39" s="44">
        <v>2018</v>
      </c>
      <c r="K39" s="44">
        <v>2019</v>
      </c>
      <c r="L39" s="45">
        <v>1.2</v>
      </c>
      <c r="M39" s="45"/>
      <c r="N39" s="65"/>
      <c r="O39" s="65"/>
      <c r="P39" s="65">
        <v>6</v>
      </c>
      <c r="Q39" s="65">
        <v>19</v>
      </c>
      <c r="R39" s="66" t="s">
        <v>190</v>
      </c>
      <c r="S39" s="44"/>
      <c r="T39" s="44"/>
      <c r="U39" s="44" t="s">
        <v>179</v>
      </c>
      <c r="V39" s="45" t="s">
        <v>38</v>
      </c>
      <c r="W39" s="44"/>
    </row>
    <row r="40" spans="1:23" s="5" customFormat="1" ht="97.05" hidden="1" customHeight="1">
      <c r="A40" s="44">
        <v>31</v>
      </c>
      <c r="B40" s="43" t="s">
        <v>191</v>
      </c>
      <c r="C40" s="44" t="s">
        <v>179</v>
      </c>
      <c r="D40" s="38" t="s">
        <v>180</v>
      </c>
      <c r="E40" s="44" t="s">
        <v>32</v>
      </c>
      <c r="F40" s="44" t="s">
        <v>33</v>
      </c>
      <c r="G40" s="44">
        <v>3</v>
      </c>
      <c r="H40" s="44" t="s">
        <v>192</v>
      </c>
      <c r="I40" s="44" t="s">
        <v>193</v>
      </c>
      <c r="J40" s="44">
        <v>2018</v>
      </c>
      <c r="K40" s="44">
        <v>2019</v>
      </c>
      <c r="L40" s="45">
        <v>2.4</v>
      </c>
      <c r="M40" s="45"/>
      <c r="N40" s="65"/>
      <c r="O40" s="65"/>
      <c r="P40" s="65">
        <v>6</v>
      </c>
      <c r="Q40" s="65">
        <v>19</v>
      </c>
      <c r="R40" s="66" t="s">
        <v>194</v>
      </c>
      <c r="S40" s="44"/>
      <c r="T40" s="44"/>
      <c r="U40" s="44" t="s">
        <v>179</v>
      </c>
      <c r="V40" s="45" t="s">
        <v>38</v>
      </c>
      <c r="W40" s="44"/>
    </row>
    <row r="41" spans="1:23" s="5" customFormat="1" ht="117" hidden="1" customHeight="1">
      <c r="A41" s="44">
        <v>32</v>
      </c>
      <c r="B41" s="43" t="s">
        <v>135</v>
      </c>
      <c r="C41" s="44" t="s">
        <v>179</v>
      </c>
      <c r="D41" s="38" t="s">
        <v>195</v>
      </c>
      <c r="E41" s="44" t="s">
        <v>32</v>
      </c>
      <c r="F41" s="44" t="s">
        <v>33</v>
      </c>
      <c r="G41" s="44">
        <v>377.5</v>
      </c>
      <c r="H41" s="44" t="s">
        <v>196</v>
      </c>
      <c r="I41" s="44" t="s">
        <v>197</v>
      </c>
      <c r="J41" s="59">
        <v>2019</v>
      </c>
      <c r="K41" s="59">
        <v>2019</v>
      </c>
      <c r="L41" s="45">
        <v>26.425000000000001</v>
      </c>
      <c r="M41" s="45"/>
      <c r="N41" s="65"/>
      <c r="O41" s="65"/>
      <c r="P41" s="65">
        <v>220</v>
      </c>
      <c r="Q41" s="65">
        <v>914</v>
      </c>
      <c r="R41" s="66" t="s">
        <v>198</v>
      </c>
      <c r="S41" s="44"/>
      <c r="T41" s="44"/>
      <c r="U41" s="72" t="s">
        <v>179</v>
      </c>
      <c r="V41" s="45" t="s">
        <v>38</v>
      </c>
      <c r="W41" s="44"/>
    </row>
    <row r="42" spans="1:23" s="5" customFormat="1" ht="97.05" hidden="1" customHeight="1">
      <c r="A42" s="44">
        <v>33</v>
      </c>
      <c r="B42" s="43" t="s">
        <v>199</v>
      </c>
      <c r="C42" s="44" t="s">
        <v>200</v>
      </c>
      <c r="D42" s="38" t="s">
        <v>201</v>
      </c>
      <c r="E42" s="44" t="s">
        <v>32</v>
      </c>
      <c r="F42" s="44" t="s">
        <v>33</v>
      </c>
      <c r="G42" s="44">
        <v>200</v>
      </c>
      <c r="H42" s="44" t="s">
        <v>202</v>
      </c>
      <c r="I42" s="44" t="s">
        <v>203</v>
      </c>
      <c r="J42" s="44">
        <v>2019</v>
      </c>
      <c r="K42" s="44">
        <v>2020</v>
      </c>
      <c r="L42" s="45">
        <v>60</v>
      </c>
      <c r="M42" s="45"/>
      <c r="N42" s="65">
        <v>73</v>
      </c>
      <c r="O42" s="65">
        <v>295</v>
      </c>
      <c r="P42" s="65">
        <v>52</v>
      </c>
      <c r="Q42" s="65">
        <v>171</v>
      </c>
      <c r="R42" s="44" t="s">
        <v>204</v>
      </c>
      <c r="S42" s="44"/>
      <c r="T42" s="44"/>
      <c r="U42" s="44" t="s">
        <v>200</v>
      </c>
      <c r="V42" s="44" t="s">
        <v>38</v>
      </c>
      <c r="W42" s="44"/>
    </row>
    <row r="43" spans="1:23" s="5" customFormat="1" ht="97.05" hidden="1" customHeight="1">
      <c r="A43" s="44">
        <v>34</v>
      </c>
      <c r="B43" s="43" t="s">
        <v>205</v>
      </c>
      <c r="C43" s="44" t="s">
        <v>206</v>
      </c>
      <c r="D43" s="38" t="s">
        <v>207</v>
      </c>
      <c r="E43" s="44"/>
      <c r="F43" s="44" t="s">
        <v>33</v>
      </c>
      <c r="G43" s="44">
        <v>320</v>
      </c>
      <c r="H43" s="44">
        <v>1250</v>
      </c>
      <c r="I43" s="44" t="s">
        <v>208</v>
      </c>
      <c r="J43" s="44">
        <v>2018</v>
      </c>
      <c r="K43" s="44">
        <v>2019</v>
      </c>
      <c r="L43" s="45">
        <v>75</v>
      </c>
      <c r="M43" s="45"/>
      <c r="N43" s="65">
        <v>978</v>
      </c>
      <c r="O43" s="65">
        <v>4107</v>
      </c>
      <c r="P43" s="65">
        <v>95</v>
      </c>
      <c r="Q43" s="65">
        <v>385</v>
      </c>
      <c r="R43" s="44" t="s">
        <v>209</v>
      </c>
      <c r="S43" s="44" t="s">
        <v>210</v>
      </c>
      <c r="T43" s="44"/>
      <c r="U43" s="45" t="s">
        <v>206</v>
      </c>
      <c r="V43" s="44" t="s">
        <v>38</v>
      </c>
      <c r="W43" s="44"/>
    </row>
    <row r="44" spans="1:23" s="5" customFormat="1" ht="97.05" hidden="1" customHeight="1">
      <c r="A44" s="44">
        <v>35</v>
      </c>
      <c r="B44" s="43" t="s">
        <v>211</v>
      </c>
      <c r="C44" s="44" t="s">
        <v>206</v>
      </c>
      <c r="D44" s="38" t="s">
        <v>212</v>
      </c>
      <c r="E44" s="44" t="s">
        <v>32</v>
      </c>
      <c r="F44" s="44" t="s">
        <v>33</v>
      </c>
      <c r="G44" s="44">
        <f>SUM(G45:G47)</f>
        <v>3200</v>
      </c>
      <c r="H44" s="44">
        <v>2000</v>
      </c>
      <c r="I44" s="44" t="s">
        <v>213</v>
      </c>
      <c r="J44" s="44">
        <v>2019</v>
      </c>
      <c r="K44" s="44">
        <v>2020</v>
      </c>
      <c r="L44" s="45">
        <v>550</v>
      </c>
      <c r="M44" s="45"/>
      <c r="N44" s="67">
        <v>1135</v>
      </c>
      <c r="O44" s="67">
        <v>4687</v>
      </c>
      <c r="P44" s="65">
        <v>120</v>
      </c>
      <c r="Q44" s="65">
        <v>610</v>
      </c>
      <c r="R44" s="44" t="s">
        <v>214</v>
      </c>
      <c r="S44" s="44" t="s">
        <v>215</v>
      </c>
      <c r="T44" s="44"/>
      <c r="U44" s="44" t="s">
        <v>206</v>
      </c>
      <c r="V44" s="45" t="s">
        <v>38</v>
      </c>
      <c r="W44" s="44"/>
    </row>
    <row r="45" spans="1:23" s="5" customFormat="1" ht="97.05" hidden="1" customHeight="1">
      <c r="A45" s="44">
        <v>36</v>
      </c>
      <c r="B45" s="43" t="s">
        <v>216</v>
      </c>
      <c r="C45" s="44" t="s">
        <v>206</v>
      </c>
      <c r="D45" s="38" t="s">
        <v>217</v>
      </c>
      <c r="E45" s="44" t="s">
        <v>32</v>
      </c>
      <c r="F45" s="44" t="s">
        <v>33</v>
      </c>
      <c r="G45" s="45">
        <f>SUM(G47:G47)</f>
        <v>500</v>
      </c>
      <c r="H45" s="45">
        <v>300</v>
      </c>
      <c r="I45" s="44" t="s">
        <v>218</v>
      </c>
      <c r="J45" s="44">
        <v>2019</v>
      </c>
      <c r="K45" s="44">
        <v>2019</v>
      </c>
      <c r="L45" s="45">
        <v>7.5</v>
      </c>
      <c r="M45" s="45"/>
      <c r="N45" s="65">
        <v>800</v>
      </c>
      <c r="O45" s="65">
        <v>3390</v>
      </c>
      <c r="P45" s="65">
        <v>800</v>
      </c>
      <c r="Q45" s="65">
        <v>3390</v>
      </c>
      <c r="R45" s="44" t="s">
        <v>219</v>
      </c>
      <c r="S45" s="44" t="s">
        <v>210</v>
      </c>
      <c r="T45" s="44"/>
      <c r="U45" s="44" t="s">
        <v>206</v>
      </c>
      <c r="V45" s="45" t="s">
        <v>38</v>
      </c>
      <c r="W45" s="44"/>
    </row>
    <row r="46" spans="1:23" s="6" customFormat="1" ht="78.900000000000006" hidden="1" customHeight="1">
      <c r="A46" s="35"/>
      <c r="B46" s="43" t="s">
        <v>216</v>
      </c>
      <c r="C46" s="35" t="s">
        <v>69</v>
      </c>
      <c r="D46" s="38" t="s">
        <v>220</v>
      </c>
      <c r="E46" s="44" t="s">
        <v>32</v>
      </c>
      <c r="F46" s="44" t="s">
        <v>33</v>
      </c>
      <c r="G46" s="44">
        <v>2200</v>
      </c>
      <c r="H46" s="44" t="s">
        <v>88</v>
      </c>
      <c r="I46" s="44" t="s">
        <v>221</v>
      </c>
      <c r="J46" s="44">
        <v>2019</v>
      </c>
      <c r="K46" s="44">
        <v>2020</v>
      </c>
      <c r="L46" s="45">
        <v>220</v>
      </c>
      <c r="M46" s="45"/>
      <c r="N46" s="65">
        <v>1179</v>
      </c>
      <c r="O46" s="65">
        <v>4960</v>
      </c>
      <c r="P46" s="65">
        <v>320</v>
      </c>
      <c r="Q46" s="65">
        <v>1324</v>
      </c>
      <c r="R46" s="45" t="s">
        <v>222</v>
      </c>
      <c r="S46" s="44" t="s">
        <v>223</v>
      </c>
      <c r="T46" s="44"/>
      <c r="U46" s="44" t="s">
        <v>69</v>
      </c>
      <c r="V46" s="45" t="s">
        <v>38</v>
      </c>
      <c r="W46" s="44"/>
    </row>
    <row r="47" spans="1:23" s="5" customFormat="1" ht="97.05" hidden="1" customHeight="1">
      <c r="A47" s="44">
        <v>37</v>
      </c>
      <c r="B47" s="43" t="s">
        <v>224</v>
      </c>
      <c r="C47" s="44" t="s">
        <v>225</v>
      </c>
      <c r="D47" s="38" t="s">
        <v>226</v>
      </c>
      <c r="E47" s="44" t="s">
        <v>32</v>
      </c>
      <c r="F47" s="44" t="s">
        <v>33</v>
      </c>
      <c r="G47" s="44">
        <v>500</v>
      </c>
      <c r="H47" s="44" t="s">
        <v>227</v>
      </c>
      <c r="I47" s="44" t="s">
        <v>228</v>
      </c>
      <c r="J47" s="44">
        <v>2019</v>
      </c>
      <c r="K47" s="44">
        <v>2019</v>
      </c>
      <c r="L47" s="45">
        <v>35</v>
      </c>
      <c r="M47" s="45"/>
      <c r="N47" s="65">
        <v>678</v>
      </c>
      <c r="O47" s="65">
        <v>2684</v>
      </c>
      <c r="P47" s="65">
        <v>45</v>
      </c>
      <c r="Q47" s="65">
        <v>145</v>
      </c>
      <c r="R47" s="44" t="s">
        <v>229</v>
      </c>
      <c r="S47" s="44" t="s">
        <v>230</v>
      </c>
      <c r="T47" s="44"/>
      <c r="U47" s="44" t="s">
        <v>225</v>
      </c>
      <c r="V47" s="44" t="s">
        <v>38</v>
      </c>
      <c r="W47" s="44"/>
    </row>
    <row r="48" spans="1:23" s="5" customFormat="1" ht="97.05" hidden="1" customHeight="1">
      <c r="A48" s="44">
        <v>38</v>
      </c>
      <c r="B48" s="43" t="s">
        <v>231</v>
      </c>
      <c r="C48" s="44" t="s">
        <v>232</v>
      </c>
      <c r="D48" s="38"/>
      <c r="E48" s="44" t="s">
        <v>32</v>
      </c>
      <c r="F48" s="44" t="s">
        <v>33</v>
      </c>
      <c r="G48" s="44">
        <v>15400</v>
      </c>
      <c r="H48" s="44"/>
      <c r="I48" s="44" t="s">
        <v>233</v>
      </c>
      <c r="J48" s="44">
        <v>2020</v>
      </c>
      <c r="K48" s="44">
        <v>2021</v>
      </c>
      <c r="L48" s="45">
        <v>1000</v>
      </c>
      <c r="M48" s="45"/>
      <c r="N48" s="65"/>
      <c r="O48" s="65"/>
      <c r="P48" s="65"/>
      <c r="Q48" s="65"/>
      <c r="R48" s="44" t="s">
        <v>234</v>
      </c>
      <c r="S48" s="44"/>
      <c r="T48" s="44"/>
      <c r="U48" s="44" t="s">
        <v>38</v>
      </c>
      <c r="V48" s="44" t="s">
        <v>38</v>
      </c>
      <c r="W48" s="44"/>
    </row>
    <row r="49" spans="1:24" s="5" customFormat="1" ht="97.05" hidden="1" customHeight="1">
      <c r="A49" s="44">
        <v>39</v>
      </c>
      <c r="B49" s="43" t="s">
        <v>235</v>
      </c>
      <c r="C49" s="44" t="s">
        <v>232</v>
      </c>
      <c r="D49" s="38"/>
      <c r="E49" s="44" t="s">
        <v>32</v>
      </c>
      <c r="F49" s="44"/>
      <c r="G49" s="44"/>
      <c r="H49" s="44"/>
      <c r="I49" s="44" t="s">
        <v>236</v>
      </c>
      <c r="J49" s="44">
        <v>2018</v>
      </c>
      <c r="K49" s="44">
        <v>2019</v>
      </c>
      <c r="L49" s="45">
        <v>196.78</v>
      </c>
      <c r="M49" s="45"/>
      <c r="N49" s="65"/>
      <c r="O49" s="65"/>
      <c r="P49" s="65"/>
      <c r="Q49" s="65"/>
      <c r="R49" s="44" t="s">
        <v>237</v>
      </c>
      <c r="S49" s="44"/>
      <c r="T49" s="44"/>
      <c r="U49" s="44" t="s">
        <v>38</v>
      </c>
      <c r="V49" s="44" t="s">
        <v>38</v>
      </c>
      <c r="W49" s="44"/>
    </row>
    <row r="50" spans="1:24" hidden="1">
      <c r="A50" s="35"/>
      <c r="B50" s="43" t="s">
        <v>238</v>
      </c>
      <c r="C50" s="37"/>
      <c r="D50" s="38"/>
      <c r="E50" s="37"/>
      <c r="F50" s="39"/>
      <c r="G50" s="39"/>
      <c r="H50" s="37"/>
      <c r="I50" s="44"/>
      <c r="J50" s="35"/>
      <c r="K50" s="35"/>
      <c r="L50" s="57">
        <f>SUM(L51:L88)</f>
        <v>4128.95</v>
      </c>
      <c r="M50" s="57">
        <f t="shared" ref="M50:Q50" si="7">SUM(M51:M88)</f>
        <v>6</v>
      </c>
      <c r="N50" s="63">
        <f t="shared" si="7"/>
        <v>36198</v>
      </c>
      <c r="O50" s="63">
        <f t="shared" si="7"/>
        <v>138860</v>
      </c>
      <c r="P50" s="63">
        <f t="shared" si="7"/>
        <v>9584</v>
      </c>
      <c r="Q50" s="63">
        <f t="shared" si="7"/>
        <v>38370</v>
      </c>
      <c r="R50" s="44"/>
      <c r="S50" s="44"/>
      <c r="T50" s="44"/>
      <c r="U50" s="44"/>
      <c r="V50" s="44"/>
      <c r="W50" s="44"/>
      <c r="X50" s="8">
        <v>1</v>
      </c>
    </row>
    <row r="51" spans="1:24" s="3" customFormat="1" ht="172.8" hidden="1">
      <c r="A51" s="35">
        <v>40</v>
      </c>
      <c r="B51" s="43" t="s">
        <v>239</v>
      </c>
      <c r="C51" s="44" t="s">
        <v>240</v>
      </c>
      <c r="D51" s="38" t="s">
        <v>241</v>
      </c>
      <c r="E51" s="48" t="s">
        <v>32</v>
      </c>
      <c r="F51" s="48" t="s">
        <v>33</v>
      </c>
      <c r="G51" s="48">
        <v>79700</v>
      </c>
      <c r="H51" s="49" t="s">
        <v>53</v>
      </c>
      <c r="I51" s="49" t="s">
        <v>242</v>
      </c>
      <c r="J51" s="35">
        <v>2018</v>
      </c>
      <c r="K51" s="35">
        <v>2020</v>
      </c>
      <c r="L51" s="60">
        <v>797.34</v>
      </c>
      <c r="M51" s="57"/>
      <c r="N51" s="63"/>
      <c r="O51" s="63"/>
      <c r="P51" s="63">
        <v>453</v>
      </c>
      <c r="Q51" s="63">
        <v>1812</v>
      </c>
      <c r="R51" s="49" t="s">
        <v>243</v>
      </c>
      <c r="S51" s="49" t="s">
        <v>244</v>
      </c>
      <c r="T51" s="7"/>
      <c r="U51" s="49" t="s">
        <v>245</v>
      </c>
      <c r="V51" s="49" t="s">
        <v>245</v>
      </c>
      <c r="W51" s="35"/>
    </row>
    <row r="52" spans="1:24" s="7" customFormat="1" ht="86.4" hidden="1">
      <c r="A52" s="35">
        <v>41</v>
      </c>
      <c r="B52" s="50" t="s">
        <v>246</v>
      </c>
      <c r="C52" s="35" t="s">
        <v>76</v>
      </c>
      <c r="D52" s="51" t="s">
        <v>247</v>
      </c>
      <c r="E52" s="44" t="s">
        <v>32</v>
      </c>
      <c r="F52" s="44" t="s">
        <v>33</v>
      </c>
      <c r="G52" s="35">
        <v>13000</v>
      </c>
      <c r="H52" s="44" t="s">
        <v>53</v>
      </c>
      <c r="I52" s="44" t="s">
        <v>248</v>
      </c>
      <c r="J52" s="44">
        <v>2020.01</v>
      </c>
      <c r="K52" s="44">
        <v>2020.12</v>
      </c>
      <c r="L52" s="57">
        <v>130</v>
      </c>
      <c r="M52" s="57"/>
      <c r="N52" s="63">
        <v>1443</v>
      </c>
      <c r="O52" s="63">
        <v>5662</v>
      </c>
      <c r="P52" s="63">
        <v>503</v>
      </c>
      <c r="Q52" s="63">
        <v>1995</v>
      </c>
      <c r="R52" s="44" t="s">
        <v>249</v>
      </c>
      <c r="S52" s="44" t="s">
        <v>56</v>
      </c>
      <c r="T52" s="44"/>
      <c r="U52" s="44" t="s">
        <v>76</v>
      </c>
      <c r="V52" s="44" t="s">
        <v>245</v>
      </c>
      <c r="W52" s="35"/>
    </row>
    <row r="53" spans="1:24" ht="100.8" hidden="1">
      <c r="A53" s="35">
        <v>42</v>
      </c>
      <c r="B53" s="50" t="s">
        <v>250</v>
      </c>
      <c r="C53" s="44" t="s">
        <v>179</v>
      </c>
      <c r="D53" s="38" t="s">
        <v>251</v>
      </c>
      <c r="E53" s="44" t="s">
        <v>32</v>
      </c>
      <c r="F53" s="44" t="s">
        <v>33</v>
      </c>
      <c r="G53" s="44">
        <v>61979</v>
      </c>
      <c r="H53" s="44" t="s">
        <v>53</v>
      </c>
      <c r="I53" s="44" t="s">
        <v>252</v>
      </c>
      <c r="J53" s="44">
        <v>2018</v>
      </c>
      <c r="K53" s="44">
        <v>2019</v>
      </c>
      <c r="L53" s="45">
        <v>619.79</v>
      </c>
      <c r="M53" s="57"/>
      <c r="N53" s="63"/>
      <c r="O53" s="63"/>
      <c r="P53" s="65">
        <v>608</v>
      </c>
      <c r="Q53" s="65">
        <v>2468</v>
      </c>
      <c r="R53" s="66" t="s">
        <v>253</v>
      </c>
      <c r="S53" s="35"/>
      <c r="T53" s="35"/>
      <c r="U53" s="44" t="s">
        <v>179</v>
      </c>
      <c r="V53" s="45" t="s">
        <v>245</v>
      </c>
      <c r="W53" s="35"/>
    </row>
    <row r="54" spans="1:24" s="9" customFormat="1" ht="51.9" hidden="1" customHeight="1">
      <c r="A54" s="35">
        <v>43</v>
      </c>
      <c r="B54" s="50" t="s">
        <v>254</v>
      </c>
      <c r="C54" s="35" t="s">
        <v>69</v>
      </c>
      <c r="D54" s="46" t="s">
        <v>255</v>
      </c>
      <c r="E54" s="44" t="s">
        <v>256</v>
      </c>
      <c r="F54" s="35" t="s">
        <v>33</v>
      </c>
      <c r="G54" s="44">
        <v>2000</v>
      </c>
      <c r="H54" s="44" t="s">
        <v>257</v>
      </c>
      <c r="I54" s="44" t="s">
        <v>258</v>
      </c>
      <c r="J54" s="44">
        <v>2020.01</v>
      </c>
      <c r="K54" s="44">
        <v>2020.12</v>
      </c>
      <c r="L54" s="45">
        <v>20</v>
      </c>
      <c r="M54" s="57"/>
      <c r="N54" s="63"/>
      <c r="O54" s="63"/>
      <c r="P54" s="63"/>
      <c r="Q54" s="63"/>
      <c r="R54" s="45" t="s">
        <v>259</v>
      </c>
      <c r="S54" s="44" t="s">
        <v>260</v>
      </c>
      <c r="T54" s="35"/>
      <c r="U54" s="44" t="s">
        <v>69</v>
      </c>
      <c r="V54" s="44" t="s">
        <v>245</v>
      </c>
      <c r="W54" s="35"/>
    </row>
    <row r="55" spans="1:24" ht="144" hidden="1">
      <c r="A55" s="35">
        <v>44</v>
      </c>
      <c r="B55" s="50" t="s">
        <v>261</v>
      </c>
      <c r="C55" s="52" t="s">
        <v>262</v>
      </c>
      <c r="D55" s="53" t="s">
        <v>263</v>
      </c>
      <c r="E55" s="52" t="s">
        <v>264</v>
      </c>
      <c r="F55" s="52" t="s">
        <v>33</v>
      </c>
      <c r="G55" s="52">
        <v>70000</v>
      </c>
      <c r="H55" s="54">
        <v>0.01</v>
      </c>
      <c r="I55" s="54" t="s">
        <v>265</v>
      </c>
      <c r="J55" s="44">
        <v>2020.01</v>
      </c>
      <c r="K55" s="44">
        <v>2020.12</v>
      </c>
      <c r="L55" s="61">
        <v>700</v>
      </c>
      <c r="M55" s="57">
        <v>0</v>
      </c>
      <c r="N55" s="68">
        <v>8702</v>
      </c>
      <c r="O55" s="68">
        <v>32942</v>
      </c>
      <c r="P55" s="68">
        <v>1932</v>
      </c>
      <c r="Q55" s="68">
        <v>7811</v>
      </c>
      <c r="R55" s="54" t="s">
        <v>266</v>
      </c>
      <c r="S55" s="69" t="s">
        <v>267</v>
      </c>
      <c r="T55" s="52"/>
      <c r="U55" s="54" t="s">
        <v>262</v>
      </c>
      <c r="V55" s="54" t="s">
        <v>245</v>
      </c>
      <c r="W55" s="52"/>
    </row>
    <row r="56" spans="1:24" s="5" customFormat="1" ht="97.05" hidden="1" customHeight="1">
      <c r="A56" s="35">
        <v>45</v>
      </c>
      <c r="B56" s="43" t="s">
        <v>268</v>
      </c>
      <c r="C56" s="44" t="s">
        <v>150</v>
      </c>
      <c r="D56" s="38" t="s">
        <v>269</v>
      </c>
      <c r="E56" s="44" t="s">
        <v>32</v>
      </c>
      <c r="F56" s="44" t="s">
        <v>33</v>
      </c>
      <c r="G56" s="44">
        <v>200</v>
      </c>
      <c r="H56" s="44" t="s">
        <v>153</v>
      </c>
      <c r="I56" s="44" t="s">
        <v>270</v>
      </c>
      <c r="J56" s="44">
        <v>2020</v>
      </c>
      <c r="K56" s="44">
        <v>2020</v>
      </c>
      <c r="L56" s="45">
        <v>50</v>
      </c>
      <c r="M56" s="45"/>
      <c r="N56" s="65">
        <v>72</v>
      </c>
      <c r="O56" s="65">
        <v>274</v>
      </c>
      <c r="P56" s="65">
        <v>24</v>
      </c>
      <c r="Q56" s="65">
        <v>101</v>
      </c>
      <c r="R56" s="44" t="s">
        <v>271</v>
      </c>
      <c r="S56" s="44" t="s">
        <v>56</v>
      </c>
      <c r="T56" s="44"/>
      <c r="U56" s="44" t="s">
        <v>150</v>
      </c>
      <c r="V56" s="44" t="s">
        <v>38</v>
      </c>
      <c r="W56" s="44"/>
    </row>
    <row r="57" spans="1:24" ht="57.6" hidden="1">
      <c r="A57" s="35">
        <v>46</v>
      </c>
      <c r="B57" s="50" t="s">
        <v>268</v>
      </c>
      <c r="C57" s="54" t="s">
        <v>262</v>
      </c>
      <c r="D57" s="53" t="s">
        <v>272</v>
      </c>
      <c r="E57" s="54" t="s">
        <v>32</v>
      </c>
      <c r="F57" s="54" t="s">
        <v>33</v>
      </c>
      <c r="G57" s="54">
        <v>500</v>
      </c>
      <c r="H57" s="54">
        <v>0.1</v>
      </c>
      <c r="I57" s="54" t="s">
        <v>273</v>
      </c>
      <c r="J57" s="54">
        <v>2020</v>
      </c>
      <c r="K57" s="54">
        <v>2020</v>
      </c>
      <c r="L57" s="45">
        <v>50</v>
      </c>
      <c r="M57" s="45"/>
      <c r="N57" s="65">
        <v>285</v>
      </c>
      <c r="O57" s="65">
        <v>1022</v>
      </c>
      <c r="P57" s="65">
        <v>108</v>
      </c>
      <c r="Q57" s="65">
        <v>396</v>
      </c>
      <c r="R57" s="54" t="s">
        <v>274</v>
      </c>
      <c r="S57" s="54" t="s">
        <v>275</v>
      </c>
      <c r="T57" s="52"/>
      <c r="U57" s="54" t="s">
        <v>262</v>
      </c>
      <c r="V57" s="54" t="s">
        <v>245</v>
      </c>
      <c r="W57" s="52"/>
    </row>
    <row r="58" spans="1:24" ht="43.2" hidden="1">
      <c r="A58" s="35">
        <v>47</v>
      </c>
      <c r="B58" s="50" t="s">
        <v>268</v>
      </c>
      <c r="C58" s="44" t="s">
        <v>262</v>
      </c>
      <c r="D58" s="38" t="s">
        <v>272</v>
      </c>
      <c r="E58" s="44" t="s">
        <v>32</v>
      </c>
      <c r="F58" s="44" t="s">
        <v>33</v>
      </c>
      <c r="G58" s="44">
        <v>500</v>
      </c>
      <c r="H58" s="44">
        <v>0.2</v>
      </c>
      <c r="I58" s="44" t="s">
        <v>276</v>
      </c>
      <c r="J58" s="44">
        <v>2020</v>
      </c>
      <c r="K58" s="44">
        <v>2020</v>
      </c>
      <c r="L58" s="57">
        <v>100</v>
      </c>
      <c r="M58" s="57"/>
      <c r="N58" s="68">
        <v>285</v>
      </c>
      <c r="O58" s="68">
        <v>1022</v>
      </c>
      <c r="P58" s="65">
        <v>107</v>
      </c>
      <c r="Q58" s="65">
        <v>390</v>
      </c>
      <c r="R58" s="45" t="s">
        <v>277</v>
      </c>
      <c r="S58" s="69" t="s">
        <v>278</v>
      </c>
      <c r="T58" s="52"/>
      <c r="U58" s="54" t="s">
        <v>262</v>
      </c>
      <c r="V58" s="52" t="s">
        <v>245</v>
      </c>
      <c r="W58" s="52"/>
    </row>
    <row r="59" spans="1:24" s="10" customFormat="1" ht="39.9" hidden="1" customHeight="1">
      <c r="A59" s="35">
        <v>48</v>
      </c>
      <c r="B59" s="50" t="s">
        <v>279</v>
      </c>
      <c r="C59" s="44" t="s">
        <v>280</v>
      </c>
      <c r="D59" s="38" t="s">
        <v>281</v>
      </c>
      <c r="E59" s="44" t="s">
        <v>32</v>
      </c>
      <c r="F59" s="44" t="s">
        <v>33</v>
      </c>
      <c r="G59" s="44">
        <v>10</v>
      </c>
      <c r="H59" s="54" t="s">
        <v>282</v>
      </c>
      <c r="I59" s="54" t="s">
        <v>283</v>
      </c>
      <c r="J59" s="44">
        <v>2020.1</v>
      </c>
      <c r="K59" s="44">
        <v>2020.12</v>
      </c>
      <c r="L59" s="45">
        <v>15</v>
      </c>
      <c r="M59" s="45"/>
      <c r="N59" s="65">
        <v>76</v>
      </c>
      <c r="O59" s="65">
        <v>294</v>
      </c>
      <c r="P59" s="65"/>
      <c r="Q59" s="65"/>
      <c r="R59" s="44" t="s">
        <v>284</v>
      </c>
      <c r="S59" s="44" t="s">
        <v>285</v>
      </c>
      <c r="T59" s="44"/>
      <c r="U59" s="44" t="s">
        <v>280</v>
      </c>
      <c r="V59" s="44" t="s">
        <v>245</v>
      </c>
      <c r="W59" s="44"/>
    </row>
    <row r="60" spans="1:24" s="5" customFormat="1" ht="86.4" hidden="1">
      <c r="A60" s="35">
        <v>49</v>
      </c>
      <c r="B60" s="50" t="s">
        <v>286</v>
      </c>
      <c r="C60" s="44" t="s">
        <v>76</v>
      </c>
      <c r="D60" s="38" t="s">
        <v>82</v>
      </c>
      <c r="E60" s="44" t="s">
        <v>32</v>
      </c>
      <c r="F60" s="44" t="s">
        <v>78</v>
      </c>
      <c r="G60" s="44">
        <v>6050</v>
      </c>
      <c r="H60" s="44" t="s">
        <v>83</v>
      </c>
      <c r="I60" s="44" t="s">
        <v>287</v>
      </c>
      <c r="J60" s="44">
        <v>2020.01</v>
      </c>
      <c r="K60" s="44">
        <v>2020.12</v>
      </c>
      <c r="L60" s="45">
        <v>15.73</v>
      </c>
      <c r="M60" s="45"/>
      <c r="N60" s="63">
        <v>723</v>
      </c>
      <c r="O60" s="63">
        <v>2943</v>
      </c>
      <c r="P60" s="63">
        <v>272</v>
      </c>
      <c r="Q60" s="63">
        <v>1077</v>
      </c>
      <c r="R60" s="44" t="s">
        <v>85</v>
      </c>
      <c r="S60" s="44" t="s">
        <v>56</v>
      </c>
      <c r="T60" s="44"/>
      <c r="U60" s="44" t="s">
        <v>76</v>
      </c>
      <c r="V60" s="44" t="s">
        <v>245</v>
      </c>
      <c r="W60" s="44"/>
    </row>
    <row r="61" spans="1:24" s="5" customFormat="1" ht="86.4" hidden="1">
      <c r="A61" s="35">
        <v>50</v>
      </c>
      <c r="B61" s="50" t="s">
        <v>288</v>
      </c>
      <c r="C61" s="44" t="s">
        <v>76</v>
      </c>
      <c r="D61" s="38" t="s">
        <v>289</v>
      </c>
      <c r="E61" s="44" t="s">
        <v>32</v>
      </c>
      <c r="F61" s="44" t="s">
        <v>78</v>
      </c>
      <c r="G61" s="44">
        <v>24600</v>
      </c>
      <c r="H61" s="44" t="s">
        <v>83</v>
      </c>
      <c r="I61" s="44" t="s">
        <v>290</v>
      </c>
      <c r="J61" s="44">
        <v>2020.01</v>
      </c>
      <c r="K61" s="44">
        <v>2020.12</v>
      </c>
      <c r="L61" s="45">
        <v>49.2</v>
      </c>
      <c r="M61" s="45"/>
      <c r="N61" s="65">
        <v>769</v>
      </c>
      <c r="O61" s="65">
        <v>3104</v>
      </c>
      <c r="P61" s="65">
        <v>288</v>
      </c>
      <c r="Q61" s="65">
        <v>1137</v>
      </c>
      <c r="R61" s="44" t="s">
        <v>291</v>
      </c>
      <c r="S61" s="35" t="s">
        <v>56</v>
      </c>
      <c r="T61" s="35"/>
      <c r="U61" s="35" t="s">
        <v>76</v>
      </c>
      <c r="V61" s="44" t="s">
        <v>245</v>
      </c>
      <c r="W61" s="44"/>
    </row>
    <row r="62" spans="1:24" ht="72" hidden="1">
      <c r="A62" s="35">
        <v>51</v>
      </c>
      <c r="B62" s="50" t="s">
        <v>292</v>
      </c>
      <c r="C62" s="52" t="s">
        <v>262</v>
      </c>
      <c r="D62" s="38" t="s">
        <v>293</v>
      </c>
      <c r="E62" s="44" t="s">
        <v>264</v>
      </c>
      <c r="F62" s="44" t="s">
        <v>33</v>
      </c>
      <c r="G62" s="44">
        <v>10000</v>
      </c>
      <c r="H62" s="44">
        <v>0.01</v>
      </c>
      <c r="I62" s="44" t="s">
        <v>294</v>
      </c>
      <c r="J62" s="44">
        <v>2018</v>
      </c>
      <c r="K62" s="44">
        <v>2019</v>
      </c>
      <c r="L62" s="57">
        <v>100</v>
      </c>
      <c r="M62" s="57"/>
      <c r="N62" s="68">
        <v>3404</v>
      </c>
      <c r="O62" s="68">
        <v>13616</v>
      </c>
      <c r="P62" s="65">
        <v>522</v>
      </c>
      <c r="Q62" s="65">
        <v>2029</v>
      </c>
      <c r="R62" s="45" t="s">
        <v>295</v>
      </c>
      <c r="S62" s="69" t="s">
        <v>296</v>
      </c>
      <c r="T62" s="52"/>
      <c r="U62" s="54" t="s">
        <v>262</v>
      </c>
      <c r="V62" s="52" t="s">
        <v>245</v>
      </c>
      <c r="W62" s="52"/>
    </row>
    <row r="63" spans="1:24" s="7" customFormat="1" ht="86.4" hidden="1">
      <c r="A63" s="35">
        <v>52</v>
      </c>
      <c r="B63" s="50" t="s">
        <v>297</v>
      </c>
      <c r="C63" s="44" t="s">
        <v>76</v>
      </c>
      <c r="D63" s="38" t="s">
        <v>298</v>
      </c>
      <c r="E63" s="44" t="s">
        <v>32</v>
      </c>
      <c r="F63" s="44" t="s">
        <v>33</v>
      </c>
      <c r="G63" s="44">
        <v>3400</v>
      </c>
      <c r="H63" s="44" t="s">
        <v>257</v>
      </c>
      <c r="I63" s="44" t="s">
        <v>299</v>
      </c>
      <c r="J63" s="44">
        <v>2020.01</v>
      </c>
      <c r="K63" s="44">
        <v>2020.12</v>
      </c>
      <c r="L63" s="45">
        <v>68</v>
      </c>
      <c r="M63" s="45"/>
      <c r="N63" s="65">
        <v>844</v>
      </c>
      <c r="O63" s="65">
        <v>3235</v>
      </c>
      <c r="P63" s="65">
        <v>273</v>
      </c>
      <c r="Q63" s="65">
        <v>961</v>
      </c>
      <c r="R63" s="44" t="s">
        <v>300</v>
      </c>
      <c r="S63" s="35" t="s">
        <v>56</v>
      </c>
      <c r="T63" s="35"/>
      <c r="U63" s="35" t="s">
        <v>76</v>
      </c>
      <c r="V63" s="44" t="s">
        <v>245</v>
      </c>
      <c r="W63" s="35"/>
    </row>
    <row r="64" spans="1:24" ht="72" hidden="1">
      <c r="A64" s="35">
        <v>53</v>
      </c>
      <c r="B64" s="50" t="s">
        <v>297</v>
      </c>
      <c r="C64" s="52" t="s">
        <v>262</v>
      </c>
      <c r="D64" s="53" t="s">
        <v>301</v>
      </c>
      <c r="E64" s="52" t="s">
        <v>32</v>
      </c>
      <c r="F64" s="52" t="s">
        <v>33</v>
      </c>
      <c r="G64" s="52">
        <v>1800</v>
      </c>
      <c r="H64" s="54">
        <v>0.05</v>
      </c>
      <c r="I64" s="54" t="s">
        <v>302</v>
      </c>
      <c r="J64" s="52">
        <v>2020</v>
      </c>
      <c r="K64" s="52">
        <v>2020</v>
      </c>
      <c r="L64" s="61">
        <v>90</v>
      </c>
      <c r="M64" s="57">
        <v>0</v>
      </c>
      <c r="N64" s="68">
        <v>5189</v>
      </c>
      <c r="O64" s="68">
        <v>19215</v>
      </c>
      <c r="P64" s="68">
        <v>1088</v>
      </c>
      <c r="Q64" s="68">
        <v>4403</v>
      </c>
      <c r="R64" s="54" t="s">
        <v>303</v>
      </c>
      <c r="S64" s="54" t="s">
        <v>304</v>
      </c>
      <c r="T64" s="52"/>
      <c r="U64" s="54" t="s">
        <v>262</v>
      </c>
      <c r="V64" s="54" t="s">
        <v>245</v>
      </c>
      <c r="W64" s="52"/>
    </row>
    <row r="65" spans="1:24" s="9" customFormat="1" ht="72" hidden="1">
      <c r="A65" s="35">
        <v>54</v>
      </c>
      <c r="B65" s="50" t="s">
        <v>305</v>
      </c>
      <c r="C65" s="44" t="s">
        <v>69</v>
      </c>
      <c r="D65" s="46" t="s">
        <v>306</v>
      </c>
      <c r="E65" s="44" t="s">
        <v>32</v>
      </c>
      <c r="F65" s="44" t="s">
        <v>33</v>
      </c>
      <c r="G65" s="44">
        <v>2400</v>
      </c>
      <c r="H65" s="44" t="s">
        <v>307</v>
      </c>
      <c r="I65" s="44" t="s">
        <v>308</v>
      </c>
      <c r="J65" s="44">
        <v>2019</v>
      </c>
      <c r="K65" s="44">
        <v>2020</v>
      </c>
      <c r="L65" s="45">
        <v>48</v>
      </c>
      <c r="M65" s="57"/>
      <c r="N65" s="63">
        <v>393</v>
      </c>
      <c r="O65" s="63">
        <v>1595</v>
      </c>
      <c r="P65" s="63">
        <v>121</v>
      </c>
      <c r="Q65" s="63">
        <v>493</v>
      </c>
      <c r="R65" s="45" t="s">
        <v>309</v>
      </c>
      <c r="S65" s="44" t="s">
        <v>310</v>
      </c>
      <c r="T65" s="35"/>
      <c r="U65" s="44" t="s">
        <v>69</v>
      </c>
      <c r="V65" s="44" t="s">
        <v>245</v>
      </c>
      <c r="W65" s="35"/>
    </row>
    <row r="66" spans="1:24" s="3" customFormat="1" ht="86.4" hidden="1">
      <c r="A66" s="35">
        <v>55</v>
      </c>
      <c r="B66" s="50" t="s">
        <v>311</v>
      </c>
      <c r="C66" s="73" t="s">
        <v>76</v>
      </c>
      <c r="D66" s="51" t="s">
        <v>93</v>
      </c>
      <c r="E66" s="35" t="s">
        <v>32</v>
      </c>
      <c r="F66" s="35" t="s">
        <v>33</v>
      </c>
      <c r="G66" s="35">
        <v>400</v>
      </c>
      <c r="H66" s="44" t="s">
        <v>312</v>
      </c>
      <c r="I66" s="44" t="s">
        <v>313</v>
      </c>
      <c r="J66" s="35">
        <v>2020.01</v>
      </c>
      <c r="K66" s="35">
        <v>2020.12</v>
      </c>
      <c r="L66" s="57">
        <v>200</v>
      </c>
      <c r="M66" s="57"/>
      <c r="N66" s="63">
        <v>150</v>
      </c>
      <c r="O66" s="63">
        <v>619</v>
      </c>
      <c r="P66" s="63">
        <v>62</v>
      </c>
      <c r="Q66" s="63">
        <v>226</v>
      </c>
      <c r="R66" s="44" t="s">
        <v>314</v>
      </c>
      <c r="S66" s="35" t="s">
        <v>56</v>
      </c>
      <c r="T66" s="35"/>
      <c r="U66" s="35" t="s">
        <v>76</v>
      </c>
      <c r="V66" s="44" t="s">
        <v>245</v>
      </c>
      <c r="W66" s="35"/>
    </row>
    <row r="67" spans="1:24" s="7" customFormat="1" ht="86.4" hidden="1">
      <c r="A67" s="35">
        <v>56</v>
      </c>
      <c r="B67" s="50" t="s">
        <v>315</v>
      </c>
      <c r="C67" s="73" t="s">
        <v>76</v>
      </c>
      <c r="D67" s="51" t="s">
        <v>316</v>
      </c>
      <c r="E67" s="35" t="s">
        <v>32</v>
      </c>
      <c r="F67" s="35" t="s">
        <v>33</v>
      </c>
      <c r="G67" s="35">
        <v>210</v>
      </c>
      <c r="H67" s="44" t="s">
        <v>317</v>
      </c>
      <c r="I67" s="44" t="s">
        <v>318</v>
      </c>
      <c r="J67" s="35">
        <v>2020</v>
      </c>
      <c r="K67" s="35">
        <v>2020</v>
      </c>
      <c r="L67" s="57">
        <v>42</v>
      </c>
      <c r="M67" s="57"/>
      <c r="N67" s="63">
        <v>55</v>
      </c>
      <c r="O67" s="63">
        <v>196</v>
      </c>
      <c r="P67" s="63">
        <v>27</v>
      </c>
      <c r="Q67" s="63">
        <v>108</v>
      </c>
      <c r="R67" s="49" t="s">
        <v>319</v>
      </c>
      <c r="S67" s="35" t="s">
        <v>56</v>
      </c>
      <c r="T67" s="35"/>
      <c r="U67" s="35" t="s">
        <v>76</v>
      </c>
      <c r="V67" s="44" t="s">
        <v>245</v>
      </c>
      <c r="W67" s="35"/>
    </row>
    <row r="68" spans="1:24" s="7" customFormat="1" ht="86.4" hidden="1">
      <c r="A68" s="35">
        <v>57</v>
      </c>
      <c r="B68" s="50" t="s">
        <v>320</v>
      </c>
      <c r="C68" s="73" t="s">
        <v>76</v>
      </c>
      <c r="D68" s="51" t="s">
        <v>316</v>
      </c>
      <c r="E68" s="35" t="s">
        <v>32</v>
      </c>
      <c r="F68" s="35" t="s">
        <v>33</v>
      </c>
      <c r="G68" s="35">
        <v>240</v>
      </c>
      <c r="H68" s="44" t="s">
        <v>321</v>
      </c>
      <c r="I68" s="44" t="s">
        <v>322</v>
      </c>
      <c r="J68" s="35">
        <v>2020</v>
      </c>
      <c r="K68" s="35">
        <v>2020</v>
      </c>
      <c r="L68" s="57">
        <v>72</v>
      </c>
      <c r="M68" s="57"/>
      <c r="N68" s="63">
        <v>30</v>
      </c>
      <c r="O68" s="63">
        <v>125</v>
      </c>
      <c r="P68" s="63">
        <v>8</v>
      </c>
      <c r="Q68" s="63">
        <v>32</v>
      </c>
      <c r="R68" s="49" t="s">
        <v>323</v>
      </c>
      <c r="S68" s="35" t="s">
        <v>56</v>
      </c>
      <c r="T68" s="35"/>
      <c r="U68" s="35" t="s">
        <v>76</v>
      </c>
      <c r="V68" s="44" t="s">
        <v>245</v>
      </c>
      <c r="W68" s="35"/>
    </row>
    <row r="69" spans="1:24" s="7" customFormat="1" ht="86.4" hidden="1">
      <c r="A69" s="35">
        <v>58</v>
      </c>
      <c r="B69" s="50" t="s">
        <v>324</v>
      </c>
      <c r="C69" s="73" t="s">
        <v>76</v>
      </c>
      <c r="D69" s="51" t="s">
        <v>316</v>
      </c>
      <c r="E69" s="35" t="s">
        <v>32</v>
      </c>
      <c r="F69" s="35" t="s">
        <v>33</v>
      </c>
      <c r="G69" s="35">
        <v>500</v>
      </c>
      <c r="H69" s="44" t="s">
        <v>325</v>
      </c>
      <c r="I69" s="44" t="s">
        <v>326</v>
      </c>
      <c r="J69" s="35">
        <v>2020</v>
      </c>
      <c r="K69" s="35">
        <v>2020</v>
      </c>
      <c r="L69" s="57">
        <v>60</v>
      </c>
      <c r="M69" s="57"/>
      <c r="N69" s="63">
        <v>131</v>
      </c>
      <c r="O69" s="63">
        <v>470</v>
      </c>
      <c r="P69" s="63">
        <v>51</v>
      </c>
      <c r="Q69" s="63">
        <v>200</v>
      </c>
      <c r="R69" s="49" t="s">
        <v>327</v>
      </c>
      <c r="S69" s="35" t="s">
        <v>56</v>
      </c>
      <c r="T69" s="35"/>
      <c r="U69" s="35" t="s">
        <v>76</v>
      </c>
      <c r="V69" s="44" t="s">
        <v>245</v>
      </c>
      <c r="W69" s="35"/>
    </row>
    <row r="70" spans="1:24" s="7" customFormat="1" ht="52.5" hidden="1" customHeight="1">
      <c r="A70" s="35">
        <v>59</v>
      </c>
      <c r="B70" s="50" t="s">
        <v>328</v>
      </c>
      <c r="C70" s="35" t="s">
        <v>200</v>
      </c>
      <c r="D70" s="51" t="s">
        <v>329</v>
      </c>
      <c r="E70" s="35" t="s">
        <v>32</v>
      </c>
      <c r="F70" s="35" t="s">
        <v>33</v>
      </c>
      <c r="G70" s="35">
        <v>350</v>
      </c>
      <c r="H70" s="44" t="s">
        <v>176</v>
      </c>
      <c r="I70" s="44" t="s">
        <v>330</v>
      </c>
      <c r="J70" s="35">
        <v>2019</v>
      </c>
      <c r="K70" s="35">
        <v>2020</v>
      </c>
      <c r="L70" s="57">
        <v>105</v>
      </c>
      <c r="M70" s="57"/>
      <c r="N70" s="63">
        <v>93</v>
      </c>
      <c r="O70" s="63">
        <v>482</v>
      </c>
      <c r="P70" s="63"/>
      <c r="Q70" s="63"/>
      <c r="R70" s="44" t="s">
        <v>331</v>
      </c>
      <c r="S70" s="35"/>
      <c r="T70" s="35"/>
      <c r="U70" s="35" t="s">
        <v>200</v>
      </c>
      <c r="V70" s="44" t="s">
        <v>245</v>
      </c>
      <c r="W70" s="35"/>
    </row>
    <row r="71" spans="1:24" s="3" customFormat="1" ht="52.5" hidden="1" customHeight="1">
      <c r="A71" s="35">
        <v>60</v>
      </c>
      <c r="B71" s="50" t="s">
        <v>332</v>
      </c>
      <c r="C71" s="35" t="s">
        <v>200</v>
      </c>
      <c r="D71" s="51" t="s">
        <v>333</v>
      </c>
      <c r="E71" s="35" t="s">
        <v>32</v>
      </c>
      <c r="F71" s="35" t="s">
        <v>33</v>
      </c>
      <c r="G71" s="35">
        <v>200</v>
      </c>
      <c r="H71" s="44" t="s">
        <v>176</v>
      </c>
      <c r="I71" s="44" t="s">
        <v>334</v>
      </c>
      <c r="J71" s="35">
        <v>2019</v>
      </c>
      <c r="K71" s="35">
        <v>2020</v>
      </c>
      <c r="L71" s="57">
        <v>60</v>
      </c>
      <c r="M71" s="57"/>
      <c r="N71" s="63">
        <v>86</v>
      </c>
      <c r="O71" s="63">
        <v>293</v>
      </c>
      <c r="P71" s="63"/>
      <c r="Q71" s="63"/>
      <c r="R71" s="44" t="s">
        <v>331</v>
      </c>
      <c r="S71" s="35"/>
      <c r="T71" s="35"/>
      <c r="U71" s="35" t="s">
        <v>200</v>
      </c>
      <c r="V71" s="44" t="s">
        <v>245</v>
      </c>
      <c r="W71" s="35"/>
    </row>
    <row r="72" spans="1:24" s="11" customFormat="1" ht="28.8" hidden="1">
      <c r="A72" s="35">
        <v>61</v>
      </c>
      <c r="B72" s="50" t="s">
        <v>335</v>
      </c>
      <c r="C72" s="35" t="s">
        <v>200</v>
      </c>
      <c r="D72" s="51" t="s">
        <v>329</v>
      </c>
      <c r="E72" s="35" t="s">
        <v>32</v>
      </c>
      <c r="F72" s="35" t="s">
        <v>33</v>
      </c>
      <c r="G72" s="35">
        <v>200</v>
      </c>
      <c r="H72" s="44" t="s">
        <v>336</v>
      </c>
      <c r="I72" s="44" t="s">
        <v>337</v>
      </c>
      <c r="J72" s="35">
        <v>2019</v>
      </c>
      <c r="K72" s="35">
        <v>2020</v>
      </c>
      <c r="L72" s="57">
        <v>50</v>
      </c>
      <c r="M72" s="57"/>
      <c r="N72" s="63">
        <v>53</v>
      </c>
      <c r="O72" s="63">
        <v>214</v>
      </c>
      <c r="P72" s="63"/>
      <c r="Q72" s="63"/>
      <c r="R72" s="44" t="s">
        <v>331</v>
      </c>
      <c r="S72" s="35"/>
      <c r="T72" s="35"/>
      <c r="U72" s="35" t="s">
        <v>200</v>
      </c>
      <c r="V72" s="44" t="s">
        <v>245</v>
      </c>
      <c r="W72" s="35"/>
      <c r="X72" s="8"/>
    </row>
    <row r="73" spans="1:24" s="11" customFormat="1" ht="28.8" hidden="1">
      <c r="A73" s="35">
        <v>62</v>
      </c>
      <c r="B73" s="50" t="s">
        <v>335</v>
      </c>
      <c r="C73" s="35" t="s">
        <v>200</v>
      </c>
      <c r="D73" s="51" t="s">
        <v>338</v>
      </c>
      <c r="E73" s="35" t="s">
        <v>32</v>
      </c>
      <c r="F73" s="35" t="s">
        <v>33</v>
      </c>
      <c r="G73" s="35">
        <v>200</v>
      </c>
      <c r="H73" s="44" t="s">
        <v>336</v>
      </c>
      <c r="I73" s="44" t="s">
        <v>339</v>
      </c>
      <c r="J73" s="35">
        <v>2019</v>
      </c>
      <c r="K73" s="35">
        <v>2020</v>
      </c>
      <c r="L73" s="57">
        <v>50</v>
      </c>
      <c r="M73" s="57"/>
      <c r="N73" s="63">
        <v>46</v>
      </c>
      <c r="O73" s="63">
        <v>198</v>
      </c>
      <c r="P73" s="63"/>
      <c r="Q73" s="63"/>
      <c r="R73" s="44" t="s">
        <v>331</v>
      </c>
      <c r="S73" s="35"/>
      <c r="T73" s="35"/>
      <c r="U73" s="35" t="s">
        <v>200</v>
      </c>
      <c r="V73" s="44" t="s">
        <v>245</v>
      </c>
      <c r="W73" s="35"/>
      <c r="X73" s="8"/>
    </row>
    <row r="74" spans="1:24" s="11" customFormat="1" ht="28.8" hidden="1">
      <c r="A74" s="35">
        <v>63</v>
      </c>
      <c r="B74" s="50" t="s">
        <v>335</v>
      </c>
      <c r="C74" s="35" t="s">
        <v>200</v>
      </c>
      <c r="D74" s="51" t="s">
        <v>201</v>
      </c>
      <c r="E74" s="35" t="s">
        <v>32</v>
      </c>
      <c r="F74" s="35" t="s">
        <v>33</v>
      </c>
      <c r="G74" s="35">
        <v>200</v>
      </c>
      <c r="H74" s="44" t="s">
        <v>336</v>
      </c>
      <c r="I74" s="44" t="s">
        <v>340</v>
      </c>
      <c r="J74" s="35">
        <v>2019</v>
      </c>
      <c r="K74" s="35">
        <v>2020</v>
      </c>
      <c r="L74" s="57">
        <v>50</v>
      </c>
      <c r="M74" s="57"/>
      <c r="N74" s="63">
        <v>46</v>
      </c>
      <c r="O74" s="63">
        <v>198</v>
      </c>
      <c r="P74" s="63"/>
      <c r="Q74" s="63"/>
      <c r="R74" s="44" t="s">
        <v>331</v>
      </c>
      <c r="S74" s="35"/>
      <c r="T74" s="35"/>
      <c r="U74" s="35" t="s">
        <v>200</v>
      </c>
      <c r="V74" s="44" t="s">
        <v>245</v>
      </c>
      <c r="W74" s="35"/>
      <c r="X74" s="8"/>
    </row>
    <row r="75" spans="1:24" ht="57.6" hidden="1">
      <c r="A75" s="35">
        <v>64</v>
      </c>
      <c r="B75" s="50" t="s">
        <v>341</v>
      </c>
      <c r="C75" s="54" t="s">
        <v>262</v>
      </c>
      <c r="D75" s="53" t="s">
        <v>342</v>
      </c>
      <c r="E75" s="54" t="s">
        <v>32</v>
      </c>
      <c r="F75" s="54" t="s">
        <v>33</v>
      </c>
      <c r="G75" s="54">
        <v>300</v>
      </c>
      <c r="H75" s="54">
        <v>0.02</v>
      </c>
      <c r="I75" s="54" t="s">
        <v>343</v>
      </c>
      <c r="J75" s="54">
        <v>2020</v>
      </c>
      <c r="K75" s="54">
        <v>2020</v>
      </c>
      <c r="L75" s="45">
        <v>6</v>
      </c>
      <c r="M75" s="45">
        <v>6</v>
      </c>
      <c r="N75" s="65">
        <v>484</v>
      </c>
      <c r="O75" s="65">
        <v>1930</v>
      </c>
      <c r="P75" s="65">
        <v>66</v>
      </c>
      <c r="Q75" s="65">
        <v>264</v>
      </c>
      <c r="R75" s="54" t="s">
        <v>344</v>
      </c>
      <c r="S75" s="54" t="s">
        <v>275</v>
      </c>
      <c r="T75" s="52"/>
      <c r="U75" s="54" t="s">
        <v>262</v>
      </c>
      <c r="V75" s="54" t="s">
        <v>245</v>
      </c>
      <c r="W75" s="52"/>
    </row>
    <row r="76" spans="1:24" ht="57.6" hidden="1">
      <c r="A76" s="35">
        <v>65</v>
      </c>
      <c r="B76" s="50" t="s">
        <v>345</v>
      </c>
      <c r="C76" s="52" t="s">
        <v>262</v>
      </c>
      <c r="D76" s="53" t="s">
        <v>263</v>
      </c>
      <c r="E76" s="52" t="s">
        <v>32</v>
      </c>
      <c r="F76" s="52" t="s">
        <v>346</v>
      </c>
      <c r="G76" s="52">
        <v>1932</v>
      </c>
      <c r="H76" s="54" t="s">
        <v>347</v>
      </c>
      <c r="I76" s="54" t="s">
        <v>348</v>
      </c>
      <c r="J76" s="52">
        <v>2018.06</v>
      </c>
      <c r="K76" s="52">
        <v>2019.01</v>
      </c>
      <c r="L76" s="45">
        <v>46.37</v>
      </c>
      <c r="M76" s="57"/>
      <c r="N76" s="68">
        <v>8702</v>
      </c>
      <c r="O76" s="68">
        <v>32942</v>
      </c>
      <c r="P76" s="68">
        <v>1932</v>
      </c>
      <c r="Q76" s="68">
        <v>7811</v>
      </c>
      <c r="R76" s="44" t="s">
        <v>349</v>
      </c>
      <c r="S76" s="69" t="s">
        <v>350</v>
      </c>
      <c r="T76" s="52"/>
      <c r="U76" s="69" t="s">
        <v>262</v>
      </c>
      <c r="V76" s="44" t="s">
        <v>245</v>
      </c>
      <c r="W76" s="52"/>
    </row>
    <row r="77" spans="1:24" ht="43.2" hidden="1">
      <c r="A77" s="35">
        <v>66</v>
      </c>
      <c r="B77" s="50" t="s">
        <v>351</v>
      </c>
      <c r="C77" s="52" t="s">
        <v>262</v>
      </c>
      <c r="D77" s="38" t="s">
        <v>352</v>
      </c>
      <c r="E77" s="44" t="s">
        <v>264</v>
      </c>
      <c r="F77" s="44" t="s">
        <v>33</v>
      </c>
      <c r="G77" s="44">
        <v>8632</v>
      </c>
      <c r="H77" s="44">
        <v>0.01</v>
      </c>
      <c r="I77" s="44" t="s">
        <v>353</v>
      </c>
      <c r="J77" s="44">
        <v>2020</v>
      </c>
      <c r="K77" s="44">
        <v>2020</v>
      </c>
      <c r="L77" s="57">
        <v>86.32</v>
      </c>
      <c r="M77" s="57"/>
      <c r="N77" s="68">
        <v>478</v>
      </c>
      <c r="O77" s="68">
        <v>1875</v>
      </c>
      <c r="P77" s="65">
        <v>170</v>
      </c>
      <c r="Q77" s="65">
        <v>659</v>
      </c>
      <c r="R77" s="45" t="s">
        <v>354</v>
      </c>
      <c r="S77" s="69" t="s">
        <v>355</v>
      </c>
      <c r="T77" s="52"/>
      <c r="U77" s="54" t="s">
        <v>262</v>
      </c>
      <c r="V77" s="52" t="s">
        <v>245</v>
      </c>
      <c r="W77" s="52"/>
    </row>
    <row r="78" spans="1:24" ht="59.1" hidden="1" customHeight="1">
      <c r="A78" s="35">
        <v>67</v>
      </c>
      <c r="B78" s="50" t="s">
        <v>356</v>
      </c>
      <c r="C78" s="44" t="s">
        <v>280</v>
      </c>
      <c r="D78" s="46" t="s">
        <v>357</v>
      </c>
      <c r="E78" s="44" t="s">
        <v>264</v>
      </c>
      <c r="F78" s="44" t="s">
        <v>33</v>
      </c>
      <c r="G78" s="44">
        <v>6000</v>
      </c>
      <c r="H78" s="44" t="s">
        <v>53</v>
      </c>
      <c r="I78" s="44" t="s">
        <v>358</v>
      </c>
      <c r="J78" s="35">
        <v>2020.1</v>
      </c>
      <c r="K78" s="35">
        <v>2020.12</v>
      </c>
      <c r="L78" s="57">
        <v>60</v>
      </c>
      <c r="M78" s="57"/>
      <c r="N78" s="63">
        <v>1255</v>
      </c>
      <c r="O78" s="63">
        <v>4723</v>
      </c>
      <c r="P78" s="63">
        <v>284</v>
      </c>
      <c r="Q78" s="63">
        <v>1109</v>
      </c>
      <c r="R78" s="44" t="s">
        <v>359</v>
      </c>
      <c r="S78" s="44" t="s">
        <v>360</v>
      </c>
      <c r="T78" s="35"/>
      <c r="U78" s="44" t="s">
        <v>280</v>
      </c>
      <c r="V78" s="44" t="s">
        <v>245</v>
      </c>
      <c r="W78" s="44"/>
    </row>
    <row r="79" spans="1:24" s="7" customFormat="1" ht="86.4" hidden="1">
      <c r="A79" s="35">
        <v>68</v>
      </c>
      <c r="B79" s="50" t="s">
        <v>361</v>
      </c>
      <c r="C79" s="35" t="s">
        <v>103</v>
      </c>
      <c r="D79" s="51" t="s">
        <v>362</v>
      </c>
      <c r="E79" s="44" t="s">
        <v>32</v>
      </c>
      <c r="F79" s="35" t="s">
        <v>33</v>
      </c>
      <c r="G79" s="35">
        <v>250</v>
      </c>
      <c r="H79" s="44" t="s">
        <v>112</v>
      </c>
      <c r="I79" s="44" t="s">
        <v>363</v>
      </c>
      <c r="J79" s="35">
        <v>2018</v>
      </c>
      <c r="K79" s="35">
        <v>2020</v>
      </c>
      <c r="L79" s="57">
        <v>26</v>
      </c>
      <c r="M79" s="57"/>
      <c r="N79" s="63">
        <v>4</v>
      </c>
      <c r="O79" s="63">
        <v>12</v>
      </c>
      <c r="P79" s="63">
        <v>1</v>
      </c>
      <c r="Q79" s="63">
        <v>3</v>
      </c>
      <c r="R79" s="44" t="s">
        <v>364</v>
      </c>
      <c r="S79" s="44" t="s">
        <v>365</v>
      </c>
      <c r="T79" s="35"/>
      <c r="U79" s="35" t="s">
        <v>103</v>
      </c>
      <c r="V79" s="44" t="s">
        <v>245</v>
      </c>
      <c r="W79" s="35"/>
    </row>
    <row r="80" spans="1:24" s="5" customFormat="1" ht="51" hidden="1" customHeight="1">
      <c r="A80" s="35">
        <v>69</v>
      </c>
      <c r="B80" s="50" t="s">
        <v>366</v>
      </c>
      <c r="C80" s="44" t="s">
        <v>280</v>
      </c>
      <c r="D80" s="38" t="s">
        <v>281</v>
      </c>
      <c r="E80" s="44" t="s">
        <v>32</v>
      </c>
      <c r="F80" s="44" t="s">
        <v>33</v>
      </c>
      <c r="G80" s="44">
        <v>100</v>
      </c>
      <c r="H80" s="44" t="s">
        <v>367</v>
      </c>
      <c r="I80" s="44" t="s">
        <v>368</v>
      </c>
      <c r="J80" s="44">
        <v>2020.1</v>
      </c>
      <c r="K80" s="44">
        <v>2020.12</v>
      </c>
      <c r="L80" s="45">
        <v>6</v>
      </c>
      <c r="M80" s="45"/>
      <c r="N80" s="65">
        <v>303</v>
      </c>
      <c r="O80" s="65">
        <v>1175</v>
      </c>
      <c r="P80" s="65">
        <v>19</v>
      </c>
      <c r="Q80" s="65">
        <v>73</v>
      </c>
      <c r="R80" s="44" t="s">
        <v>369</v>
      </c>
      <c r="S80" s="44" t="s">
        <v>370</v>
      </c>
      <c r="T80" s="44"/>
      <c r="U80" s="44" t="s">
        <v>280</v>
      </c>
      <c r="V80" s="44" t="s">
        <v>245</v>
      </c>
      <c r="W80" s="44"/>
    </row>
    <row r="81" spans="1:16377" s="5" customFormat="1" ht="51" hidden="1" customHeight="1">
      <c r="A81" s="74">
        <v>70</v>
      </c>
      <c r="B81" s="75" t="s">
        <v>371</v>
      </c>
      <c r="C81" s="76" t="s">
        <v>280</v>
      </c>
      <c r="D81" s="77" t="s">
        <v>372</v>
      </c>
      <c r="E81" s="76" t="s">
        <v>32</v>
      </c>
      <c r="F81" s="76" t="s">
        <v>33</v>
      </c>
      <c r="G81" s="76">
        <v>1000</v>
      </c>
      <c r="H81" s="76" t="s">
        <v>167</v>
      </c>
      <c r="I81" s="76" t="s">
        <v>373</v>
      </c>
      <c r="J81" s="76">
        <v>2020.1</v>
      </c>
      <c r="K81" s="76">
        <v>2020.12</v>
      </c>
      <c r="L81" s="85">
        <v>50</v>
      </c>
      <c r="M81" s="85"/>
      <c r="N81" s="88">
        <v>312</v>
      </c>
      <c r="O81" s="88">
        <v>1110</v>
      </c>
      <c r="P81" s="88">
        <v>45</v>
      </c>
      <c r="Q81" s="88">
        <v>184</v>
      </c>
      <c r="R81" s="76" t="s">
        <v>374</v>
      </c>
      <c r="S81" s="76" t="s">
        <v>375</v>
      </c>
      <c r="T81" s="76"/>
      <c r="U81" s="76" t="s">
        <v>280</v>
      </c>
      <c r="V81" s="76" t="s">
        <v>245</v>
      </c>
      <c r="W81" s="76"/>
    </row>
    <row r="82" spans="1:16377" s="6" customFormat="1" ht="86.4" hidden="1">
      <c r="A82" s="35">
        <v>71</v>
      </c>
      <c r="B82" s="43" t="s">
        <v>376</v>
      </c>
      <c r="C82" s="35" t="s">
        <v>103</v>
      </c>
      <c r="D82" s="51" t="s">
        <v>146</v>
      </c>
      <c r="E82" s="44" t="s">
        <v>32</v>
      </c>
      <c r="F82" s="35" t="s">
        <v>33</v>
      </c>
      <c r="G82" s="35">
        <v>250</v>
      </c>
      <c r="H82" s="44" t="s">
        <v>377</v>
      </c>
      <c r="I82" s="44" t="s">
        <v>378</v>
      </c>
      <c r="J82" s="35">
        <v>2019</v>
      </c>
      <c r="K82" s="35">
        <v>2020</v>
      </c>
      <c r="L82" s="57">
        <v>45</v>
      </c>
      <c r="M82" s="57"/>
      <c r="N82" s="63">
        <v>521</v>
      </c>
      <c r="O82" s="63">
        <v>2194</v>
      </c>
      <c r="P82" s="63">
        <v>36</v>
      </c>
      <c r="Q82" s="63">
        <v>164</v>
      </c>
      <c r="R82" s="44" t="s">
        <v>364</v>
      </c>
      <c r="S82" s="44" t="s">
        <v>379</v>
      </c>
      <c r="T82" s="35"/>
      <c r="U82" s="35" t="s">
        <v>103</v>
      </c>
      <c r="V82" s="44" t="s">
        <v>245</v>
      </c>
      <c r="W82" s="35"/>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c r="HQ82" s="9"/>
      <c r="HR82" s="9"/>
      <c r="HS82" s="9"/>
      <c r="HT82" s="9"/>
      <c r="HU82" s="9"/>
      <c r="HV82" s="9"/>
      <c r="HW82" s="9"/>
      <c r="HX82" s="9"/>
      <c r="HY82" s="9"/>
      <c r="HZ82" s="9"/>
      <c r="IA82" s="9"/>
      <c r="IB82" s="9"/>
      <c r="IC82" s="9"/>
      <c r="ID82" s="9"/>
      <c r="IE82" s="9"/>
      <c r="IF82" s="9"/>
      <c r="IG82" s="9"/>
      <c r="IH82" s="9"/>
      <c r="II82" s="9"/>
      <c r="IJ82" s="9"/>
      <c r="IK82" s="9"/>
      <c r="IL82" s="9"/>
      <c r="IM82" s="9"/>
      <c r="IN82" s="9"/>
      <c r="IO82" s="9"/>
      <c r="IP82" s="9"/>
      <c r="IQ82" s="9"/>
      <c r="IR82" s="9"/>
      <c r="IS82" s="9"/>
      <c r="IT82" s="9"/>
      <c r="IU82" s="9"/>
      <c r="IV82" s="9"/>
      <c r="IW82" s="9"/>
      <c r="IX82" s="9"/>
      <c r="IY82" s="9"/>
      <c r="IZ82" s="9"/>
      <c r="JA82" s="9"/>
      <c r="JB82" s="9"/>
      <c r="JC82" s="9"/>
      <c r="JD82" s="9"/>
      <c r="JE82" s="9"/>
      <c r="JF82" s="9"/>
      <c r="JG82" s="9"/>
      <c r="JH82" s="9"/>
      <c r="JI82" s="9"/>
      <c r="JJ82" s="9"/>
      <c r="JK82" s="9"/>
      <c r="JL82" s="9"/>
      <c r="JM82" s="9"/>
      <c r="JN82" s="9"/>
      <c r="JO82" s="9"/>
      <c r="JP82" s="9"/>
      <c r="JQ82" s="9"/>
      <c r="JR82" s="9"/>
      <c r="JS82" s="9"/>
      <c r="JT82" s="9"/>
      <c r="JU82" s="9"/>
      <c r="JV82" s="9"/>
      <c r="JW82" s="9"/>
      <c r="JX82" s="9"/>
      <c r="JY82" s="9"/>
      <c r="JZ82" s="9"/>
      <c r="KA82" s="9"/>
      <c r="KB82" s="9"/>
      <c r="KC82" s="9"/>
      <c r="KD82" s="9"/>
      <c r="KE82" s="9"/>
      <c r="KF82" s="9"/>
      <c r="KG82" s="9"/>
      <c r="KH82" s="9"/>
      <c r="KI82" s="9"/>
      <c r="KJ82" s="9"/>
      <c r="KK82" s="9"/>
      <c r="KL82" s="9"/>
      <c r="KM82" s="9"/>
      <c r="KN82" s="9"/>
      <c r="KO82" s="9"/>
      <c r="KP82" s="9"/>
      <c r="KQ82" s="9"/>
      <c r="KR82" s="9"/>
      <c r="KS82" s="9"/>
      <c r="KT82" s="9"/>
      <c r="KU82" s="9"/>
      <c r="KV82" s="9"/>
      <c r="KW82" s="9"/>
      <c r="KX82" s="9"/>
      <c r="KY82" s="9"/>
      <c r="KZ82" s="9"/>
      <c r="LA82" s="9"/>
      <c r="LB82" s="9"/>
      <c r="LC82" s="9"/>
      <c r="LD82" s="9"/>
      <c r="LE82" s="9"/>
      <c r="LF82" s="9"/>
      <c r="LG82" s="9"/>
      <c r="LH82" s="9"/>
      <c r="LI82" s="9"/>
      <c r="LJ82" s="9"/>
      <c r="LK82" s="9"/>
      <c r="LL82" s="9"/>
      <c r="LM82" s="9"/>
      <c r="LN82" s="9"/>
      <c r="LO82" s="9"/>
      <c r="LP82" s="9"/>
      <c r="LQ82" s="9"/>
      <c r="LR82" s="9"/>
      <c r="LS82" s="9"/>
      <c r="LT82" s="9"/>
      <c r="LU82" s="9"/>
      <c r="LV82" s="9"/>
      <c r="LW82" s="9"/>
      <c r="LX82" s="9"/>
      <c r="LY82" s="9"/>
      <c r="LZ82" s="9"/>
      <c r="MA82" s="9"/>
      <c r="MB82" s="9"/>
      <c r="MC82" s="9"/>
      <c r="MD82" s="9"/>
      <c r="ME82" s="9"/>
      <c r="MF82" s="9"/>
      <c r="MG82" s="9"/>
      <c r="MH82" s="9"/>
      <c r="MI82" s="9"/>
      <c r="MJ82" s="9"/>
      <c r="MK82" s="9"/>
      <c r="ML82" s="9"/>
      <c r="MM82" s="9"/>
      <c r="MN82" s="9"/>
      <c r="MO82" s="9"/>
      <c r="MP82" s="9"/>
      <c r="MQ82" s="9"/>
      <c r="MR82" s="9"/>
      <c r="MS82" s="9"/>
      <c r="MT82" s="9"/>
      <c r="MU82" s="9"/>
      <c r="MV82" s="9"/>
      <c r="MW82" s="9"/>
      <c r="MX82" s="9"/>
      <c r="MY82" s="9"/>
      <c r="MZ82" s="9"/>
      <c r="NA82" s="9"/>
      <c r="NB82" s="9"/>
      <c r="NC82" s="9"/>
      <c r="ND82" s="9"/>
      <c r="NE82" s="9"/>
      <c r="NF82" s="9"/>
      <c r="NG82" s="9"/>
      <c r="NH82" s="9"/>
      <c r="NI82" s="9"/>
      <c r="NJ82" s="9"/>
      <c r="NK82" s="9"/>
      <c r="NL82" s="9"/>
      <c r="NM82" s="9"/>
      <c r="NN82" s="9"/>
      <c r="NO82" s="9"/>
      <c r="NP82" s="9"/>
      <c r="NQ82" s="9"/>
      <c r="NR82" s="9"/>
      <c r="NS82" s="9"/>
      <c r="NT82" s="9"/>
      <c r="NU82" s="9"/>
      <c r="NV82" s="9"/>
      <c r="NW82" s="9"/>
      <c r="NX82" s="9"/>
      <c r="NY82" s="9"/>
      <c r="NZ82" s="9"/>
      <c r="OA82" s="9"/>
      <c r="OB82" s="9"/>
      <c r="OC82" s="9"/>
      <c r="OD82" s="9"/>
      <c r="OE82" s="9"/>
      <c r="OF82" s="9"/>
      <c r="OG82" s="9"/>
      <c r="OH82" s="9"/>
      <c r="OI82" s="9"/>
      <c r="OJ82" s="9"/>
      <c r="OK82" s="9"/>
      <c r="OL82" s="9"/>
      <c r="OM82" s="9"/>
      <c r="ON82" s="9"/>
      <c r="OO82" s="9"/>
      <c r="OP82" s="9"/>
      <c r="OQ82" s="9"/>
      <c r="OR82" s="9"/>
      <c r="OS82" s="9"/>
      <c r="OT82" s="9"/>
      <c r="OU82" s="9"/>
      <c r="OV82" s="9"/>
      <c r="OW82" s="9"/>
      <c r="OX82" s="9"/>
      <c r="OY82" s="9"/>
      <c r="OZ82" s="9"/>
      <c r="PA82" s="9"/>
      <c r="PB82" s="9"/>
      <c r="PC82" s="9"/>
      <c r="PD82" s="9"/>
      <c r="PE82" s="9"/>
      <c r="PF82" s="9"/>
      <c r="PG82" s="9"/>
      <c r="PH82" s="9"/>
      <c r="PI82" s="9"/>
      <c r="PJ82" s="9"/>
      <c r="PK82" s="9"/>
      <c r="PL82" s="9"/>
      <c r="PM82" s="9"/>
      <c r="PN82" s="9"/>
      <c r="PO82" s="9"/>
      <c r="PP82" s="9"/>
      <c r="PQ82" s="9"/>
      <c r="PR82" s="9"/>
      <c r="PS82" s="9"/>
      <c r="PT82" s="9"/>
      <c r="PU82" s="9"/>
      <c r="PV82" s="9"/>
      <c r="PW82" s="9"/>
      <c r="PX82" s="9"/>
      <c r="PY82" s="9"/>
      <c r="PZ82" s="9"/>
      <c r="QA82" s="9"/>
      <c r="QB82" s="9"/>
      <c r="QC82" s="9"/>
      <c r="QD82" s="9"/>
      <c r="QE82" s="9"/>
      <c r="QF82" s="9"/>
      <c r="QG82" s="9"/>
      <c r="QH82" s="9"/>
      <c r="QI82" s="9"/>
      <c r="QJ82" s="9"/>
      <c r="QK82" s="9"/>
      <c r="QL82" s="9"/>
      <c r="QM82" s="9"/>
      <c r="QN82" s="9"/>
      <c r="QO82" s="9"/>
      <c r="QP82" s="9"/>
      <c r="QQ82" s="9"/>
      <c r="QR82" s="9"/>
      <c r="QS82" s="9"/>
      <c r="QT82" s="9"/>
      <c r="QU82" s="9"/>
      <c r="QV82" s="9"/>
      <c r="QW82" s="9"/>
      <c r="QX82" s="9"/>
      <c r="QY82" s="9"/>
      <c r="QZ82" s="9"/>
      <c r="RA82" s="9"/>
      <c r="RB82" s="9"/>
      <c r="RC82" s="9"/>
      <c r="RD82" s="9"/>
      <c r="RE82" s="9"/>
      <c r="RF82" s="9"/>
      <c r="RG82" s="9"/>
      <c r="RH82" s="9"/>
      <c r="RI82" s="9"/>
      <c r="RJ82" s="9"/>
      <c r="RK82" s="9"/>
      <c r="RL82" s="9"/>
      <c r="RM82" s="9"/>
      <c r="RN82" s="9"/>
      <c r="RO82" s="9"/>
      <c r="RP82" s="9"/>
      <c r="RQ82" s="9"/>
      <c r="RR82" s="9"/>
      <c r="RS82" s="9"/>
      <c r="RT82" s="9"/>
      <c r="RU82" s="9"/>
      <c r="RV82" s="9"/>
      <c r="RW82" s="9"/>
      <c r="RX82" s="9"/>
      <c r="RY82" s="9"/>
      <c r="RZ82" s="9"/>
      <c r="SA82" s="9"/>
      <c r="SB82" s="9"/>
      <c r="SC82" s="9"/>
      <c r="SD82" s="9"/>
      <c r="SE82" s="9"/>
      <c r="SF82" s="9"/>
      <c r="SG82" s="9"/>
      <c r="SH82" s="9"/>
      <c r="SI82" s="9"/>
      <c r="SJ82" s="9"/>
      <c r="SK82" s="9"/>
      <c r="SL82" s="9"/>
      <c r="SM82" s="9"/>
      <c r="SN82" s="9"/>
      <c r="SO82" s="9"/>
      <c r="SP82" s="9"/>
      <c r="SQ82" s="9"/>
      <c r="SR82" s="9"/>
      <c r="SS82" s="9"/>
      <c r="ST82" s="9"/>
      <c r="SU82" s="9"/>
      <c r="SV82" s="9"/>
      <c r="SW82" s="9"/>
      <c r="SX82" s="9"/>
      <c r="SY82" s="9"/>
      <c r="SZ82" s="9"/>
      <c r="TA82" s="9"/>
      <c r="TB82" s="9"/>
      <c r="TC82" s="9"/>
      <c r="TD82" s="9"/>
      <c r="TE82" s="9"/>
      <c r="TF82" s="9"/>
      <c r="TG82" s="9"/>
      <c r="TH82" s="9"/>
      <c r="TI82" s="9"/>
      <c r="TJ82" s="9"/>
      <c r="TK82" s="9"/>
      <c r="TL82" s="9"/>
      <c r="TM82" s="9"/>
      <c r="TN82" s="9"/>
      <c r="TO82" s="9"/>
      <c r="TP82" s="9"/>
      <c r="TQ82" s="9"/>
      <c r="TR82" s="9"/>
      <c r="TS82" s="9"/>
      <c r="TT82" s="9"/>
      <c r="TU82" s="9"/>
      <c r="TV82" s="9"/>
      <c r="TW82" s="9"/>
      <c r="TX82" s="9"/>
      <c r="TY82" s="9"/>
      <c r="TZ82" s="9"/>
      <c r="UA82" s="9"/>
      <c r="UB82" s="9"/>
      <c r="UC82" s="9"/>
      <c r="UD82" s="9"/>
      <c r="UE82" s="9"/>
      <c r="UF82" s="9"/>
      <c r="UG82" s="9"/>
      <c r="UH82" s="9"/>
      <c r="UI82" s="9"/>
      <c r="UJ82" s="9"/>
      <c r="UK82" s="9"/>
      <c r="UL82" s="9"/>
      <c r="UM82" s="9"/>
      <c r="UN82" s="9"/>
      <c r="UO82" s="9"/>
      <c r="UP82" s="9"/>
      <c r="UQ82" s="9"/>
      <c r="UR82" s="9"/>
      <c r="US82" s="9"/>
      <c r="UT82" s="9"/>
      <c r="UU82" s="9"/>
      <c r="UV82" s="9"/>
      <c r="UW82" s="9"/>
      <c r="UX82" s="9"/>
      <c r="UY82" s="9"/>
      <c r="UZ82" s="9"/>
      <c r="VA82" s="9"/>
      <c r="VB82" s="9"/>
      <c r="VC82" s="9"/>
      <c r="VD82" s="9"/>
      <c r="VE82" s="9"/>
      <c r="VF82" s="9"/>
      <c r="VG82" s="9"/>
      <c r="VH82" s="9"/>
      <c r="VI82" s="9"/>
      <c r="VJ82" s="9"/>
      <c r="VK82" s="9"/>
      <c r="VL82" s="9"/>
      <c r="VM82" s="9"/>
      <c r="VN82" s="9"/>
      <c r="VO82" s="9"/>
      <c r="VP82" s="9"/>
      <c r="VQ82" s="9"/>
      <c r="VR82" s="9"/>
      <c r="VS82" s="9"/>
      <c r="VT82" s="9"/>
      <c r="VU82" s="9"/>
      <c r="VV82" s="9"/>
      <c r="VW82" s="9"/>
      <c r="VX82" s="9"/>
      <c r="VY82" s="9"/>
      <c r="VZ82" s="9"/>
      <c r="WA82" s="9"/>
      <c r="WB82" s="9"/>
      <c r="WC82" s="9"/>
      <c r="WD82" s="9"/>
      <c r="WE82" s="9"/>
      <c r="WF82" s="9"/>
      <c r="WG82" s="9"/>
      <c r="WH82" s="9"/>
      <c r="WI82" s="9"/>
      <c r="WJ82" s="9"/>
      <c r="WK82" s="9"/>
      <c r="WL82" s="9"/>
      <c r="WM82" s="9"/>
      <c r="WN82" s="9"/>
      <c r="WO82" s="9"/>
      <c r="WP82" s="9"/>
      <c r="WQ82" s="9"/>
      <c r="WR82" s="9"/>
      <c r="WS82" s="9"/>
      <c r="WT82" s="9"/>
      <c r="WU82" s="9"/>
      <c r="WV82" s="9"/>
      <c r="WW82" s="9"/>
      <c r="WX82" s="9"/>
      <c r="WY82" s="9"/>
      <c r="WZ82" s="9"/>
      <c r="XA82" s="9"/>
      <c r="XB82" s="9"/>
      <c r="XC82" s="9"/>
      <c r="XD82" s="9"/>
      <c r="XE82" s="9"/>
      <c r="XF82" s="9"/>
      <c r="XG82" s="9"/>
      <c r="XH82" s="9"/>
      <c r="XI82" s="9"/>
      <c r="XJ82" s="9"/>
      <c r="XK82" s="9"/>
      <c r="XL82" s="9"/>
      <c r="XM82" s="9"/>
      <c r="XN82" s="9"/>
      <c r="XO82" s="9"/>
      <c r="XP82" s="9"/>
      <c r="XQ82" s="9"/>
      <c r="XR82" s="9"/>
      <c r="XS82" s="9"/>
      <c r="XT82" s="9"/>
      <c r="XU82" s="9"/>
      <c r="XV82" s="9"/>
      <c r="XW82" s="9"/>
      <c r="XX82" s="9"/>
      <c r="XY82" s="9"/>
      <c r="XZ82" s="9"/>
      <c r="YA82" s="9"/>
      <c r="YB82" s="9"/>
      <c r="YC82" s="9"/>
      <c r="YD82" s="9"/>
      <c r="YE82" s="9"/>
      <c r="YF82" s="9"/>
      <c r="YG82" s="9"/>
      <c r="YH82" s="9"/>
      <c r="YI82" s="9"/>
      <c r="YJ82" s="9"/>
      <c r="YK82" s="9"/>
      <c r="YL82" s="9"/>
      <c r="YM82" s="9"/>
      <c r="YN82" s="9"/>
      <c r="YO82" s="9"/>
      <c r="YP82" s="9"/>
      <c r="YQ82" s="9"/>
      <c r="YR82" s="9"/>
      <c r="YS82" s="9"/>
      <c r="YT82" s="9"/>
      <c r="YU82" s="9"/>
      <c r="YV82" s="9"/>
      <c r="YW82" s="9"/>
      <c r="YX82" s="9"/>
      <c r="YY82" s="9"/>
      <c r="YZ82" s="9"/>
      <c r="ZA82" s="9"/>
      <c r="ZB82" s="9"/>
      <c r="ZC82" s="9"/>
      <c r="ZD82" s="9"/>
      <c r="ZE82" s="9"/>
      <c r="ZF82" s="9"/>
      <c r="ZG82" s="9"/>
      <c r="ZH82" s="9"/>
      <c r="ZI82" s="9"/>
      <c r="ZJ82" s="9"/>
      <c r="ZK82" s="9"/>
      <c r="ZL82" s="9"/>
      <c r="ZM82" s="9"/>
      <c r="ZN82" s="9"/>
      <c r="ZO82" s="9"/>
      <c r="ZP82" s="9"/>
      <c r="ZQ82" s="9"/>
      <c r="ZR82" s="9"/>
      <c r="ZS82" s="9"/>
      <c r="ZT82" s="9"/>
      <c r="ZU82" s="9"/>
      <c r="ZV82" s="9"/>
      <c r="ZW82" s="9"/>
      <c r="ZX82" s="9"/>
      <c r="ZY82" s="9"/>
      <c r="ZZ82" s="9"/>
      <c r="AAA82" s="9"/>
      <c r="AAB82" s="9"/>
      <c r="AAC82" s="9"/>
      <c r="AAD82" s="9"/>
      <c r="AAE82" s="9"/>
      <c r="AAF82" s="9"/>
      <c r="AAG82" s="9"/>
      <c r="AAH82" s="9"/>
      <c r="AAI82" s="9"/>
      <c r="AAJ82" s="9"/>
      <c r="AAK82" s="9"/>
      <c r="AAL82" s="9"/>
      <c r="AAM82" s="9"/>
      <c r="AAN82" s="9"/>
      <c r="AAO82" s="9"/>
      <c r="AAP82" s="9"/>
      <c r="AAQ82" s="9"/>
      <c r="AAR82" s="9"/>
      <c r="AAS82" s="9"/>
      <c r="AAT82" s="9"/>
      <c r="AAU82" s="9"/>
      <c r="AAV82" s="9"/>
      <c r="AAW82" s="9"/>
      <c r="AAX82" s="9"/>
      <c r="AAY82" s="9"/>
      <c r="AAZ82" s="9"/>
      <c r="ABA82" s="9"/>
      <c r="ABB82" s="9"/>
      <c r="ABC82" s="9"/>
      <c r="ABD82" s="9"/>
      <c r="ABE82" s="9"/>
      <c r="ABF82" s="9"/>
      <c r="ABG82" s="9"/>
      <c r="ABH82" s="9"/>
      <c r="ABI82" s="9"/>
      <c r="ABJ82" s="9"/>
      <c r="ABK82" s="9"/>
      <c r="ABL82" s="9"/>
      <c r="ABM82" s="9"/>
      <c r="ABN82" s="9"/>
      <c r="ABO82" s="9"/>
      <c r="ABP82" s="9"/>
      <c r="ABQ82" s="9"/>
      <c r="ABR82" s="9"/>
      <c r="ABS82" s="9"/>
      <c r="ABT82" s="9"/>
      <c r="ABU82" s="9"/>
      <c r="ABV82" s="9"/>
      <c r="ABW82" s="9"/>
      <c r="ABX82" s="9"/>
      <c r="ABY82" s="9"/>
      <c r="ABZ82" s="9"/>
      <c r="ACA82" s="9"/>
      <c r="ACB82" s="9"/>
      <c r="ACC82" s="9"/>
      <c r="ACD82" s="9"/>
      <c r="ACE82" s="9"/>
      <c r="ACF82" s="9"/>
      <c r="ACG82" s="9"/>
      <c r="ACH82" s="9"/>
      <c r="ACI82" s="9"/>
      <c r="ACJ82" s="9"/>
      <c r="ACK82" s="9"/>
      <c r="ACL82" s="9"/>
      <c r="ACM82" s="9"/>
      <c r="ACN82" s="9"/>
      <c r="ACO82" s="9"/>
      <c r="ACP82" s="9"/>
      <c r="ACQ82" s="9"/>
      <c r="ACR82" s="9"/>
      <c r="ACS82" s="9"/>
      <c r="ACT82" s="9"/>
      <c r="ACU82" s="9"/>
      <c r="ACV82" s="9"/>
      <c r="ACW82" s="9"/>
      <c r="ACX82" s="9"/>
      <c r="ACY82" s="9"/>
      <c r="ACZ82" s="9"/>
      <c r="ADA82" s="9"/>
      <c r="ADB82" s="9"/>
      <c r="ADC82" s="9"/>
      <c r="ADD82" s="9"/>
      <c r="ADE82" s="9"/>
      <c r="ADF82" s="9"/>
      <c r="ADG82" s="9"/>
      <c r="ADH82" s="9"/>
      <c r="ADI82" s="9"/>
      <c r="ADJ82" s="9"/>
      <c r="ADK82" s="9"/>
      <c r="ADL82" s="9"/>
      <c r="ADM82" s="9"/>
      <c r="ADN82" s="9"/>
      <c r="ADO82" s="9"/>
      <c r="ADP82" s="9"/>
      <c r="ADQ82" s="9"/>
      <c r="ADR82" s="9"/>
      <c r="ADS82" s="9"/>
      <c r="ADT82" s="9"/>
      <c r="ADU82" s="9"/>
      <c r="ADV82" s="9"/>
      <c r="ADW82" s="9"/>
      <c r="ADX82" s="9"/>
      <c r="ADY82" s="9"/>
      <c r="ADZ82" s="9"/>
      <c r="AEA82" s="9"/>
      <c r="AEB82" s="9"/>
      <c r="AEC82" s="9"/>
      <c r="AED82" s="9"/>
      <c r="AEE82" s="9"/>
      <c r="AEF82" s="9"/>
      <c r="AEG82" s="9"/>
      <c r="AEH82" s="9"/>
      <c r="AEI82" s="9"/>
      <c r="AEJ82" s="9"/>
      <c r="AEK82" s="9"/>
      <c r="AEL82" s="9"/>
      <c r="AEM82" s="9"/>
      <c r="AEN82" s="9"/>
      <c r="AEO82" s="9"/>
      <c r="AEP82" s="9"/>
      <c r="AEQ82" s="9"/>
      <c r="AER82" s="9"/>
      <c r="AES82" s="9"/>
      <c r="AET82" s="9"/>
      <c r="AEU82" s="9"/>
      <c r="AEV82" s="9"/>
      <c r="AEW82" s="9"/>
      <c r="AEX82" s="9"/>
      <c r="AEY82" s="9"/>
      <c r="AEZ82" s="9"/>
      <c r="AFA82" s="9"/>
      <c r="AFB82" s="9"/>
      <c r="AFC82" s="9"/>
      <c r="AFD82" s="9"/>
      <c r="AFE82" s="9"/>
      <c r="AFF82" s="9"/>
      <c r="AFG82" s="9"/>
      <c r="AFH82" s="9"/>
      <c r="AFI82" s="9"/>
      <c r="AFJ82" s="9"/>
      <c r="AFK82" s="9"/>
      <c r="AFL82" s="9"/>
      <c r="AFM82" s="9"/>
      <c r="AFN82" s="9"/>
      <c r="AFO82" s="9"/>
      <c r="AFP82" s="9"/>
      <c r="AFQ82" s="9"/>
      <c r="AFR82" s="9"/>
      <c r="AFS82" s="9"/>
      <c r="AFT82" s="9"/>
      <c r="AFU82" s="9"/>
      <c r="AFV82" s="9"/>
      <c r="AFW82" s="9"/>
      <c r="AFX82" s="9"/>
      <c r="AFY82" s="9"/>
      <c r="AFZ82" s="9"/>
      <c r="AGA82" s="9"/>
      <c r="AGB82" s="9"/>
      <c r="AGC82" s="9"/>
      <c r="AGD82" s="9"/>
      <c r="AGE82" s="9"/>
      <c r="AGF82" s="9"/>
      <c r="AGG82" s="9"/>
      <c r="AGH82" s="9"/>
      <c r="AGI82" s="9"/>
      <c r="AGJ82" s="9"/>
      <c r="AGK82" s="9"/>
      <c r="AGL82" s="9"/>
      <c r="AGM82" s="9"/>
      <c r="AGN82" s="9"/>
      <c r="AGO82" s="9"/>
      <c r="AGP82" s="9"/>
      <c r="AGQ82" s="9"/>
      <c r="AGR82" s="9"/>
      <c r="AGS82" s="9"/>
      <c r="AGT82" s="9"/>
      <c r="AGU82" s="9"/>
      <c r="AGV82" s="9"/>
      <c r="AGW82" s="9"/>
      <c r="AGX82" s="9"/>
      <c r="AGY82" s="9"/>
      <c r="AGZ82" s="9"/>
      <c r="AHA82" s="9"/>
      <c r="AHB82" s="9"/>
      <c r="AHC82" s="9"/>
      <c r="AHD82" s="9"/>
      <c r="AHE82" s="9"/>
      <c r="AHF82" s="9"/>
      <c r="AHG82" s="9"/>
      <c r="AHH82" s="9"/>
      <c r="AHI82" s="9"/>
      <c r="AHJ82" s="9"/>
      <c r="AHK82" s="9"/>
      <c r="AHL82" s="9"/>
      <c r="AHM82" s="9"/>
      <c r="AHN82" s="9"/>
      <c r="AHO82" s="9"/>
      <c r="AHP82" s="9"/>
      <c r="AHQ82" s="9"/>
      <c r="AHR82" s="9"/>
      <c r="AHS82" s="9"/>
      <c r="AHT82" s="9"/>
      <c r="AHU82" s="9"/>
      <c r="AHV82" s="9"/>
      <c r="AHW82" s="9"/>
      <c r="AHX82" s="9"/>
      <c r="AHY82" s="9"/>
      <c r="AHZ82" s="9"/>
      <c r="AIA82" s="9"/>
      <c r="AIB82" s="9"/>
      <c r="AIC82" s="9"/>
      <c r="AID82" s="9"/>
      <c r="AIE82" s="9"/>
      <c r="AIF82" s="9"/>
      <c r="AIG82" s="9"/>
      <c r="AIH82" s="9"/>
      <c r="AII82" s="9"/>
      <c r="AIJ82" s="9"/>
      <c r="AIK82" s="9"/>
      <c r="AIL82" s="9"/>
      <c r="AIM82" s="9"/>
      <c r="AIN82" s="9"/>
      <c r="AIO82" s="9"/>
      <c r="AIP82" s="9"/>
      <c r="AIQ82" s="9"/>
      <c r="AIR82" s="9"/>
      <c r="AIS82" s="9"/>
      <c r="AIT82" s="9"/>
      <c r="AIU82" s="9"/>
      <c r="AIV82" s="9"/>
      <c r="AIW82" s="9"/>
      <c r="AIX82" s="9"/>
      <c r="AIY82" s="9"/>
      <c r="AIZ82" s="9"/>
      <c r="AJA82" s="9"/>
      <c r="AJB82" s="9"/>
      <c r="AJC82" s="9"/>
      <c r="AJD82" s="9"/>
      <c r="AJE82" s="9"/>
      <c r="AJF82" s="9"/>
      <c r="AJG82" s="9"/>
      <c r="AJH82" s="9"/>
      <c r="AJI82" s="9"/>
      <c r="AJJ82" s="9"/>
      <c r="AJK82" s="9"/>
      <c r="AJL82" s="9"/>
      <c r="AJM82" s="9"/>
      <c r="AJN82" s="9"/>
      <c r="AJO82" s="9"/>
      <c r="AJP82" s="9"/>
      <c r="AJQ82" s="9"/>
      <c r="AJR82" s="9"/>
      <c r="AJS82" s="9"/>
      <c r="AJT82" s="9"/>
      <c r="AJU82" s="9"/>
      <c r="AJV82" s="9"/>
      <c r="AJW82" s="9"/>
      <c r="AJX82" s="9"/>
      <c r="AJY82" s="9"/>
      <c r="AJZ82" s="9"/>
      <c r="AKA82" s="9"/>
      <c r="AKB82" s="9"/>
      <c r="AKC82" s="9"/>
      <c r="AKD82" s="9"/>
      <c r="AKE82" s="9"/>
      <c r="AKF82" s="9"/>
      <c r="AKG82" s="9"/>
      <c r="AKH82" s="9"/>
      <c r="AKI82" s="9"/>
      <c r="AKJ82" s="9"/>
      <c r="AKK82" s="9"/>
      <c r="AKL82" s="9"/>
      <c r="AKM82" s="9"/>
      <c r="AKN82" s="9"/>
      <c r="AKO82" s="9"/>
      <c r="AKP82" s="9"/>
      <c r="AKQ82" s="9"/>
      <c r="AKR82" s="9"/>
      <c r="AKS82" s="9"/>
      <c r="AKT82" s="9"/>
      <c r="AKU82" s="9"/>
      <c r="AKV82" s="9"/>
      <c r="AKW82" s="9"/>
      <c r="AKX82" s="9"/>
      <c r="AKY82" s="9"/>
      <c r="AKZ82" s="9"/>
      <c r="ALA82" s="9"/>
      <c r="ALB82" s="9"/>
      <c r="ALC82" s="9"/>
      <c r="ALD82" s="9"/>
      <c r="ALE82" s="9"/>
      <c r="ALF82" s="9"/>
      <c r="ALG82" s="9"/>
      <c r="ALH82" s="9"/>
      <c r="ALI82" s="9"/>
      <c r="ALJ82" s="9"/>
      <c r="ALK82" s="9"/>
      <c r="ALL82" s="9"/>
      <c r="ALM82" s="9"/>
      <c r="ALN82" s="9"/>
      <c r="ALO82" s="9"/>
      <c r="ALP82" s="9"/>
      <c r="ALQ82" s="9"/>
      <c r="ALR82" s="9"/>
      <c r="ALS82" s="9"/>
      <c r="ALT82" s="9"/>
      <c r="ALU82" s="9"/>
      <c r="ALV82" s="9"/>
      <c r="ALW82" s="9"/>
      <c r="ALX82" s="9"/>
      <c r="ALY82" s="9"/>
      <c r="ALZ82" s="9"/>
      <c r="AMA82" s="9"/>
      <c r="AMB82" s="9"/>
      <c r="AMC82" s="9"/>
      <c r="AMD82" s="9"/>
      <c r="AME82" s="9"/>
      <c r="AMF82" s="9"/>
      <c r="AMG82" s="9"/>
      <c r="AMH82" s="9"/>
      <c r="AMI82" s="9"/>
      <c r="AMJ82" s="9"/>
      <c r="AMK82" s="9"/>
      <c r="AML82" s="9"/>
      <c r="AMM82" s="9"/>
      <c r="AMN82" s="9"/>
      <c r="AMO82" s="9"/>
      <c r="AMP82" s="9"/>
      <c r="AMQ82" s="9"/>
      <c r="AMR82" s="9"/>
      <c r="AMS82" s="9"/>
      <c r="AMT82" s="9"/>
      <c r="AMU82" s="9"/>
      <c r="AMV82" s="9"/>
      <c r="AMW82" s="9"/>
      <c r="AMX82" s="9"/>
      <c r="AMY82" s="9"/>
      <c r="AMZ82" s="9"/>
      <c r="ANA82" s="9"/>
      <c r="ANB82" s="9"/>
      <c r="ANC82" s="9"/>
      <c r="AND82" s="9"/>
      <c r="ANE82" s="9"/>
      <c r="ANF82" s="9"/>
      <c r="ANG82" s="9"/>
      <c r="ANH82" s="9"/>
      <c r="ANI82" s="9"/>
      <c r="ANJ82" s="9"/>
      <c r="ANK82" s="9"/>
      <c r="ANL82" s="9"/>
      <c r="ANM82" s="9"/>
      <c r="ANN82" s="9"/>
      <c r="ANO82" s="9"/>
      <c r="ANP82" s="9"/>
      <c r="ANQ82" s="9"/>
      <c r="ANR82" s="9"/>
      <c r="ANS82" s="9"/>
      <c r="ANT82" s="9"/>
      <c r="ANU82" s="9"/>
      <c r="ANV82" s="9"/>
      <c r="ANW82" s="9"/>
      <c r="ANX82" s="9"/>
      <c r="ANY82" s="9"/>
      <c r="ANZ82" s="9"/>
      <c r="AOA82" s="9"/>
      <c r="AOB82" s="9"/>
      <c r="AOC82" s="9"/>
      <c r="AOD82" s="9"/>
      <c r="AOE82" s="9"/>
      <c r="AOF82" s="9"/>
      <c r="AOG82" s="9"/>
      <c r="AOH82" s="9"/>
      <c r="AOI82" s="9"/>
      <c r="AOJ82" s="9"/>
      <c r="AOK82" s="9"/>
      <c r="AOL82" s="9"/>
      <c r="AOM82" s="9"/>
      <c r="AON82" s="9"/>
      <c r="AOO82" s="9"/>
      <c r="AOP82" s="9"/>
      <c r="AOQ82" s="9"/>
      <c r="AOR82" s="9"/>
      <c r="AOS82" s="9"/>
      <c r="AOT82" s="9"/>
      <c r="AOU82" s="9"/>
      <c r="AOV82" s="9"/>
      <c r="AOW82" s="9"/>
      <c r="AOX82" s="9"/>
      <c r="AOY82" s="9"/>
      <c r="AOZ82" s="9"/>
      <c r="APA82" s="9"/>
      <c r="APB82" s="9"/>
      <c r="APC82" s="9"/>
      <c r="APD82" s="9"/>
      <c r="APE82" s="9"/>
      <c r="APF82" s="9"/>
      <c r="APG82" s="9"/>
      <c r="APH82" s="9"/>
      <c r="API82" s="9"/>
      <c r="APJ82" s="9"/>
      <c r="APK82" s="9"/>
      <c r="APL82" s="9"/>
      <c r="APM82" s="9"/>
      <c r="APN82" s="9"/>
      <c r="APO82" s="9"/>
      <c r="APP82" s="9"/>
      <c r="APQ82" s="9"/>
      <c r="APR82" s="9"/>
      <c r="APS82" s="9"/>
      <c r="APT82" s="9"/>
      <c r="APU82" s="9"/>
      <c r="APV82" s="9"/>
      <c r="APW82" s="9"/>
      <c r="APX82" s="9"/>
      <c r="APY82" s="9"/>
      <c r="APZ82" s="9"/>
      <c r="AQA82" s="9"/>
      <c r="AQB82" s="9"/>
      <c r="AQC82" s="9"/>
      <c r="AQD82" s="9"/>
      <c r="AQE82" s="9"/>
      <c r="AQF82" s="9"/>
      <c r="AQG82" s="9"/>
      <c r="AQH82" s="9"/>
      <c r="AQI82" s="9"/>
      <c r="AQJ82" s="9"/>
      <c r="AQK82" s="9"/>
      <c r="AQL82" s="9"/>
      <c r="AQM82" s="9"/>
      <c r="AQN82" s="9"/>
      <c r="AQO82" s="9"/>
      <c r="AQP82" s="9"/>
      <c r="AQQ82" s="9"/>
      <c r="AQR82" s="9"/>
      <c r="AQS82" s="9"/>
      <c r="AQT82" s="9"/>
      <c r="AQU82" s="9"/>
      <c r="AQV82" s="9"/>
      <c r="AQW82" s="9"/>
      <c r="AQX82" s="9"/>
      <c r="AQY82" s="9"/>
      <c r="AQZ82" s="9"/>
      <c r="ARA82" s="9"/>
      <c r="ARB82" s="9"/>
      <c r="ARC82" s="9"/>
      <c r="ARD82" s="9"/>
      <c r="ARE82" s="9"/>
      <c r="ARF82" s="9"/>
      <c r="ARG82" s="9"/>
      <c r="ARH82" s="9"/>
      <c r="ARI82" s="9"/>
      <c r="ARJ82" s="9"/>
      <c r="ARK82" s="9"/>
      <c r="ARL82" s="9"/>
      <c r="ARM82" s="9"/>
      <c r="ARN82" s="9"/>
      <c r="ARO82" s="9"/>
      <c r="ARP82" s="9"/>
      <c r="ARQ82" s="9"/>
      <c r="ARR82" s="9"/>
      <c r="ARS82" s="9"/>
      <c r="ART82" s="9"/>
      <c r="ARU82" s="9"/>
      <c r="ARV82" s="9"/>
      <c r="ARW82" s="9"/>
      <c r="ARX82" s="9"/>
      <c r="ARY82" s="9"/>
      <c r="ARZ82" s="9"/>
      <c r="ASA82" s="9"/>
      <c r="ASB82" s="9"/>
      <c r="ASC82" s="9"/>
      <c r="ASD82" s="9"/>
      <c r="ASE82" s="9"/>
      <c r="ASF82" s="9"/>
      <c r="ASG82" s="9"/>
      <c r="ASH82" s="9"/>
      <c r="ASI82" s="9"/>
      <c r="ASJ82" s="9"/>
      <c r="ASK82" s="9"/>
      <c r="ASL82" s="9"/>
      <c r="ASM82" s="9"/>
      <c r="ASN82" s="9"/>
      <c r="ASO82" s="9"/>
      <c r="ASP82" s="9"/>
      <c r="ASQ82" s="9"/>
      <c r="ASR82" s="9"/>
      <c r="ASS82" s="9"/>
      <c r="AST82" s="9"/>
      <c r="ASU82" s="9"/>
      <c r="ASV82" s="9"/>
      <c r="ASW82" s="9"/>
      <c r="ASX82" s="9"/>
      <c r="ASY82" s="9"/>
      <c r="ASZ82" s="9"/>
      <c r="ATA82" s="9"/>
      <c r="ATB82" s="9"/>
      <c r="ATC82" s="9"/>
      <c r="ATD82" s="9"/>
      <c r="ATE82" s="9"/>
      <c r="ATF82" s="9"/>
      <c r="ATG82" s="9"/>
      <c r="ATH82" s="9"/>
      <c r="ATI82" s="9"/>
      <c r="ATJ82" s="9"/>
      <c r="ATK82" s="9"/>
      <c r="ATL82" s="9"/>
      <c r="ATM82" s="9"/>
      <c r="ATN82" s="9"/>
      <c r="ATO82" s="9"/>
      <c r="ATP82" s="9"/>
      <c r="ATQ82" s="9"/>
      <c r="ATR82" s="9"/>
      <c r="ATS82" s="9"/>
      <c r="ATT82" s="9"/>
      <c r="ATU82" s="9"/>
      <c r="ATV82" s="9"/>
      <c r="ATW82" s="9"/>
      <c r="ATX82" s="9"/>
      <c r="ATY82" s="9"/>
      <c r="ATZ82" s="9"/>
      <c r="AUA82" s="9"/>
      <c r="AUB82" s="9"/>
      <c r="AUC82" s="9"/>
      <c r="AUD82" s="9"/>
      <c r="AUE82" s="9"/>
      <c r="AUF82" s="9"/>
      <c r="AUG82" s="9"/>
      <c r="AUH82" s="9"/>
      <c r="AUI82" s="9"/>
      <c r="AUJ82" s="9"/>
      <c r="AUK82" s="9"/>
      <c r="AUL82" s="9"/>
      <c r="AUM82" s="9"/>
      <c r="AUN82" s="9"/>
      <c r="AUO82" s="9"/>
      <c r="AUP82" s="9"/>
      <c r="AUQ82" s="9"/>
      <c r="AUR82" s="9"/>
      <c r="AUS82" s="9"/>
      <c r="AUT82" s="9"/>
      <c r="AUU82" s="9"/>
      <c r="AUV82" s="9"/>
      <c r="AUW82" s="9"/>
      <c r="AUX82" s="9"/>
      <c r="AUY82" s="9"/>
      <c r="AUZ82" s="9"/>
      <c r="AVA82" s="9"/>
      <c r="AVB82" s="9"/>
      <c r="AVC82" s="9"/>
      <c r="AVD82" s="9"/>
      <c r="AVE82" s="9"/>
      <c r="AVF82" s="9"/>
      <c r="AVG82" s="9"/>
      <c r="AVH82" s="9"/>
      <c r="AVI82" s="9"/>
      <c r="AVJ82" s="9"/>
      <c r="AVK82" s="9"/>
      <c r="AVL82" s="9"/>
      <c r="AVM82" s="9"/>
      <c r="AVN82" s="9"/>
      <c r="AVO82" s="9"/>
      <c r="AVP82" s="9"/>
      <c r="AVQ82" s="9"/>
      <c r="AVR82" s="9"/>
      <c r="AVS82" s="9"/>
      <c r="AVT82" s="9"/>
      <c r="AVU82" s="9"/>
      <c r="AVV82" s="9"/>
      <c r="AVW82" s="9"/>
      <c r="AVX82" s="9"/>
      <c r="AVY82" s="9"/>
      <c r="AVZ82" s="9"/>
      <c r="AWA82" s="9"/>
      <c r="AWB82" s="9"/>
      <c r="AWC82" s="9"/>
      <c r="AWD82" s="9"/>
      <c r="AWE82" s="9"/>
      <c r="AWF82" s="9"/>
      <c r="AWG82" s="9"/>
      <c r="AWH82" s="9"/>
      <c r="AWI82" s="9"/>
      <c r="AWJ82" s="9"/>
      <c r="AWK82" s="9"/>
      <c r="AWL82" s="9"/>
      <c r="AWM82" s="9"/>
      <c r="AWN82" s="9"/>
      <c r="AWO82" s="9"/>
      <c r="AWP82" s="9"/>
      <c r="AWQ82" s="9"/>
      <c r="AWR82" s="9"/>
      <c r="AWS82" s="9"/>
      <c r="AWT82" s="9"/>
      <c r="AWU82" s="9"/>
      <c r="AWV82" s="9"/>
      <c r="AWW82" s="9"/>
      <c r="AWX82" s="9"/>
      <c r="AWY82" s="9"/>
      <c r="AWZ82" s="9"/>
      <c r="AXA82" s="9"/>
      <c r="AXB82" s="9"/>
      <c r="AXC82" s="9"/>
      <c r="AXD82" s="9"/>
      <c r="AXE82" s="9"/>
      <c r="AXF82" s="9"/>
      <c r="AXG82" s="9"/>
      <c r="AXH82" s="9"/>
      <c r="AXI82" s="9"/>
      <c r="AXJ82" s="9"/>
      <c r="AXK82" s="9"/>
      <c r="AXL82" s="9"/>
      <c r="AXM82" s="9"/>
      <c r="AXN82" s="9"/>
      <c r="AXO82" s="9"/>
      <c r="AXP82" s="9"/>
      <c r="AXQ82" s="9"/>
      <c r="AXR82" s="9"/>
      <c r="AXS82" s="9"/>
      <c r="AXT82" s="9"/>
      <c r="AXU82" s="9"/>
      <c r="AXV82" s="9"/>
      <c r="AXW82" s="9"/>
      <c r="AXX82" s="9"/>
      <c r="AXY82" s="9"/>
      <c r="AXZ82" s="9"/>
      <c r="AYA82" s="9"/>
      <c r="AYB82" s="9"/>
      <c r="AYC82" s="9"/>
      <c r="AYD82" s="9"/>
      <c r="AYE82" s="9"/>
      <c r="AYF82" s="9"/>
      <c r="AYG82" s="9"/>
      <c r="AYH82" s="9"/>
      <c r="AYI82" s="9"/>
      <c r="AYJ82" s="9"/>
      <c r="AYK82" s="9"/>
      <c r="AYL82" s="9"/>
      <c r="AYM82" s="9"/>
      <c r="AYN82" s="9"/>
      <c r="AYO82" s="9"/>
      <c r="AYP82" s="9"/>
      <c r="AYQ82" s="9"/>
      <c r="AYR82" s="9"/>
      <c r="AYS82" s="9"/>
      <c r="AYT82" s="9"/>
      <c r="AYU82" s="9"/>
      <c r="AYV82" s="9"/>
      <c r="AYW82" s="9"/>
      <c r="AYX82" s="9"/>
      <c r="AYY82" s="9"/>
      <c r="AYZ82" s="9"/>
      <c r="AZA82" s="9"/>
      <c r="AZB82" s="9"/>
      <c r="AZC82" s="9"/>
      <c r="AZD82" s="9"/>
      <c r="AZE82" s="9"/>
      <c r="AZF82" s="9"/>
      <c r="AZG82" s="9"/>
      <c r="AZH82" s="9"/>
      <c r="AZI82" s="9"/>
      <c r="AZJ82" s="9"/>
      <c r="AZK82" s="9"/>
      <c r="AZL82" s="9"/>
      <c r="AZM82" s="9"/>
      <c r="AZN82" s="9"/>
      <c r="AZO82" s="9"/>
      <c r="AZP82" s="9"/>
      <c r="AZQ82" s="9"/>
      <c r="AZR82" s="9"/>
      <c r="AZS82" s="9"/>
      <c r="AZT82" s="9"/>
      <c r="AZU82" s="9"/>
      <c r="AZV82" s="9"/>
      <c r="AZW82" s="9"/>
      <c r="AZX82" s="9"/>
      <c r="AZY82" s="9"/>
      <c r="AZZ82" s="9"/>
      <c r="BAA82" s="9"/>
      <c r="BAB82" s="9"/>
      <c r="BAC82" s="9"/>
      <c r="BAD82" s="9"/>
      <c r="BAE82" s="9"/>
      <c r="BAF82" s="9"/>
      <c r="BAG82" s="9"/>
      <c r="BAH82" s="9"/>
      <c r="BAI82" s="9"/>
      <c r="BAJ82" s="9"/>
      <c r="BAK82" s="9"/>
      <c r="BAL82" s="9"/>
      <c r="BAM82" s="9"/>
      <c r="BAN82" s="9"/>
      <c r="BAO82" s="9"/>
      <c r="BAP82" s="9"/>
      <c r="BAQ82" s="9"/>
      <c r="BAR82" s="9"/>
      <c r="BAS82" s="9"/>
      <c r="BAT82" s="9"/>
      <c r="BAU82" s="9"/>
      <c r="BAV82" s="9"/>
      <c r="BAW82" s="9"/>
      <c r="BAX82" s="9"/>
      <c r="BAY82" s="9"/>
      <c r="BAZ82" s="9"/>
      <c r="BBA82" s="9"/>
      <c r="BBB82" s="9"/>
      <c r="BBC82" s="9"/>
      <c r="BBD82" s="9"/>
      <c r="BBE82" s="9"/>
      <c r="BBF82" s="9"/>
      <c r="BBG82" s="9"/>
      <c r="BBH82" s="9"/>
      <c r="BBI82" s="9"/>
      <c r="BBJ82" s="9"/>
      <c r="BBK82" s="9"/>
      <c r="BBL82" s="9"/>
      <c r="BBM82" s="9"/>
      <c r="BBN82" s="9"/>
      <c r="BBO82" s="9"/>
      <c r="BBP82" s="9"/>
      <c r="BBQ82" s="9"/>
      <c r="BBR82" s="9"/>
      <c r="BBS82" s="9"/>
      <c r="BBT82" s="9"/>
      <c r="BBU82" s="9"/>
      <c r="BBV82" s="9"/>
      <c r="BBW82" s="9"/>
      <c r="BBX82" s="9"/>
      <c r="BBY82" s="9"/>
      <c r="BBZ82" s="9"/>
      <c r="BCA82" s="9"/>
      <c r="BCB82" s="9"/>
      <c r="BCC82" s="9"/>
      <c r="BCD82" s="9"/>
      <c r="BCE82" s="9"/>
      <c r="BCF82" s="9"/>
      <c r="BCG82" s="9"/>
      <c r="BCH82" s="9"/>
      <c r="BCI82" s="9"/>
      <c r="BCJ82" s="9"/>
      <c r="BCK82" s="9"/>
      <c r="BCL82" s="9"/>
      <c r="BCM82" s="9"/>
      <c r="BCN82" s="9"/>
      <c r="BCO82" s="9"/>
      <c r="BCP82" s="9"/>
      <c r="BCQ82" s="9"/>
      <c r="BCR82" s="9"/>
      <c r="BCS82" s="9"/>
      <c r="BCT82" s="9"/>
      <c r="BCU82" s="9"/>
      <c r="BCV82" s="9"/>
      <c r="BCW82" s="9"/>
      <c r="BCX82" s="9"/>
      <c r="BCY82" s="9"/>
      <c r="BCZ82" s="9"/>
      <c r="BDA82" s="9"/>
      <c r="BDB82" s="9"/>
      <c r="BDC82" s="9"/>
      <c r="BDD82" s="9"/>
      <c r="BDE82" s="9"/>
      <c r="BDF82" s="9"/>
      <c r="BDG82" s="9"/>
      <c r="BDH82" s="9"/>
      <c r="BDI82" s="9"/>
      <c r="BDJ82" s="9"/>
      <c r="BDK82" s="9"/>
      <c r="BDL82" s="9"/>
      <c r="BDM82" s="9"/>
      <c r="BDN82" s="9"/>
      <c r="BDO82" s="9"/>
      <c r="BDP82" s="9"/>
      <c r="BDQ82" s="9"/>
      <c r="BDR82" s="9"/>
      <c r="BDS82" s="9"/>
      <c r="BDT82" s="9"/>
      <c r="BDU82" s="9"/>
      <c r="BDV82" s="9"/>
      <c r="BDW82" s="9"/>
      <c r="BDX82" s="9"/>
      <c r="BDY82" s="9"/>
      <c r="BDZ82" s="9"/>
      <c r="BEA82" s="9"/>
      <c r="BEB82" s="9"/>
      <c r="BEC82" s="9"/>
      <c r="BED82" s="9"/>
      <c r="BEE82" s="9"/>
      <c r="BEF82" s="9"/>
      <c r="BEG82" s="9"/>
      <c r="BEH82" s="9"/>
      <c r="BEI82" s="9"/>
      <c r="BEJ82" s="9"/>
      <c r="BEK82" s="9"/>
      <c r="BEL82" s="9"/>
      <c r="BEM82" s="9"/>
      <c r="BEN82" s="9"/>
      <c r="BEO82" s="9"/>
      <c r="BEP82" s="9"/>
      <c r="BEQ82" s="9"/>
      <c r="BER82" s="9"/>
      <c r="BES82" s="9"/>
      <c r="BET82" s="9"/>
      <c r="BEU82" s="9"/>
      <c r="BEV82" s="9"/>
      <c r="BEW82" s="9"/>
      <c r="BEX82" s="9"/>
      <c r="BEY82" s="9"/>
      <c r="BEZ82" s="9"/>
      <c r="BFA82" s="9"/>
      <c r="BFB82" s="9"/>
      <c r="BFC82" s="9"/>
      <c r="BFD82" s="9"/>
      <c r="BFE82" s="9"/>
      <c r="BFF82" s="9"/>
      <c r="BFG82" s="9"/>
      <c r="BFH82" s="9"/>
      <c r="BFI82" s="9"/>
      <c r="BFJ82" s="9"/>
      <c r="BFK82" s="9"/>
      <c r="BFL82" s="9"/>
      <c r="BFM82" s="9"/>
      <c r="BFN82" s="9"/>
      <c r="BFO82" s="9"/>
      <c r="BFP82" s="9"/>
      <c r="BFQ82" s="9"/>
      <c r="BFR82" s="9"/>
      <c r="BFS82" s="9"/>
      <c r="BFT82" s="9"/>
      <c r="BFU82" s="9"/>
      <c r="BFV82" s="9"/>
      <c r="BFW82" s="9"/>
      <c r="BFX82" s="9"/>
      <c r="BFY82" s="9"/>
      <c r="BFZ82" s="9"/>
      <c r="BGA82" s="9"/>
      <c r="BGB82" s="9"/>
      <c r="BGC82" s="9"/>
      <c r="BGD82" s="9"/>
      <c r="BGE82" s="9"/>
      <c r="BGF82" s="9"/>
      <c r="BGG82" s="9"/>
      <c r="BGH82" s="9"/>
      <c r="BGI82" s="9"/>
      <c r="BGJ82" s="9"/>
      <c r="BGK82" s="9"/>
      <c r="BGL82" s="9"/>
      <c r="BGM82" s="9"/>
      <c r="BGN82" s="9"/>
      <c r="BGO82" s="9"/>
      <c r="BGP82" s="9"/>
      <c r="BGQ82" s="9"/>
      <c r="BGR82" s="9"/>
      <c r="BGS82" s="9"/>
      <c r="BGT82" s="9"/>
      <c r="BGU82" s="9"/>
      <c r="BGV82" s="9"/>
      <c r="BGW82" s="9"/>
      <c r="BGX82" s="9"/>
      <c r="BGY82" s="9"/>
      <c r="BGZ82" s="9"/>
      <c r="BHA82" s="9"/>
      <c r="BHB82" s="9"/>
      <c r="BHC82" s="9"/>
      <c r="BHD82" s="9"/>
      <c r="BHE82" s="9"/>
      <c r="BHF82" s="9"/>
      <c r="BHG82" s="9"/>
      <c r="BHH82" s="9"/>
      <c r="BHI82" s="9"/>
      <c r="BHJ82" s="9"/>
      <c r="BHK82" s="9"/>
      <c r="BHL82" s="9"/>
      <c r="BHM82" s="9"/>
      <c r="BHN82" s="9"/>
      <c r="BHO82" s="9"/>
      <c r="BHP82" s="9"/>
      <c r="BHQ82" s="9"/>
      <c r="BHR82" s="9"/>
      <c r="BHS82" s="9"/>
      <c r="BHT82" s="9"/>
      <c r="BHU82" s="9"/>
      <c r="BHV82" s="9"/>
      <c r="BHW82" s="9"/>
      <c r="BHX82" s="9"/>
      <c r="BHY82" s="9"/>
      <c r="BHZ82" s="9"/>
      <c r="BIA82" s="9"/>
      <c r="BIB82" s="9"/>
      <c r="BIC82" s="9"/>
      <c r="BID82" s="9"/>
      <c r="BIE82" s="9"/>
      <c r="BIF82" s="9"/>
      <c r="BIG82" s="9"/>
      <c r="BIH82" s="9"/>
      <c r="BII82" s="9"/>
      <c r="BIJ82" s="9"/>
      <c r="BIK82" s="9"/>
      <c r="BIL82" s="9"/>
      <c r="BIM82" s="9"/>
      <c r="BIN82" s="9"/>
      <c r="BIO82" s="9"/>
      <c r="BIP82" s="9"/>
      <c r="BIQ82" s="9"/>
      <c r="BIR82" s="9"/>
      <c r="BIS82" s="9"/>
      <c r="BIT82" s="9"/>
      <c r="BIU82" s="9"/>
      <c r="BIV82" s="9"/>
      <c r="BIW82" s="9"/>
      <c r="BIX82" s="9"/>
      <c r="BIY82" s="9"/>
      <c r="BIZ82" s="9"/>
      <c r="BJA82" s="9"/>
      <c r="BJB82" s="9"/>
      <c r="BJC82" s="9"/>
      <c r="BJD82" s="9"/>
      <c r="BJE82" s="9"/>
      <c r="BJF82" s="9"/>
      <c r="BJG82" s="9"/>
      <c r="BJH82" s="9"/>
      <c r="BJI82" s="9"/>
      <c r="BJJ82" s="9"/>
      <c r="BJK82" s="9"/>
      <c r="BJL82" s="9"/>
      <c r="BJM82" s="9"/>
      <c r="BJN82" s="9"/>
      <c r="BJO82" s="9"/>
      <c r="BJP82" s="9"/>
      <c r="BJQ82" s="9"/>
      <c r="BJR82" s="9"/>
      <c r="BJS82" s="9"/>
      <c r="BJT82" s="9"/>
      <c r="BJU82" s="9"/>
      <c r="BJV82" s="9"/>
      <c r="BJW82" s="9"/>
      <c r="BJX82" s="9"/>
      <c r="BJY82" s="9"/>
      <c r="BJZ82" s="9"/>
      <c r="BKA82" s="9"/>
      <c r="BKB82" s="9"/>
      <c r="BKC82" s="9"/>
      <c r="BKD82" s="9"/>
      <c r="BKE82" s="9"/>
      <c r="BKF82" s="9"/>
      <c r="BKG82" s="9"/>
      <c r="BKH82" s="9"/>
      <c r="BKI82" s="9"/>
      <c r="BKJ82" s="9"/>
      <c r="BKK82" s="9"/>
      <c r="BKL82" s="9"/>
      <c r="BKM82" s="9"/>
      <c r="BKN82" s="9"/>
      <c r="BKO82" s="9"/>
      <c r="BKP82" s="9"/>
      <c r="BKQ82" s="9"/>
      <c r="BKR82" s="9"/>
      <c r="BKS82" s="9"/>
      <c r="BKT82" s="9"/>
      <c r="BKU82" s="9"/>
      <c r="BKV82" s="9"/>
      <c r="BKW82" s="9"/>
      <c r="BKX82" s="9"/>
      <c r="BKY82" s="9"/>
      <c r="BKZ82" s="9"/>
      <c r="BLA82" s="9"/>
      <c r="BLB82" s="9"/>
      <c r="BLC82" s="9"/>
      <c r="BLD82" s="9"/>
      <c r="BLE82" s="9"/>
      <c r="BLF82" s="9"/>
      <c r="BLG82" s="9"/>
      <c r="BLH82" s="9"/>
      <c r="BLI82" s="9"/>
      <c r="BLJ82" s="9"/>
      <c r="BLK82" s="9"/>
      <c r="BLL82" s="9"/>
      <c r="BLM82" s="9"/>
      <c r="BLN82" s="9"/>
      <c r="BLO82" s="9"/>
      <c r="BLP82" s="9"/>
      <c r="BLQ82" s="9"/>
      <c r="BLR82" s="9"/>
      <c r="BLS82" s="9"/>
      <c r="BLT82" s="9"/>
      <c r="BLU82" s="9"/>
      <c r="BLV82" s="9"/>
      <c r="BLW82" s="9"/>
      <c r="BLX82" s="9"/>
      <c r="BLY82" s="9"/>
      <c r="BLZ82" s="9"/>
      <c r="BMA82" s="9"/>
      <c r="BMB82" s="9"/>
      <c r="BMC82" s="9"/>
      <c r="BMD82" s="9"/>
      <c r="BME82" s="9"/>
      <c r="BMF82" s="9"/>
      <c r="BMG82" s="9"/>
      <c r="BMH82" s="9"/>
      <c r="BMI82" s="9"/>
      <c r="BMJ82" s="9"/>
      <c r="BMK82" s="9"/>
      <c r="BML82" s="9"/>
      <c r="BMM82" s="9"/>
      <c r="BMN82" s="9"/>
      <c r="BMO82" s="9"/>
      <c r="BMP82" s="9"/>
      <c r="BMQ82" s="9"/>
      <c r="BMR82" s="9"/>
      <c r="BMS82" s="9"/>
      <c r="BMT82" s="9"/>
      <c r="BMU82" s="9"/>
      <c r="BMV82" s="9"/>
      <c r="BMW82" s="9"/>
      <c r="BMX82" s="9"/>
      <c r="BMY82" s="9"/>
      <c r="BMZ82" s="9"/>
      <c r="BNA82" s="9"/>
      <c r="BNB82" s="9"/>
      <c r="BNC82" s="9"/>
      <c r="BND82" s="9"/>
      <c r="BNE82" s="9"/>
      <c r="BNF82" s="9"/>
      <c r="BNG82" s="9"/>
      <c r="BNH82" s="9"/>
      <c r="BNI82" s="9"/>
      <c r="BNJ82" s="9"/>
      <c r="BNK82" s="9"/>
      <c r="BNL82" s="9"/>
      <c r="BNM82" s="9"/>
      <c r="BNN82" s="9"/>
      <c r="BNO82" s="9"/>
      <c r="BNP82" s="9"/>
      <c r="BNQ82" s="9"/>
      <c r="BNR82" s="9"/>
      <c r="BNS82" s="9"/>
      <c r="BNT82" s="9"/>
      <c r="BNU82" s="9"/>
      <c r="BNV82" s="9"/>
      <c r="BNW82" s="9"/>
      <c r="BNX82" s="9"/>
      <c r="BNY82" s="9"/>
      <c r="BNZ82" s="9"/>
      <c r="BOA82" s="9"/>
      <c r="BOB82" s="9"/>
      <c r="BOC82" s="9"/>
      <c r="BOD82" s="9"/>
      <c r="BOE82" s="9"/>
      <c r="BOF82" s="9"/>
      <c r="BOG82" s="9"/>
      <c r="BOH82" s="9"/>
      <c r="BOI82" s="9"/>
      <c r="BOJ82" s="9"/>
      <c r="BOK82" s="9"/>
      <c r="BOL82" s="9"/>
      <c r="BOM82" s="9"/>
      <c r="BON82" s="9"/>
      <c r="BOO82" s="9"/>
      <c r="BOP82" s="9"/>
      <c r="BOQ82" s="9"/>
      <c r="BOR82" s="9"/>
      <c r="BOS82" s="9"/>
      <c r="BOT82" s="9"/>
      <c r="BOU82" s="9"/>
      <c r="BOV82" s="9"/>
      <c r="BOW82" s="9"/>
      <c r="BOX82" s="9"/>
      <c r="BOY82" s="9"/>
      <c r="BOZ82" s="9"/>
      <c r="BPA82" s="9"/>
      <c r="BPB82" s="9"/>
      <c r="BPC82" s="9"/>
      <c r="BPD82" s="9"/>
      <c r="BPE82" s="9"/>
      <c r="BPF82" s="9"/>
      <c r="BPG82" s="9"/>
      <c r="BPH82" s="9"/>
      <c r="BPI82" s="9"/>
      <c r="BPJ82" s="9"/>
      <c r="BPK82" s="9"/>
      <c r="BPL82" s="9"/>
      <c r="BPM82" s="9"/>
      <c r="BPN82" s="9"/>
      <c r="BPO82" s="9"/>
      <c r="BPP82" s="9"/>
      <c r="BPQ82" s="9"/>
      <c r="BPR82" s="9"/>
      <c r="BPS82" s="9"/>
      <c r="BPT82" s="9"/>
      <c r="BPU82" s="9"/>
      <c r="BPV82" s="9"/>
      <c r="BPW82" s="9"/>
      <c r="BPX82" s="9"/>
      <c r="BPY82" s="9"/>
      <c r="BPZ82" s="9"/>
      <c r="BQA82" s="9"/>
      <c r="BQB82" s="9"/>
      <c r="BQC82" s="9"/>
      <c r="BQD82" s="9"/>
      <c r="BQE82" s="9"/>
      <c r="BQF82" s="9"/>
      <c r="BQG82" s="9"/>
      <c r="BQH82" s="9"/>
      <c r="BQI82" s="9"/>
      <c r="BQJ82" s="9"/>
      <c r="BQK82" s="9"/>
      <c r="BQL82" s="9"/>
      <c r="BQM82" s="9"/>
      <c r="BQN82" s="9"/>
      <c r="BQO82" s="9"/>
      <c r="BQP82" s="9"/>
      <c r="BQQ82" s="9"/>
      <c r="BQR82" s="9"/>
      <c r="BQS82" s="9"/>
      <c r="BQT82" s="9"/>
      <c r="BQU82" s="9"/>
      <c r="BQV82" s="9"/>
      <c r="BQW82" s="9"/>
      <c r="BQX82" s="9"/>
      <c r="BQY82" s="9"/>
      <c r="BQZ82" s="9"/>
      <c r="BRA82" s="9"/>
      <c r="BRB82" s="9"/>
      <c r="BRC82" s="9"/>
      <c r="BRD82" s="9"/>
      <c r="BRE82" s="9"/>
      <c r="BRF82" s="9"/>
      <c r="BRG82" s="9"/>
      <c r="BRH82" s="9"/>
      <c r="BRI82" s="9"/>
      <c r="BRJ82" s="9"/>
      <c r="BRK82" s="9"/>
      <c r="BRL82" s="9"/>
      <c r="BRM82" s="9"/>
      <c r="BRN82" s="9"/>
      <c r="BRO82" s="9"/>
      <c r="BRP82" s="9"/>
      <c r="BRQ82" s="9"/>
      <c r="BRR82" s="9"/>
      <c r="BRS82" s="9"/>
      <c r="BRT82" s="9"/>
      <c r="BRU82" s="9"/>
      <c r="BRV82" s="9"/>
      <c r="BRW82" s="9"/>
      <c r="BRX82" s="9"/>
      <c r="BRY82" s="9"/>
      <c r="BRZ82" s="9"/>
      <c r="BSA82" s="9"/>
      <c r="BSB82" s="9"/>
      <c r="BSC82" s="9"/>
      <c r="BSD82" s="9"/>
      <c r="BSE82" s="9"/>
      <c r="BSF82" s="9"/>
      <c r="BSG82" s="9"/>
      <c r="BSH82" s="9"/>
      <c r="BSI82" s="9"/>
      <c r="BSJ82" s="9"/>
      <c r="BSK82" s="9"/>
      <c r="BSL82" s="9"/>
      <c r="BSM82" s="9"/>
      <c r="BSN82" s="9"/>
      <c r="BSO82" s="9"/>
      <c r="BSP82" s="9"/>
      <c r="BSQ82" s="9"/>
      <c r="BSR82" s="9"/>
      <c r="BSS82" s="9"/>
      <c r="BST82" s="9"/>
      <c r="BSU82" s="9"/>
      <c r="BSV82" s="9"/>
      <c r="BSW82" s="9"/>
      <c r="BSX82" s="9"/>
      <c r="BSY82" s="9"/>
      <c r="BSZ82" s="9"/>
      <c r="BTA82" s="9"/>
      <c r="BTB82" s="9"/>
      <c r="BTC82" s="9"/>
      <c r="BTD82" s="9"/>
      <c r="BTE82" s="9"/>
      <c r="BTF82" s="9"/>
      <c r="BTG82" s="9"/>
      <c r="BTH82" s="9"/>
      <c r="BTI82" s="9"/>
      <c r="BTJ82" s="9"/>
      <c r="BTK82" s="9"/>
      <c r="BTL82" s="9"/>
      <c r="BTM82" s="9"/>
      <c r="BTN82" s="9"/>
      <c r="BTO82" s="9"/>
      <c r="BTP82" s="9"/>
      <c r="BTQ82" s="9"/>
      <c r="BTR82" s="9"/>
      <c r="BTS82" s="9"/>
      <c r="BTT82" s="9"/>
      <c r="BTU82" s="9"/>
      <c r="BTV82" s="9"/>
      <c r="BTW82" s="9"/>
      <c r="BTX82" s="9"/>
      <c r="BTY82" s="9"/>
      <c r="BTZ82" s="9"/>
      <c r="BUA82" s="9"/>
      <c r="BUB82" s="9"/>
      <c r="BUC82" s="9"/>
      <c r="BUD82" s="9"/>
      <c r="BUE82" s="9"/>
      <c r="BUF82" s="9"/>
      <c r="BUG82" s="9"/>
      <c r="BUH82" s="9"/>
      <c r="BUI82" s="9"/>
      <c r="BUJ82" s="9"/>
      <c r="BUK82" s="9"/>
      <c r="BUL82" s="9"/>
      <c r="BUM82" s="9"/>
      <c r="BUN82" s="9"/>
      <c r="BUO82" s="9"/>
      <c r="BUP82" s="9"/>
      <c r="BUQ82" s="9"/>
      <c r="BUR82" s="9"/>
      <c r="BUS82" s="9"/>
      <c r="BUT82" s="9"/>
      <c r="BUU82" s="9"/>
      <c r="BUV82" s="9"/>
      <c r="BUW82" s="9"/>
      <c r="BUX82" s="9"/>
      <c r="BUY82" s="9"/>
      <c r="BUZ82" s="9"/>
      <c r="BVA82" s="9"/>
      <c r="BVB82" s="9"/>
      <c r="BVC82" s="9"/>
      <c r="BVD82" s="9"/>
      <c r="BVE82" s="9"/>
      <c r="BVF82" s="9"/>
      <c r="BVG82" s="9"/>
      <c r="BVH82" s="9"/>
      <c r="BVI82" s="9"/>
      <c r="BVJ82" s="9"/>
      <c r="BVK82" s="9"/>
      <c r="BVL82" s="9"/>
      <c r="BVM82" s="9"/>
      <c r="BVN82" s="9"/>
      <c r="BVO82" s="9"/>
      <c r="BVP82" s="9"/>
      <c r="BVQ82" s="9"/>
      <c r="BVR82" s="9"/>
      <c r="BVS82" s="9"/>
      <c r="BVT82" s="9"/>
      <c r="BVU82" s="9"/>
      <c r="BVV82" s="9"/>
      <c r="BVW82" s="9"/>
      <c r="BVX82" s="9"/>
      <c r="BVY82" s="9"/>
      <c r="BVZ82" s="9"/>
      <c r="BWA82" s="9"/>
      <c r="BWB82" s="9"/>
      <c r="BWC82" s="9"/>
      <c r="BWD82" s="9"/>
      <c r="BWE82" s="9"/>
      <c r="BWF82" s="9"/>
      <c r="BWG82" s="9"/>
      <c r="BWH82" s="9"/>
      <c r="BWI82" s="9"/>
      <c r="BWJ82" s="9"/>
      <c r="BWK82" s="9"/>
      <c r="BWL82" s="9"/>
      <c r="BWM82" s="9"/>
      <c r="BWN82" s="9"/>
      <c r="BWO82" s="9"/>
      <c r="BWP82" s="9"/>
      <c r="BWQ82" s="9"/>
      <c r="BWR82" s="9"/>
      <c r="BWS82" s="9"/>
      <c r="BWT82" s="9"/>
      <c r="BWU82" s="9"/>
      <c r="BWV82" s="9"/>
      <c r="BWW82" s="9"/>
      <c r="BWX82" s="9"/>
      <c r="BWY82" s="9"/>
      <c r="BWZ82" s="9"/>
      <c r="BXA82" s="9"/>
      <c r="BXB82" s="9"/>
      <c r="BXC82" s="9"/>
      <c r="BXD82" s="9"/>
      <c r="BXE82" s="9"/>
      <c r="BXF82" s="9"/>
      <c r="BXG82" s="9"/>
      <c r="BXH82" s="9"/>
      <c r="BXI82" s="9"/>
      <c r="BXJ82" s="9"/>
      <c r="BXK82" s="9"/>
      <c r="BXL82" s="9"/>
      <c r="BXM82" s="9"/>
      <c r="BXN82" s="9"/>
      <c r="BXO82" s="9"/>
      <c r="BXP82" s="9"/>
      <c r="BXQ82" s="9"/>
      <c r="BXR82" s="9"/>
      <c r="BXS82" s="9"/>
      <c r="BXT82" s="9"/>
      <c r="BXU82" s="9"/>
      <c r="BXV82" s="9"/>
      <c r="BXW82" s="9"/>
      <c r="BXX82" s="9"/>
      <c r="BXY82" s="9"/>
      <c r="BXZ82" s="9"/>
      <c r="BYA82" s="9"/>
      <c r="BYB82" s="9"/>
      <c r="BYC82" s="9"/>
      <c r="BYD82" s="9"/>
      <c r="BYE82" s="9"/>
      <c r="BYF82" s="9"/>
      <c r="BYG82" s="9"/>
      <c r="BYH82" s="9"/>
      <c r="BYI82" s="9"/>
      <c r="BYJ82" s="9"/>
      <c r="BYK82" s="9"/>
      <c r="BYL82" s="9"/>
      <c r="BYM82" s="9"/>
      <c r="BYN82" s="9"/>
      <c r="BYO82" s="9"/>
      <c r="BYP82" s="9"/>
      <c r="BYQ82" s="9"/>
      <c r="BYR82" s="9"/>
      <c r="BYS82" s="9"/>
      <c r="BYT82" s="9"/>
      <c r="BYU82" s="9"/>
      <c r="BYV82" s="9"/>
      <c r="BYW82" s="9"/>
      <c r="BYX82" s="9"/>
      <c r="BYY82" s="9"/>
      <c r="BYZ82" s="9"/>
      <c r="BZA82" s="9"/>
      <c r="BZB82" s="9"/>
      <c r="BZC82" s="9"/>
      <c r="BZD82" s="9"/>
      <c r="BZE82" s="9"/>
      <c r="BZF82" s="9"/>
      <c r="BZG82" s="9"/>
      <c r="BZH82" s="9"/>
      <c r="BZI82" s="9"/>
      <c r="BZJ82" s="9"/>
      <c r="BZK82" s="9"/>
      <c r="BZL82" s="9"/>
      <c r="BZM82" s="9"/>
      <c r="BZN82" s="9"/>
      <c r="BZO82" s="9"/>
      <c r="BZP82" s="9"/>
      <c r="BZQ82" s="9"/>
      <c r="BZR82" s="9"/>
      <c r="BZS82" s="9"/>
      <c r="BZT82" s="9"/>
      <c r="BZU82" s="9"/>
      <c r="BZV82" s="9"/>
      <c r="BZW82" s="9"/>
      <c r="BZX82" s="9"/>
      <c r="BZY82" s="9"/>
      <c r="BZZ82" s="9"/>
      <c r="CAA82" s="9"/>
      <c r="CAB82" s="9"/>
      <c r="CAC82" s="9"/>
      <c r="CAD82" s="9"/>
      <c r="CAE82" s="9"/>
      <c r="CAF82" s="9"/>
      <c r="CAG82" s="9"/>
      <c r="CAH82" s="9"/>
      <c r="CAI82" s="9"/>
      <c r="CAJ82" s="9"/>
      <c r="CAK82" s="9"/>
      <c r="CAL82" s="9"/>
      <c r="CAM82" s="9"/>
      <c r="CAN82" s="9"/>
      <c r="CAO82" s="9"/>
      <c r="CAP82" s="9"/>
      <c r="CAQ82" s="9"/>
      <c r="CAR82" s="9"/>
      <c r="CAS82" s="9"/>
      <c r="CAT82" s="9"/>
      <c r="CAU82" s="9"/>
      <c r="CAV82" s="9"/>
      <c r="CAW82" s="9"/>
      <c r="CAX82" s="9"/>
      <c r="CAY82" s="9"/>
      <c r="CAZ82" s="9"/>
      <c r="CBA82" s="9"/>
      <c r="CBB82" s="9"/>
      <c r="CBC82" s="9"/>
      <c r="CBD82" s="9"/>
      <c r="CBE82" s="9"/>
      <c r="CBF82" s="9"/>
      <c r="CBG82" s="9"/>
      <c r="CBH82" s="9"/>
      <c r="CBI82" s="9"/>
      <c r="CBJ82" s="9"/>
      <c r="CBK82" s="9"/>
      <c r="CBL82" s="9"/>
      <c r="CBM82" s="9"/>
      <c r="CBN82" s="9"/>
      <c r="CBO82" s="9"/>
      <c r="CBP82" s="9"/>
      <c r="CBQ82" s="9"/>
      <c r="CBR82" s="9"/>
      <c r="CBS82" s="9"/>
      <c r="CBT82" s="9"/>
      <c r="CBU82" s="9"/>
      <c r="CBV82" s="9"/>
      <c r="CBW82" s="9"/>
      <c r="CBX82" s="9"/>
      <c r="CBY82" s="9"/>
      <c r="CBZ82" s="9"/>
      <c r="CCA82" s="9"/>
      <c r="CCB82" s="9"/>
      <c r="CCC82" s="9"/>
      <c r="CCD82" s="9"/>
      <c r="CCE82" s="9"/>
      <c r="CCF82" s="9"/>
      <c r="CCG82" s="9"/>
      <c r="CCH82" s="9"/>
      <c r="CCI82" s="9"/>
      <c r="CCJ82" s="9"/>
      <c r="CCK82" s="9"/>
      <c r="CCL82" s="9"/>
      <c r="CCM82" s="9"/>
      <c r="CCN82" s="9"/>
      <c r="CCO82" s="9"/>
      <c r="CCP82" s="9"/>
      <c r="CCQ82" s="9"/>
      <c r="CCR82" s="9"/>
      <c r="CCS82" s="9"/>
      <c r="CCT82" s="9"/>
      <c r="CCU82" s="9"/>
      <c r="CCV82" s="9"/>
      <c r="CCW82" s="9"/>
      <c r="CCX82" s="9"/>
      <c r="CCY82" s="9"/>
      <c r="CCZ82" s="9"/>
      <c r="CDA82" s="9"/>
      <c r="CDB82" s="9"/>
      <c r="CDC82" s="9"/>
      <c r="CDD82" s="9"/>
      <c r="CDE82" s="9"/>
      <c r="CDF82" s="9"/>
      <c r="CDG82" s="9"/>
      <c r="CDH82" s="9"/>
      <c r="CDI82" s="9"/>
      <c r="CDJ82" s="9"/>
      <c r="CDK82" s="9"/>
      <c r="CDL82" s="9"/>
      <c r="CDM82" s="9"/>
      <c r="CDN82" s="9"/>
      <c r="CDO82" s="9"/>
      <c r="CDP82" s="9"/>
      <c r="CDQ82" s="9"/>
      <c r="CDR82" s="9"/>
      <c r="CDS82" s="9"/>
      <c r="CDT82" s="9"/>
      <c r="CDU82" s="9"/>
      <c r="CDV82" s="9"/>
      <c r="CDW82" s="9"/>
      <c r="CDX82" s="9"/>
      <c r="CDY82" s="9"/>
      <c r="CDZ82" s="9"/>
      <c r="CEA82" s="9"/>
      <c r="CEB82" s="9"/>
      <c r="CEC82" s="9"/>
      <c r="CED82" s="9"/>
      <c r="CEE82" s="9"/>
      <c r="CEF82" s="9"/>
      <c r="CEG82" s="9"/>
      <c r="CEH82" s="9"/>
      <c r="CEI82" s="9"/>
      <c r="CEJ82" s="9"/>
      <c r="CEK82" s="9"/>
      <c r="CEL82" s="9"/>
      <c r="CEM82" s="9"/>
      <c r="CEN82" s="9"/>
      <c r="CEO82" s="9"/>
      <c r="CEP82" s="9"/>
      <c r="CEQ82" s="9"/>
      <c r="CER82" s="9"/>
      <c r="CES82" s="9"/>
      <c r="CET82" s="9"/>
      <c r="CEU82" s="9"/>
      <c r="CEV82" s="9"/>
      <c r="CEW82" s="9"/>
      <c r="CEX82" s="9"/>
      <c r="CEY82" s="9"/>
      <c r="CEZ82" s="9"/>
      <c r="CFA82" s="9"/>
      <c r="CFB82" s="9"/>
      <c r="CFC82" s="9"/>
      <c r="CFD82" s="9"/>
      <c r="CFE82" s="9"/>
      <c r="CFF82" s="9"/>
      <c r="CFG82" s="9"/>
      <c r="CFH82" s="9"/>
      <c r="CFI82" s="9"/>
      <c r="CFJ82" s="9"/>
      <c r="CFK82" s="9"/>
      <c r="CFL82" s="9"/>
      <c r="CFM82" s="9"/>
      <c r="CFN82" s="9"/>
      <c r="CFO82" s="9"/>
      <c r="CFP82" s="9"/>
      <c r="CFQ82" s="9"/>
      <c r="CFR82" s="9"/>
      <c r="CFS82" s="9"/>
      <c r="CFT82" s="9"/>
      <c r="CFU82" s="9"/>
      <c r="CFV82" s="9"/>
      <c r="CFW82" s="9"/>
      <c r="CFX82" s="9"/>
      <c r="CFY82" s="9"/>
      <c r="CFZ82" s="9"/>
      <c r="CGA82" s="9"/>
      <c r="CGB82" s="9"/>
      <c r="CGC82" s="9"/>
      <c r="CGD82" s="9"/>
      <c r="CGE82" s="9"/>
      <c r="CGF82" s="9"/>
      <c r="CGG82" s="9"/>
      <c r="CGH82" s="9"/>
      <c r="CGI82" s="9"/>
      <c r="CGJ82" s="9"/>
      <c r="CGK82" s="9"/>
      <c r="CGL82" s="9"/>
      <c r="CGM82" s="9"/>
      <c r="CGN82" s="9"/>
      <c r="CGO82" s="9"/>
      <c r="CGP82" s="9"/>
      <c r="CGQ82" s="9"/>
      <c r="CGR82" s="9"/>
      <c r="CGS82" s="9"/>
      <c r="CGT82" s="9"/>
      <c r="CGU82" s="9"/>
      <c r="CGV82" s="9"/>
      <c r="CGW82" s="9"/>
      <c r="CGX82" s="9"/>
      <c r="CGY82" s="9"/>
      <c r="CGZ82" s="9"/>
      <c r="CHA82" s="9"/>
      <c r="CHB82" s="9"/>
      <c r="CHC82" s="9"/>
      <c r="CHD82" s="9"/>
      <c r="CHE82" s="9"/>
      <c r="CHF82" s="9"/>
      <c r="CHG82" s="9"/>
      <c r="CHH82" s="9"/>
      <c r="CHI82" s="9"/>
      <c r="CHJ82" s="9"/>
      <c r="CHK82" s="9"/>
      <c r="CHL82" s="9"/>
      <c r="CHM82" s="9"/>
      <c r="CHN82" s="9"/>
      <c r="CHO82" s="9"/>
      <c r="CHP82" s="9"/>
      <c r="CHQ82" s="9"/>
      <c r="CHR82" s="9"/>
      <c r="CHS82" s="9"/>
      <c r="CHT82" s="9"/>
      <c r="CHU82" s="9"/>
      <c r="CHV82" s="9"/>
      <c r="CHW82" s="9"/>
      <c r="CHX82" s="9"/>
      <c r="CHY82" s="9"/>
      <c r="CHZ82" s="9"/>
      <c r="CIA82" s="9"/>
      <c r="CIB82" s="9"/>
      <c r="CIC82" s="9"/>
      <c r="CID82" s="9"/>
      <c r="CIE82" s="9"/>
      <c r="CIF82" s="9"/>
      <c r="CIG82" s="9"/>
      <c r="CIH82" s="9"/>
      <c r="CII82" s="9"/>
      <c r="CIJ82" s="9"/>
      <c r="CIK82" s="9"/>
      <c r="CIL82" s="9"/>
      <c r="CIM82" s="9"/>
      <c r="CIN82" s="9"/>
      <c r="CIO82" s="9"/>
      <c r="CIP82" s="9"/>
      <c r="CIQ82" s="9"/>
      <c r="CIR82" s="9"/>
      <c r="CIS82" s="9"/>
      <c r="CIT82" s="9"/>
      <c r="CIU82" s="9"/>
      <c r="CIV82" s="9"/>
      <c r="CIW82" s="9"/>
      <c r="CIX82" s="9"/>
      <c r="CIY82" s="9"/>
      <c r="CIZ82" s="9"/>
      <c r="CJA82" s="9"/>
      <c r="CJB82" s="9"/>
      <c r="CJC82" s="9"/>
      <c r="CJD82" s="9"/>
      <c r="CJE82" s="9"/>
      <c r="CJF82" s="9"/>
      <c r="CJG82" s="9"/>
      <c r="CJH82" s="9"/>
      <c r="CJI82" s="9"/>
      <c r="CJJ82" s="9"/>
      <c r="CJK82" s="9"/>
      <c r="CJL82" s="9"/>
      <c r="CJM82" s="9"/>
      <c r="CJN82" s="9"/>
      <c r="CJO82" s="9"/>
      <c r="CJP82" s="9"/>
      <c r="CJQ82" s="9"/>
      <c r="CJR82" s="9"/>
      <c r="CJS82" s="9"/>
      <c r="CJT82" s="9"/>
      <c r="CJU82" s="9"/>
      <c r="CJV82" s="9"/>
      <c r="CJW82" s="9"/>
      <c r="CJX82" s="9"/>
      <c r="CJY82" s="9"/>
      <c r="CJZ82" s="9"/>
      <c r="CKA82" s="9"/>
      <c r="CKB82" s="9"/>
      <c r="CKC82" s="9"/>
      <c r="CKD82" s="9"/>
      <c r="CKE82" s="9"/>
      <c r="CKF82" s="9"/>
      <c r="CKG82" s="9"/>
      <c r="CKH82" s="9"/>
      <c r="CKI82" s="9"/>
      <c r="CKJ82" s="9"/>
      <c r="CKK82" s="9"/>
      <c r="CKL82" s="9"/>
      <c r="CKM82" s="9"/>
      <c r="CKN82" s="9"/>
      <c r="CKO82" s="9"/>
      <c r="CKP82" s="9"/>
      <c r="CKQ82" s="9"/>
      <c r="CKR82" s="9"/>
      <c r="CKS82" s="9"/>
      <c r="CKT82" s="9"/>
      <c r="CKU82" s="9"/>
      <c r="CKV82" s="9"/>
      <c r="CKW82" s="9"/>
      <c r="CKX82" s="9"/>
      <c r="CKY82" s="9"/>
      <c r="CKZ82" s="9"/>
      <c r="CLA82" s="9"/>
      <c r="CLB82" s="9"/>
      <c r="CLC82" s="9"/>
      <c r="CLD82" s="9"/>
      <c r="CLE82" s="9"/>
      <c r="CLF82" s="9"/>
      <c r="CLG82" s="9"/>
      <c r="CLH82" s="9"/>
      <c r="CLI82" s="9"/>
      <c r="CLJ82" s="9"/>
      <c r="CLK82" s="9"/>
      <c r="CLL82" s="9"/>
      <c r="CLM82" s="9"/>
      <c r="CLN82" s="9"/>
      <c r="CLO82" s="9"/>
      <c r="CLP82" s="9"/>
      <c r="CLQ82" s="9"/>
      <c r="CLR82" s="9"/>
      <c r="CLS82" s="9"/>
      <c r="CLT82" s="9"/>
      <c r="CLU82" s="9"/>
      <c r="CLV82" s="9"/>
      <c r="CLW82" s="9"/>
      <c r="CLX82" s="9"/>
      <c r="CLY82" s="9"/>
      <c r="CLZ82" s="9"/>
      <c r="CMA82" s="9"/>
      <c r="CMB82" s="9"/>
      <c r="CMC82" s="9"/>
      <c r="CMD82" s="9"/>
      <c r="CME82" s="9"/>
      <c r="CMF82" s="9"/>
      <c r="CMG82" s="9"/>
      <c r="CMH82" s="9"/>
      <c r="CMI82" s="9"/>
      <c r="CMJ82" s="9"/>
      <c r="CMK82" s="9"/>
      <c r="CML82" s="9"/>
      <c r="CMM82" s="9"/>
      <c r="CMN82" s="9"/>
      <c r="CMO82" s="9"/>
      <c r="CMP82" s="9"/>
      <c r="CMQ82" s="9"/>
      <c r="CMR82" s="9"/>
      <c r="CMS82" s="9"/>
      <c r="CMT82" s="9"/>
      <c r="CMU82" s="9"/>
      <c r="CMV82" s="9"/>
      <c r="CMW82" s="9"/>
      <c r="CMX82" s="9"/>
      <c r="CMY82" s="9"/>
      <c r="CMZ82" s="9"/>
      <c r="CNA82" s="9"/>
      <c r="CNB82" s="9"/>
      <c r="CNC82" s="9"/>
      <c r="CND82" s="9"/>
      <c r="CNE82" s="9"/>
      <c r="CNF82" s="9"/>
      <c r="CNG82" s="9"/>
      <c r="CNH82" s="9"/>
      <c r="CNI82" s="9"/>
      <c r="CNJ82" s="9"/>
      <c r="CNK82" s="9"/>
      <c r="CNL82" s="9"/>
      <c r="CNM82" s="9"/>
      <c r="CNN82" s="9"/>
      <c r="CNO82" s="9"/>
      <c r="CNP82" s="9"/>
      <c r="CNQ82" s="9"/>
      <c r="CNR82" s="9"/>
      <c r="CNS82" s="9"/>
      <c r="CNT82" s="9"/>
      <c r="CNU82" s="9"/>
      <c r="CNV82" s="9"/>
      <c r="CNW82" s="9"/>
      <c r="CNX82" s="9"/>
      <c r="CNY82" s="9"/>
      <c r="CNZ82" s="9"/>
      <c r="COA82" s="9"/>
      <c r="COB82" s="9"/>
      <c r="COC82" s="9"/>
      <c r="COD82" s="9"/>
      <c r="COE82" s="9"/>
      <c r="COF82" s="9"/>
      <c r="COG82" s="9"/>
      <c r="COH82" s="9"/>
      <c r="COI82" s="9"/>
      <c r="COJ82" s="9"/>
      <c r="COK82" s="9"/>
      <c r="COL82" s="9"/>
      <c r="COM82" s="9"/>
      <c r="CON82" s="9"/>
      <c r="COO82" s="9"/>
      <c r="COP82" s="9"/>
      <c r="COQ82" s="9"/>
      <c r="COR82" s="9"/>
      <c r="COS82" s="9"/>
      <c r="COT82" s="9"/>
      <c r="COU82" s="9"/>
      <c r="COV82" s="9"/>
      <c r="COW82" s="9"/>
      <c r="COX82" s="9"/>
      <c r="COY82" s="9"/>
      <c r="COZ82" s="9"/>
      <c r="CPA82" s="9"/>
      <c r="CPB82" s="9"/>
      <c r="CPC82" s="9"/>
      <c r="CPD82" s="9"/>
      <c r="CPE82" s="9"/>
      <c r="CPF82" s="9"/>
      <c r="CPG82" s="9"/>
      <c r="CPH82" s="9"/>
      <c r="CPI82" s="9"/>
      <c r="CPJ82" s="9"/>
      <c r="CPK82" s="9"/>
      <c r="CPL82" s="9"/>
      <c r="CPM82" s="9"/>
      <c r="CPN82" s="9"/>
      <c r="CPO82" s="9"/>
      <c r="CPP82" s="9"/>
      <c r="CPQ82" s="9"/>
      <c r="CPR82" s="9"/>
      <c r="CPS82" s="9"/>
      <c r="CPT82" s="9"/>
      <c r="CPU82" s="9"/>
      <c r="CPV82" s="9"/>
      <c r="CPW82" s="9"/>
      <c r="CPX82" s="9"/>
      <c r="CPY82" s="9"/>
      <c r="CPZ82" s="9"/>
      <c r="CQA82" s="9"/>
      <c r="CQB82" s="9"/>
      <c r="CQC82" s="9"/>
      <c r="CQD82" s="9"/>
      <c r="CQE82" s="9"/>
      <c r="CQF82" s="9"/>
      <c r="CQG82" s="9"/>
      <c r="CQH82" s="9"/>
      <c r="CQI82" s="9"/>
      <c r="CQJ82" s="9"/>
      <c r="CQK82" s="9"/>
      <c r="CQL82" s="9"/>
      <c r="CQM82" s="9"/>
      <c r="CQN82" s="9"/>
      <c r="CQO82" s="9"/>
      <c r="CQP82" s="9"/>
      <c r="CQQ82" s="9"/>
      <c r="CQR82" s="9"/>
      <c r="CQS82" s="9"/>
      <c r="CQT82" s="9"/>
      <c r="CQU82" s="9"/>
      <c r="CQV82" s="9"/>
      <c r="CQW82" s="9"/>
      <c r="CQX82" s="9"/>
      <c r="CQY82" s="9"/>
      <c r="CQZ82" s="9"/>
      <c r="CRA82" s="9"/>
      <c r="CRB82" s="9"/>
      <c r="CRC82" s="9"/>
      <c r="CRD82" s="9"/>
      <c r="CRE82" s="9"/>
      <c r="CRF82" s="9"/>
      <c r="CRG82" s="9"/>
      <c r="CRH82" s="9"/>
      <c r="CRI82" s="9"/>
      <c r="CRJ82" s="9"/>
      <c r="CRK82" s="9"/>
      <c r="CRL82" s="9"/>
      <c r="CRM82" s="9"/>
      <c r="CRN82" s="9"/>
      <c r="CRO82" s="9"/>
      <c r="CRP82" s="9"/>
      <c r="CRQ82" s="9"/>
      <c r="CRR82" s="9"/>
      <c r="CRS82" s="9"/>
      <c r="CRT82" s="9"/>
      <c r="CRU82" s="9"/>
      <c r="CRV82" s="9"/>
      <c r="CRW82" s="9"/>
      <c r="CRX82" s="9"/>
      <c r="CRY82" s="9"/>
      <c r="CRZ82" s="9"/>
      <c r="CSA82" s="9"/>
      <c r="CSB82" s="9"/>
      <c r="CSC82" s="9"/>
      <c r="CSD82" s="9"/>
      <c r="CSE82" s="9"/>
      <c r="CSF82" s="9"/>
      <c r="CSG82" s="9"/>
      <c r="CSH82" s="9"/>
      <c r="CSI82" s="9"/>
      <c r="CSJ82" s="9"/>
      <c r="CSK82" s="9"/>
      <c r="CSL82" s="9"/>
      <c r="CSM82" s="9"/>
      <c r="CSN82" s="9"/>
      <c r="CSO82" s="9"/>
      <c r="CSP82" s="9"/>
      <c r="CSQ82" s="9"/>
      <c r="CSR82" s="9"/>
      <c r="CSS82" s="9"/>
      <c r="CST82" s="9"/>
      <c r="CSU82" s="9"/>
      <c r="CSV82" s="9"/>
      <c r="CSW82" s="9"/>
      <c r="CSX82" s="9"/>
      <c r="CSY82" s="9"/>
      <c r="CSZ82" s="9"/>
      <c r="CTA82" s="9"/>
      <c r="CTB82" s="9"/>
      <c r="CTC82" s="9"/>
      <c r="CTD82" s="9"/>
      <c r="CTE82" s="9"/>
      <c r="CTF82" s="9"/>
      <c r="CTG82" s="9"/>
      <c r="CTH82" s="9"/>
      <c r="CTI82" s="9"/>
      <c r="CTJ82" s="9"/>
      <c r="CTK82" s="9"/>
      <c r="CTL82" s="9"/>
      <c r="CTM82" s="9"/>
      <c r="CTN82" s="9"/>
      <c r="CTO82" s="9"/>
      <c r="CTP82" s="9"/>
      <c r="CTQ82" s="9"/>
      <c r="CTR82" s="9"/>
      <c r="CTS82" s="9"/>
      <c r="CTT82" s="9"/>
      <c r="CTU82" s="9"/>
      <c r="CTV82" s="9"/>
      <c r="CTW82" s="9"/>
      <c r="CTX82" s="9"/>
      <c r="CTY82" s="9"/>
      <c r="CTZ82" s="9"/>
      <c r="CUA82" s="9"/>
      <c r="CUB82" s="9"/>
      <c r="CUC82" s="9"/>
      <c r="CUD82" s="9"/>
      <c r="CUE82" s="9"/>
      <c r="CUF82" s="9"/>
      <c r="CUG82" s="9"/>
      <c r="CUH82" s="9"/>
      <c r="CUI82" s="9"/>
      <c r="CUJ82" s="9"/>
      <c r="CUK82" s="9"/>
      <c r="CUL82" s="9"/>
      <c r="CUM82" s="9"/>
      <c r="CUN82" s="9"/>
      <c r="CUO82" s="9"/>
      <c r="CUP82" s="9"/>
      <c r="CUQ82" s="9"/>
      <c r="CUR82" s="9"/>
      <c r="CUS82" s="9"/>
      <c r="CUT82" s="9"/>
      <c r="CUU82" s="9"/>
      <c r="CUV82" s="9"/>
      <c r="CUW82" s="9"/>
      <c r="CUX82" s="9"/>
      <c r="CUY82" s="9"/>
      <c r="CUZ82" s="9"/>
      <c r="CVA82" s="9"/>
      <c r="CVB82" s="9"/>
      <c r="CVC82" s="9"/>
      <c r="CVD82" s="9"/>
      <c r="CVE82" s="9"/>
      <c r="CVF82" s="9"/>
      <c r="CVG82" s="9"/>
      <c r="CVH82" s="9"/>
      <c r="CVI82" s="9"/>
      <c r="CVJ82" s="9"/>
      <c r="CVK82" s="9"/>
      <c r="CVL82" s="9"/>
      <c r="CVM82" s="9"/>
      <c r="CVN82" s="9"/>
      <c r="CVO82" s="9"/>
      <c r="CVP82" s="9"/>
      <c r="CVQ82" s="9"/>
      <c r="CVR82" s="9"/>
      <c r="CVS82" s="9"/>
      <c r="CVT82" s="9"/>
      <c r="CVU82" s="9"/>
      <c r="CVV82" s="9"/>
      <c r="CVW82" s="9"/>
      <c r="CVX82" s="9"/>
      <c r="CVY82" s="9"/>
      <c r="CVZ82" s="9"/>
      <c r="CWA82" s="9"/>
      <c r="CWB82" s="9"/>
      <c r="CWC82" s="9"/>
      <c r="CWD82" s="9"/>
      <c r="CWE82" s="9"/>
      <c r="CWF82" s="9"/>
      <c r="CWG82" s="9"/>
      <c r="CWH82" s="9"/>
      <c r="CWI82" s="9"/>
      <c r="CWJ82" s="9"/>
      <c r="CWK82" s="9"/>
      <c r="CWL82" s="9"/>
      <c r="CWM82" s="9"/>
      <c r="CWN82" s="9"/>
      <c r="CWO82" s="9"/>
      <c r="CWP82" s="9"/>
      <c r="CWQ82" s="9"/>
      <c r="CWR82" s="9"/>
      <c r="CWS82" s="9"/>
      <c r="CWT82" s="9"/>
      <c r="CWU82" s="9"/>
      <c r="CWV82" s="9"/>
      <c r="CWW82" s="9"/>
      <c r="CWX82" s="9"/>
      <c r="CWY82" s="9"/>
      <c r="CWZ82" s="9"/>
      <c r="CXA82" s="9"/>
      <c r="CXB82" s="9"/>
      <c r="CXC82" s="9"/>
      <c r="CXD82" s="9"/>
      <c r="CXE82" s="9"/>
      <c r="CXF82" s="9"/>
      <c r="CXG82" s="9"/>
      <c r="CXH82" s="9"/>
      <c r="CXI82" s="9"/>
      <c r="CXJ82" s="9"/>
      <c r="CXK82" s="9"/>
      <c r="CXL82" s="9"/>
      <c r="CXM82" s="9"/>
      <c r="CXN82" s="9"/>
      <c r="CXO82" s="9"/>
      <c r="CXP82" s="9"/>
      <c r="CXQ82" s="9"/>
      <c r="CXR82" s="9"/>
      <c r="CXS82" s="9"/>
      <c r="CXT82" s="9"/>
      <c r="CXU82" s="9"/>
      <c r="CXV82" s="9"/>
      <c r="CXW82" s="9"/>
      <c r="CXX82" s="9"/>
      <c r="CXY82" s="9"/>
      <c r="CXZ82" s="9"/>
      <c r="CYA82" s="9"/>
      <c r="CYB82" s="9"/>
      <c r="CYC82" s="9"/>
      <c r="CYD82" s="9"/>
      <c r="CYE82" s="9"/>
      <c r="CYF82" s="9"/>
      <c r="CYG82" s="9"/>
      <c r="CYH82" s="9"/>
      <c r="CYI82" s="9"/>
      <c r="CYJ82" s="9"/>
      <c r="CYK82" s="9"/>
      <c r="CYL82" s="9"/>
      <c r="CYM82" s="9"/>
      <c r="CYN82" s="9"/>
      <c r="CYO82" s="9"/>
      <c r="CYP82" s="9"/>
      <c r="CYQ82" s="9"/>
      <c r="CYR82" s="9"/>
      <c r="CYS82" s="9"/>
      <c r="CYT82" s="9"/>
      <c r="CYU82" s="9"/>
      <c r="CYV82" s="9"/>
      <c r="CYW82" s="9"/>
      <c r="CYX82" s="9"/>
      <c r="CYY82" s="9"/>
      <c r="CYZ82" s="9"/>
      <c r="CZA82" s="9"/>
      <c r="CZB82" s="9"/>
      <c r="CZC82" s="9"/>
      <c r="CZD82" s="9"/>
      <c r="CZE82" s="9"/>
      <c r="CZF82" s="9"/>
      <c r="CZG82" s="9"/>
      <c r="CZH82" s="9"/>
      <c r="CZI82" s="9"/>
      <c r="CZJ82" s="9"/>
      <c r="CZK82" s="9"/>
      <c r="CZL82" s="9"/>
      <c r="CZM82" s="9"/>
      <c r="CZN82" s="9"/>
      <c r="CZO82" s="9"/>
      <c r="CZP82" s="9"/>
      <c r="CZQ82" s="9"/>
      <c r="CZR82" s="9"/>
      <c r="CZS82" s="9"/>
      <c r="CZT82" s="9"/>
      <c r="CZU82" s="9"/>
      <c r="CZV82" s="9"/>
      <c r="CZW82" s="9"/>
      <c r="CZX82" s="9"/>
      <c r="CZY82" s="9"/>
      <c r="CZZ82" s="9"/>
      <c r="DAA82" s="9"/>
      <c r="DAB82" s="9"/>
      <c r="DAC82" s="9"/>
      <c r="DAD82" s="9"/>
      <c r="DAE82" s="9"/>
      <c r="DAF82" s="9"/>
      <c r="DAG82" s="9"/>
      <c r="DAH82" s="9"/>
      <c r="DAI82" s="9"/>
      <c r="DAJ82" s="9"/>
      <c r="DAK82" s="9"/>
      <c r="DAL82" s="9"/>
      <c r="DAM82" s="9"/>
      <c r="DAN82" s="9"/>
      <c r="DAO82" s="9"/>
      <c r="DAP82" s="9"/>
      <c r="DAQ82" s="9"/>
      <c r="DAR82" s="9"/>
      <c r="DAS82" s="9"/>
      <c r="DAT82" s="9"/>
      <c r="DAU82" s="9"/>
      <c r="DAV82" s="9"/>
      <c r="DAW82" s="9"/>
      <c r="DAX82" s="9"/>
      <c r="DAY82" s="9"/>
      <c r="DAZ82" s="9"/>
      <c r="DBA82" s="9"/>
      <c r="DBB82" s="9"/>
      <c r="DBC82" s="9"/>
      <c r="DBD82" s="9"/>
      <c r="DBE82" s="9"/>
      <c r="DBF82" s="9"/>
      <c r="DBG82" s="9"/>
      <c r="DBH82" s="9"/>
      <c r="DBI82" s="9"/>
      <c r="DBJ82" s="9"/>
      <c r="DBK82" s="9"/>
      <c r="DBL82" s="9"/>
      <c r="DBM82" s="9"/>
      <c r="DBN82" s="9"/>
      <c r="DBO82" s="9"/>
      <c r="DBP82" s="9"/>
      <c r="DBQ82" s="9"/>
      <c r="DBR82" s="9"/>
      <c r="DBS82" s="9"/>
      <c r="DBT82" s="9"/>
      <c r="DBU82" s="9"/>
      <c r="DBV82" s="9"/>
      <c r="DBW82" s="9"/>
      <c r="DBX82" s="9"/>
      <c r="DBY82" s="9"/>
      <c r="DBZ82" s="9"/>
      <c r="DCA82" s="9"/>
      <c r="DCB82" s="9"/>
      <c r="DCC82" s="9"/>
      <c r="DCD82" s="9"/>
      <c r="DCE82" s="9"/>
      <c r="DCF82" s="9"/>
      <c r="DCG82" s="9"/>
      <c r="DCH82" s="9"/>
      <c r="DCI82" s="9"/>
      <c r="DCJ82" s="9"/>
      <c r="DCK82" s="9"/>
      <c r="DCL82" s="9"/>
      <c r="DCM82" s="9"/>
      <c r="DCN82" s="9"/>
      <c r="DCO82" s="9"/>
      <c r="DCP82" s="9"/>
      <c r="DCQ82" s="9"/>
      <c r="DCR82" s="9"/>
      <c r="DCS82" s="9"/>
      <c r="DCT82" s="9"/>
      <c r="DCU82" s="9"/>
      <c r="DCV82" s="9"/>
      <c r="DCW82" s="9"/>
      <c r="DCX82" s="9"/>
      <c r="DCY82" s="9"/>
      <c r="DCZ82" s="9"/>
      <c r="DDA82" s="9"/>
      <c r="DDB82" s="9"/>
      <c r="DDC82" s="9"/>
      <c r="DDD82" s="9"/>
      <c r="DDE82" s="9"/>
      <c r="DDF82" s="9"/>
      <c r="DDG82" s="9"/>
      <c r="DDH82" s="9"/>
      <c r="DDI82" s="9"/>
      <c r="DDJ82" s="9"/>
      <c r="DDK82" s="9"/>
      <c r="DDL82" s="9"/>
      <c r="DDM82" s="9"/>
      <c r="DDN82" s="9"/>
      <c r="DDO82" s="9"/>
      <c r="DDP82" s="9"/>
      <c r="DDQ82" s="9"/>
      <c r="DDR82" s="9"/>
      <c r="DDS82" s="9"/>
      <c r="DDT82" s="9"/>
      <c r="DDU82" s="9"/>
      <c r="DDV82" s="9"/>
      <c r="DDW82" s="9"/>
      <c r="DDX82" s="9"/>
      <c r="DDY82" s="9"/>
      <c r="DDZ82" s="9"/>
      <c r="DEA82" s="9"/>
      <c r="DEB82" s="9"/>
      <c r="DEC82" s="9"/>
      <c r="DED82" s="9"/>
      <c r="DEE82" s="9"/>
      <c r="DEF82" s="9"/>
      <c r="DEG82" s="9"/>
      <c r="DEH82" s="9"/>
      <c r="DEI82" s="9"/>
      <c r="DEJ82" s="9"/>
      <c r="DEK82" s="9"/>
      <c r="DEL82" s="9"/>
      <c r="DEM82" s="9"/>
      <c r="DEN82" s="9"/>
      <c r="DEO82" s="9"/>
      <c r="DEP82" s="9"/>
      <c r="DEQ82" s="9"/>
      <c r="DER82" s="9"/>
      <c r="DES82" s="9"/>
      <c r="DET82" s="9"/>
      <c r="DEU82" s="9"/>
      <c r="DEV82" s="9"/>
      <c r="DEW82" s="9"/>
      <c r="DEX82" s="9"/>
      <c r="DEY82" s="9"/>
      <c r="DEZ82" s="9"/>
      <c r="DFA82" s="9"/>
      <c r="DFB82" s="9"/>
      <c r="DFC82" s="9"/>
      <c r="DFD82" s="9"/>
      <c r="DFE82" s="9"/>
      <c r="DFF82" s="9"/>
      <c r="DFG82" s="9"/>
      <c r="DFH82" s="9"/>
      <c r="DFI82" s="9"/>
      <c r="DFJ82" s="9"/>
      <c r="DFK82" s="9"/>
      <c r="DFL82" s="9"/>
      <c r="DFM82" s="9"/>
      <c r="DFN82" s="9"/>
      <c r="DFO82" s="9"/>
      <c r="DFP82" s="9"/>
      <c r="DFQ82" s="9"/>
      <c r="DFR82" s="9"/>
      <c r="DFS82" s="9"/>
      <c r="DFT82" s="9"/>
      <c r="DFU82" s="9"/>
      <c r="DFV82" s="9"/>
      <c r="DFW82" s="9"/>
      <c r="DFX82" s="9"/>
      <c r="DFY82" s="9"/>
      <c r="DFZ82" s="9"/>
      <c r="DGA82" s="9"/>
      <c r="DGB82" s="9"/>
      <c r="DGC82" s="9"/>
      <c r="DGD82" s="9"/>
      <c r="DGE82" s="9"/>
      <c r="DGF82" s="9"/>
      <c r="DGG82" s="9"/>
      <c r="DGH82" s="9"/>
      <c r="DGI82" s="9"/>
      <c r="DGJ82" s="9"/>
      <c r="DGK82" s="9"/>
      <c r="DGL82" s="9"/>
      <c r="DGM82" s="9"/>
      <c r="DGN82" s="9"/>
      <c r="DGO82" s="9"/>
      <c r="DGP82" s="9"/>
      <c r="DGQ82" s="9"/>
      <c r="DGR82" s="9"/>
      <c r="DGS82" s="9"/>
      <c r="DGT82" s="9"/>
      <c r="DGU82" s="9"/>
      <c r="DGV82" s="9"/>
      <c r="DGW82" s="9"/>
      <c r="DGX82" s="9"/>
      <c r="DGY82" s="9"/>
      <c r="DGZ82" s="9"/>
      <c r="DHA82" s="9"/>
      <c r="DHB82" s="9"/>
      <c r="DHC82" s="9"/>
      <c r="DHD82" s="9"/>
      <c r="DHE82" s="9"/>
      <c r="DHF82" s="9"/>
      <c r="DHG82" s="9"/>
      <c r="DHH82" s="9"/>
      <c r="DHI82" s="9"/>
      <c r="DHJ82" s="9"/>
      <c r="DHK82" s="9"/>
      <c r="DHL82" s="9"/>
      <c r="DHM82" s="9"/>
      <c r="DHN82" s="9"/>
      <c r="DHO82" s="9"/>
      <c r="DHP82" s="9"/>
      <c r="DHQ82" s="9"/>
      <c r="DHR82" s="9"/>
      <c r="DHS82" s="9"/>
      <c r="DHT82" s="9"/>
      <c r="DHU82" s="9"/>
      <c r="DHV82" s="9"/>
      <c r="DHW82" s="9"/>
      <c r="DHX82" s="9"/>
      <c r="DHY82" s="9"/>
      <c r="DHZ82" s="9"/>
      <c r="DIA82" s="9"/>
      <c r="DIB82" s="9"/>
      <c r="DIC82" s="9"/>
      <c r="DID82" s="9"/>
      <c r="DIE82" s="9"/>
      <c r="DIF82" s="9"/>
      <c r="DIG82" s="9"/>
      <c r="DIH82" s="9"/>
      <c r="DII82" s="9"/>
      <c r="DIJ82" s="9"/>
      <c r="DIK82" s="9"/>
      <c r="DIL82" s="9"/>
      <c r="DIM82" s="9"/>
      <c r="DIN82" s="9"/>
      <c r="DIO82" s="9"/>
      <c r="DIP82" s="9"/>
      <c r="DIQ82" s="9"/>
      <c r="DIR82" s="9"/>
      <c r="DIS82" s="9"/>
      <c r="DIT82" s="9"/>
      <c r="DIU82" s="9"/>
      <c r="DIV82" s="9"/>
      <c r="DIW82" s="9"/>
      <c r="DIX82" s="9"/>
      <c r="DIY82" s="9"/>
      <c r="DIZ82" s="9"/>
      <c r="DJA82" s="9"/>
      <c r="DJB82" s="9"/>
      <c r="DJC82" s="9"/>
      <c r="DJD82" s="9"/>
      <c r="DJE82" s="9"/>
      <c r="DJF82" s="9"/>
      <c r="DJG82" s="9"/>
      <c r="DJH82" s="9"/>
      <c r="DJI82" s="9"/>
      <c r="DJJ82" s="9"/>
      <c r="DJK82" s="9"/>
      <c r="DJL82" s="9"/>
      <c r="DJM82" s="9"/>
      <c r="DJN82" s="9"/>
      <c r="DJO82" s="9"/>
      <c r="DJP82" s="9"/>
      <c r="DJQ82" s="9"/>
      <c r="DJR82" s="9"/>
      <c r="DJS82" s="9"/>
      <c r="DJT82" s="9"/>
      <c r="DJU82" s="9"/>
      <c r="DJV82" s="9"/>
      <c r="DJW82" s="9"/>
      <c r="DJX82" s="9"/>
      <c r="DJY82" s="9"/>
      <c r="DJZ82" s="9"/>
      <c r="DKA82" s="9"/>
      <c r="DKB82" s="9"/>
      <c r="DKC82" s="9"/>
      <c r="DKD82" s="9"/>
      <c r="DKE82" s="9"/>
      <c r="DKF82" s="9"/>
      <c r="DKG82" s="9"/>
      <c r="DKH82" s="9"/>
      <c r="DKI82" s="9"/>
      <c r="DKJ82" s="9"/>
      <c r="DKK82" s="9"/>
      <c r="DKL82" s="9"/>
      <c r="DKM82" s="9"/>
      <c r="DKN82" s="9"/>
      <c r="DKO82" s="9"/>
      <c r="DKP82" s="9"/>
      <c r="DKQ82" s="9"/>
      <c r="DKR82" s="9"/>
      <c r="DKS82" s="9"/>
      <c r="DKT82" s="9"/>
      <c r="DKU82" s="9"/>
      <c r="DKV82" s="9"/>
      <c r="DKW82" s="9"/>
      <c r="DKX82" s="9"/>
      <c r="DKY82" s="9"/>
      <c r="DKZ82" s="9"/>
      <c r="DLA82" s="9"/>
      <c r="DLB82" s="9"/>
      <c r="DLC82" s="9"/>
      <c r="DLD82" s="9"/>
      <c r="DLE82" s="9"/>
      <c r="DLF82" s="9"/>
      <c r="DLG82" s="9"/>
      <c r="DLH82" s="9"/>
      <c r="DLI82" s="9"/>
      <c r="DLJ82" s="9"/>
      <c r="DLK82" s="9"/>
      <c r="DLL82" s="9"/>
      <c r="DLM82" s="9"/>
      <c r="DLN82" s="9"/>
      <c r="DLO82" s="9"/>
      <c r="DLP82" s="9"/>
      <c r="DLQ82" s="9"/>
      <c r="DLR82" s="9"/>
      <c r="DLS82" s="9"/>
      <c r="DLT82" s="9"/>
      <c r="DLU82" s="9"/>
      <c r="DLV82" s="9"/>
      <c r="DLW82" s="9"/>
      <c r="DLX82" s="9"/>
      <c r="DLY82" s="9"/>
      <c r="DLZ82" s="9"/>
      <c r="DMA82" s="9"/>
      <c r="DMB82" s="9"/>
      <c r="DMC82" s="9"/>
      <c r="DMD82" s="9"/>
      <c r="DME82" s="9"/>
      <c r="DMF82" s="9"/>
      <c r="DMG82" s="9"/>
      <c r="DMH82" s="9"/>
      <c r="DMI82" s="9"/>
      <c r="DMJ82" s="9"/>
      <c r="DMK82" s="9"/>
      <c r="DML82" s="9"/>
      <c r="DMM82" s="9"/>
      <c r="DMN82" s="9"/>
      <c r="DMO82" s="9"/>
      <c r="DMP82" s="9"/>
      <c r="DMQ82" s="9"/>
      <c r="DMR82" s="9"/>
      <c r="DMS82" s="9"/>
      <c r="DMT82" s="9"/>
      <c r="DMU82" s="9"/>
      <c r="DMV82" s="9"/>
      <c r="DMW82" s="9"/>
      <c r="DMX82" s="9"/>
      <c r="DMY82" s="9"/>
      <c r="DMZ82" s="9"/>
      <c r="DNA82" s="9"/>
      <c r="DNB82" s="9"/>
      <c r="DNC82" s="9"/>
      <c r="DND82" s="9"/>
      <c r="DNE82" s="9"/>
      <c r="DNF82" s="9"/>
      <c r="DNG82" s="9"/>
      <c r="DNH82" s="9"/>
      <c r="DNI82" s="9"/>
      <c r="DNJ82" s="9"/>
      <c r="DNK82" s="9"/>
      <c r="DNL82" s="9"/>
      <c r="DNM82" s="9"/>
      <c r="DNN82" s="9"/>
      <c r="DNO82" s="9"/>
      <c r="DNP82" s="9"/>
      <c r="DNQ82" s="9"/>
      <c r="DNR82" s="9"/>
      <c r="DNS82" s="9"/>
      <c r="DNT82" s="9"/>
      <c r="DNU82" s="9"/>
      <c r="DNV82" s="9"/>
      <c r="DNW82" s="9"/>
      <c r="DNX82" s="9"/>
      <c r="DNY82" s="9"/>
      <c r="DNZ82" s="9"/>
      <c r="DOA82" s="9"/>
      <c r="DOB82" s="9"/>
      <c r="DOC82" s="9"/>
      <c r="DOD82" s="9"/>
      <c r="DOE82" s="9"/>
      <c r="DOF82" s="9"/>
      <c r="DOG82" s="9"/>
      <c r="DOH82" s="9"/>
      <c r="DOI82" s="9"/>
      <c r="DOJ82" s="9"/>
      <c r="DOK82" s="9"/>
      <c r="DOL82" s="9"/>
      <c r="DOM82" s="9"/>
      <c r="DON82" s="9"/>
      <c r="DOO82" s="9"/>
      <c r="DOP82" s="9"/>
      <c r="DOQ82" s="9"/>
      <c r="DOR82" s="9"/>
      <c r="DOS82" s="9"/>
      <c r="DOT82" s="9"/>
      <c r="DOU82" s="9"/>
      <c r="DOV82" s="9"/>
      <c r="DOW82" s="9"/>
      <c r="DOX82" s="9"/>
      <c r="DOY82" s="9"/>
      <c r="DOZ82" s="9"/>
      <c r="DPA82" s="9"/>
      <c r="DPB82" s="9"/>
      <c r="DPC82" s="9"/>
      <c r="DPD82" s="9"/>
      <c r="DPE82" s="9"/>
      <c r="DPF82" s="9"/>
      <c r="DPG82" s="9"/>
      <c r="DPH82" s="9"/>
      <c r="DPI82" s="9"/>
      <c r="DPJ82" s="9"/>
      <c r="DPK82" s="9"/>
      <c r="DPL82" s="9"/>
      <c r="DPM82" s="9"/>
      <c r="DPN82" s="9"/>
      <c r="DPO82" s="9"/>
      <c r="DPP82" s="9"/>
      <c r="DPQ82" s="9"/>
      <c r="DPR82" s="9"/>
      <c r="DPS82" s="9"/>
      <c r="DPT82" s="9"/>
      <c r="DPU82" s="9"/>
      <c r="DPV82" s="9"/>
      <c r="DPW82" s="9"/>
      <c r="DPX82" s="9"/>
      <c r="DPY82" s="9"/>
      <c r="DPZ82" s="9"/>
      <c r="DQA82" s="9"/>
      <c r="DQB82" s="9"/>
      <c r="DQC82" s="9"/>
      <c r="DQD82" s="9"/>
      <c r="DQE82" s="9"/>
      <c r="DQF82" s="9"/>
      <c r="DQG82" s="9"/>
      <c r="DQH82" s="9"/>
      <c r="DQI82" s="9"/>
      <c r="DQJ82" s="9"/>
      <c r="DQK82" s="9"/>
      <c r="DQL82" s="9"/>
      <c r="DQM82" s="9"/>
      <c r="DQN82" s="9"/>
      <c r="DQO82" s="9"/>
      <c r="DQP82" s="9"/>
      <c r="DQQ82" s="9"/>
      <c r="DQR82" s="9"/>
      <c r="DQS82" s="9"/>
      <c r="DQT82" s="9"/>
      <c r="DQU82" s="9"/>
      <c r="DQV82" s="9"/>
      <c r="DQW82" s="9"/>
      <c r="DQX82" s="9"/>
      <c r="DQY82" s="9"/>
      <c r="DQZ82" s="9"/>
      <c r="DRA82" s="9"/>
      <c r="DRB82" s="9"/>
      <c r="DRC82" s="9"/>
      <c r="DRD82" s="9"/>
      <c r="DRE82" s="9"/>
      <c r="DRF82" s="9"/>
      <c r="DRG82" s="9"/>
      <c r="DRH82" s="9"/>
      <c r="DRI82" s="9"/>
      <c r="DRJ82" s="9"/>
      <c r="DRK82" s="9"/>
      <c r="DRL82" s="9"/>
      <c r="DRM82" s="9"/>
      <c r="DRN82" s="9"/>
      <c r="DRO82" s="9"/>
      <c r="DRP82" s="9"/>
      <c r="DRQ82" s="9"/>
      <c r="DRR82" s="9"/>
      <c r="DRS82" s="9"/>
      <c r="DRT82" s="9"/>
      <c r="DRU82" s="9"/>
      <c r="DRV82" s="9"/>
      <c r="DRW82" s="9"/>
      <c r="DRX82" s="9"/>
      <c r="DRY82" s="9"/>
      <c r="DRZ82" s="9"/>
      <c r="DSA82" s="9"/>
      <c r="DSB82" s="9"/>
      <c r="DSC82" s="9"/>
      <c r="DSD82" s="9"/>
      <c r="DSE82" s="9"/>
      <c r="DSF82" s="9"/>
      <c r="DSG82" s="9"/>
      <c r="DSH82" s="9"/>
      <c r="DSI82" s="9"/>
      <c r="DSJ82" s="9"/>
      <c r="DSK82" s="9"/>
      <c r="DSL82" s="9"/>
      <c r="DSM82" s="9"/>
      <c r="DSN82" s="9"/>
      <c r="DSO82" s="9"/>
      <c r="DSP82" s="9"/>
      <c r="DSQ82" s="9"/>
      <c r="DSR82" s="9"/>
      <c r="DSS82" s="9"/>
      <c r="DST82" s="9"/>
      <c r="DSU82" s="9"/>
      <c r="DSV82" s="9"/>
      <c r="DSW82" s="9"/>
      <c r="DSX82" s="9"/>
      <c r="DSY82" s="9"/>
      <c r="DSZ82" s="9"/>
      <c r="DTA82" s="9"/>
      <c r="DTB82" s="9"/>
      <c r="DTC82" s="9"/>
      <c r="DTD82" s="9"/>
      <c r="DTE82" s="9"/>
      <c r="DTF82" s="9"/>
      <c r="DTG82" s="9"/>
      <c r="DTH82" s="9"/>
      <c r="DTI82" s="9"/>
      <c r="DTJ82" s="9"/>
      <c r="DTK82" s="9"/>
      <c r="DTL82" s="9"/>
      <c r="DTM82" s="9"/>
      <c r="DTN82" s="9"/>
      <c r="DTO82" s="9"/>
      <c r="DTP82" s="9"/>
      <c r="DTQ82" s="9"/>
      <c r="DTR82" s="9"/>
      <c r="DTS82" s="9"/>
      <c r="DTT82" s="9"/>
      <c r="DTU82" s="9"/>
      <c r="DTV82" s="9"/>
      <c r="DTW82" s="9"/>
      <c r="DTX82" s="9"/>
      <c r="DTY82" s="9"/>
      <c r="DTZ82" s="9"/>
      <c r="DUA82" s="9"/>
      <c r="DUB82" s="9"/>
      <c r="DUC82" s="9"/>
      <c r="DUD82" s="9"/>
      <c r="DUE82" s="9"/>
      <c r="DUF82" s="9"/>
      <c r="DUG82" s="9"/>
      <c r="DUH82" s="9"/>
      <c r="DUI82" s="9"/>
      <c r="DUJ82" s="9"/>
      <c r="DUK82" s="9"/>
      <c r="DUL82" s="9"/>
      <c r="DUM82" s="9"/>
      <c r="DUN82" s="9"/>
      <c r="DUO82" s="9"/>
      <c r="DUP82" s="9"/>
      <c r="DUQ82" s="9"/>
      <c r="DUR82" s="9"/>
      <c r="DUS82" s="9"/>
      <c r="DUT82" s="9"/>
      <c r="DUU82" s="9"/>
      <c r="DUV82" s="9"/>
      <c r="DUW82" s="9"/>
      <c r="DUX82" s="9"/>
      <c r="DUY82" s="9"/>
      <c r="DUZ82" s="9"/>
      <c r="DVA82" s="9"/>
      <c r="DVB82" s="9"/>
      <c r="DVC82" s="9"/>
      <c r="DVD82" s="9"/>
      <c r="DVE82" s="9"/>
      <c r="DVF82" s="9"/>
      <c r="DVG82" s="9"/>
      <c r="DVH82" s="9"/>
      <c r="DVI82" s="9"/>
      <c r="DVJ82" s="9"/>
      <c r="DVK82" s="9"/>
      <c r="DVL82" s="9"/>
      <c r="DVM82" s="9"/>
      <c r="DVN82" s="9"/>
      <c r="DVO82" s="9"/>
      <c r="DVP82" s="9"/>
      <c r="DVQ82" s="9"/>
      <c r="DVR82" s="9"/>
      <c r="DVS82" s="9"/>
      <c r="DVT82" s="9"/>
      <c r="DVU82" s="9"/>
      <c r="DVV82" s="9"/>
      <c r="DVW82" s="9"/>
      <c r="DVX82" s="9"/>
      <c r="DVY82" s="9"/>
      <c r="DVZ82" s="9"/>
      <c r="DWA82" s="9"/>
      <c r="DWB82" s="9"/>
      <c r="DWC82" s="9"/>
      <c r="DWD82" s="9"/>
      <c r="DWE82" s="9"/>
      <c r="DWF82" s="9"/>
      <c r="DWG82" s="9"/>
      <c r="DWH82" s="9"/>
      <c r="DWI82" s="9"/>
      <c r="DWJ82" s="9"/>
      <c r="DWK82" s="9"/>
      <c r="DWL82" s="9"/>
      <c r="DWM82" s="9"/>
      <c r="DWN82" s="9"/>
      <c r="DWO82" s="9"/>
      <c r="DWP82" s="9"/>
      <c r="DWQ82" s="9"/>
      <c r="DWR82" s="9"/>
      <c r="DWS82" s="9"/>
      <c r="DWT82" s="9"/>
      <c r="DWU82" s="9"/>
      <c r="DWV82" s="9"/>
      <c r="DWW82" s="9"/>
      <c r="DWX82" s="9"/>
      <c r="DWY82" s="9"/>
      <c r="DWZ82" s="9"/>
      <c r="DXA82" s="9"/>
      <c r="DXB82" s="9"/>
      <c r="DXC82" s="9"/>
      <c r="DXD82" s="9"/>
      <c r="DXE82" s="9"/>
      <c r="DXF82" s="9"/>
      <c r="DXG82" s="9"/>
      <c r="DXH82" s="9"/>
      <c r="DXI82" s="9"/>
      <c r="DXJ82" s="9"/>
      <c r="DXK82" s="9"/>
      <c r="DXL82" s="9"/>
      <c r="DXM82" s="9"/>
      <c r="DXN82" s="9"/>
      <c r="DXO82" s="9"/>
      <c r="DXP82" s="9"/>
      <c r="DXQ82" s="9"/>
      <c r="DXR82" s="9"/>
      <c r="DXS82" s="9"/>
      <c r="DXT82" s="9"/>
      <c r="DXU82" s="9"/>
      <c r="DXV82" s="9"/>
      <c r="DXW82" s="9"/>
      <c r="DXX82" s="9"/>
      <c r="DXY82" s="9"/>
      <c r="DXZ82" s="9"/>
      <c r="DYA82" s="9"/>
      <c r="DYB82" s="9"/>
      <c r="DYC82" s="9"/>
      <c r="DYD82" s="9"/>
      <c r="DYE82" s="9"/>
      <c r="DYF82" s="9"/>
      <c r="DYG82" s="9"/>
      <c r="DYH82" s="9"/>
      <c r="DYI82" s="9"/>
      <c r="DYJ82" s="9"/>
      <c r="DYK82" s="9"/>
      <c r="DYL82" s="9"/>
      <c r="DYM82" s="9"/>
      <c r="DYN82" s="9"/>
      <c r="DYO82" s="9"/>
      <c r="DYP82" s="9"/>
      <c r="DYQ82" s="9"/>
      <c r="DYR82" s="9"/>
      <c r="DYS82" s="9"/>
      <c r="DYT82" s="9"/>
      <c r="DYU82" s="9"/>
      <c r="DYV82" s="9"/>
      <c r="DYW82" s="9"/>
      <c r="DYX82" s="9"/>
      <c r="DYY82" s="9"/>
      <c r="DYZ82" s="9"/>
      <c r="DZA82" s="9"/>
      <c r="DZB82" s="9"/>
      <c r="DZC82" s="9"/>
      <c r="DZD82" s="9"/>
      <c r="DZE82" s="9"/>
      <c r="DZF82" s="9"/>
      <c r="DZG82" s="9"/>
      <c r="DZH82" s="9"/>
      <c r="DZI82" s="9"/>
      <c r="DZJ82" s="9"/>
      <c r="DZK82" s="9"/>
      <c r="DZL82" s="9"/>
      <c r="DZM82" s="9"/>
      <c r="DZN82" s="9"/>
      <c r="DZO82" s="9"/>
      <c r="DZP82" s="9"/>
      <c r="DZQ82" s="9"/>
      <c r="DZR82" s="9"/>
      <c r="DZS82" s="9"/>
      <c r="DZT82" s="9"/>
      <c r="DZU82" s="9"/>
      <c r="DZV82" s="9"/>
      <c r="DZW82" s="9"/>
      <c r="DZX82" s="9"/>
      <c r="DZY82" s="9"/>
      <c r="DZZ82" s="9"/>
      <c r="EAA82" s="9"/>
      <c r="EAB82" s="9"/>
      <c r="EAC82" s="9"/>
      <c r="EAD82" s="9"/>
      <c r="EAE82" s="9"/>
      <c r="EAF82" s="9"/>
      <c r="EAG82" s="9"/>
      <c r="EAH82" s="9"/>
      <c r="EAI82" s="9"/>
      <c r="EAJ82" s="9"/>
      <c r="EAK82" s="9"/>
      <c r="EAL82" s="9"/>
      <c r="EAM82" s="9"/>
      <c r="EAN82" s="9"/>
      <c r="EAO82" s="9"/>
      <c r="EAP82" s="9"/>
      <c r="EAQ82" s="9"/>
      <c r="EAR82" s="9"/>
      <c r="EAS82" s="9"/>
      <c r="EAT82" s="9"/>
      <c r="EAU82" s="9"/>
      <c r="EAV82" s="9"/>
      <c r="EAW82" s="9"/>
      <c r="EAX82" s="9"/>
      <c r="EAY82" s="9"/>
      <c r="EAZ82" s="9"/>
      <c r="EBA82" s="9"/>
      <c r="EBB82" s="9"/>
      <c r="EBC82" s="9"/>
      <c r="EBD82" s="9"/>
      <c r="EBE82" s="9"/>
      <c r="EBF82" s="9"/>
      <c r="EBG82" s="9"/>
      <c r="EBH82" s="9"/>
      <c r="EBI82" s="9"/>
      <c r="EBJ82" s="9"/>
      <c r="EBK82" s="9"/>
      <c r="EBL82" s="9"/>
      <c r="EBM82" s="9"/>
      <c r="EBN82" s="9"/>
      <c r="EBO82" s="9"/>
      <c r="EBP82" s="9"/>
      <c r="EBQ82" s="9"/>
      <c r="EBR82" s="9"/>
      <c r="EBS82" s="9"/>
      <c r="EBT82" s="9"/>
      <c r="EBU82" s="9"/>
      <c r="EBV82" s="9"/>
      <c r="EBW82" s="9"/>
      <c r="EBX82" s="9"/>
      <c r="EBY82" s="9"/>
      <c r="EBZ82" s="9"/>
      <c r="ECA82" s="9"/>
      <c r="ECB82" s="9"/>
      <c r="ECC82" s="9"/>
      <c r="ECD82" s="9"/>
      <c r="ECE82" s="9"/>
      <c r="ECF82" s="9"/>
      <c r="ECG82" s="9"/>
      <c r="ECH82" s="9"/>
      <c r="ECI82" s="9"/>
      <c r="ECJ82" s="9"/>
      <c r="ECK82" s="9"/>
      <c r="ECL82" s="9"/>
      <c r="ECM82" s="9"/>
      <c r="ECN82" s="9"/>
      <c r="ECO82" s="9"/>
      <c r="ECP82" s="9"/>
      <c r="ECQ82" s="9"/>
      <c r="ECR82" s="9"/>
      <c r="ECS82" s="9"/>
      <c r="ECT82" s="9"/>
      <c r="ECU82" s="9"/>
      <c r="ECV82" s="9"/>
      <c r="ECW82" s="9"/>
      <c r="ECX82" s="9"/>
      <c r="ECY82" s="9"/>
      <c r="ECZ82" s="9"/>
      <c r="EDA82" s="9"/>
      <c r="EDB82" s="9"/>
      <c r="EDC82" s="9"/>
      <c r="EDD82" s="9"/>
      <c r="EDE82" s="9"/>
      <c r="EDF82" s="9"/>
      <c r="EDG82" s="9"/>
      <c r="EDH82" s="9"/>
      <c r="EDI82" s="9"/>
      <c r="EDJ82" s="9"/>
      <c r="EDK82" s="9"/>
      <c r="EDL82" s="9"/>
      <c r="EDM82" s="9"/>
      <c r="EDN82" s="9"/>
      <c r="EDO82" s="9"/>
      <c r="EDP82" s="9"/>
      <c r="EDQ82" s="9"/>
      <c r="EDR82" s="9"/>
      <c r="EDS82" s="9"/>
      <c r="EDT82" s="9"/>
      <c r="EDU82" s="9"/>
      <c r="EDV82" s="9"/>
      <c r="EDW82" s="9"/>
      <c r="EDX82" s="9"/>
      <c r="EDY82" s="9"/>
      <c r="EDZ82" s="9"/>
      <c r="EEA82" s="9"/>
      <c r="EEB82" s="9"/>
      <c r="EEC82" s="9"/>
      <c r="EED82" s="9"/>
      <c r="EEE82" s="9"/>
      <c r="EEF82" s="9"/>
      <c r="EEG82" s="9"/>
      <c r="EEH82" s="9"/>
      <c r="EEI82" s="9"/>
      <c r="EEJ82" s="9"/>
      <c r="EEK82" s="9"/>
      <c r="EEL82" s="9"/>
      <c r="EEM82" s="9"/>
      <c r="EEN82" s="9"/>
      <c r="EEO82" s="9"/>
      <c r="EEP82" s="9"/>
      <c r="EEQ82" s="9"/>
      <c r="EER82" s="9"/>
      <c r="EES82" s="9"/>
      <c r="EET82" s="9"/>
      <c r="EEU82" s="9"/>
      <c r="EEV82" s="9"/>
      <c r="EEW82" s="9"/>
      <c r="EEX82" s="9"/>
      <c r="EEY82" s="9"/>
      <c r="EEZ82" s="9"/>
      <c r="EFA82" s="9"/>
      <c r="EFB82" s="9"/>
      <c r="EFC82" s="9"/>
      <c r="EFD82" s="9"/>
      <c r="EFE82" s="9"/>
      <c r="EFF82" s="9"/>
      <c r="EFG82" s="9"/>
      <c r="EFH82" s="9"/>
      <c r="EFI82" s="9"/>
      <c r="EFJ82" s="9"/>
      <c r="EFK82" s="9"/>
      <c r="EFL82" s="9"/>
      <c r="EFM82" s="9"/>
      <c r="EFN82" s="9"/>
      <c r="EFO82" s="9"/>
      <c r="EFP82" s="9"/>
      <c r="EFQ82" s="9"/>
      <c r="EFR82" s="9"/>
      <c r="EFS82" s="9"/>
      <c r="EFT82" s="9"/>
      <c r="EFU82" s="9"/>
      <c r="EFV82" s="9"/>
      <c r="EFW82" s="9"/>
      <c r="EFX82" s="9"/>
      <c r="EFY82" s="9"/>
      <c r="EFZ82" s="9"/>
      <c r="EGA82" s="9"/>
      <c r="EGB82" s="9"/>
      <c r="EGC82" s="9"/>
      <c r="EGD82" s="9"/>
      <c r="EGE82" s="9"/>
      <c r="EGF82" s="9"/>
      <c r="EGG82" s="9"/>
      <c r="EGH82" s="9"/>
      <c r="EGI82" s="9"/>
      <c r="EGJ82" s="9"/>
      <c r="EGK82" s="9"/>
      <c r="EGL82" s="9"/>
      <c r="EGM82" s="9"/>
      <c r="EGN82" s="9"/>
      <c r="EGO82" s="9"/>
      <c r="EGP82" s="9"/>
      <c r="EGQ82" s="9"/>
      <c r="EGR82" s="9"/>
      <c r="EGS82" s="9"/>
      <c r="EGT82" s="9"/>
      <c r="EGU82" s="9"/>
      <c r="EGV82" s="9"/>
      <c r="EGW82" s="9"/>
      <c r="EGX82" s="9"/>
      <c r="EGY82" s="9"/>
      <c r="EGZ82" s="9"/>
      <c r="EHA82" s="9"/>
      <c r="EHB82" s="9"/>
      <c r="EHC82" s="9"/>
      <c r="EHD82" s="9"/>
      <c r="EHE82" s="9"/>
      <c r="EHF82" s="9"/>
      <c r="EHG82" s="9"/>
      <c r="EHH82" s="9"/>
      <c r="EHI82" s="9"/>
      <c r="EHJ82" s="9"/>
      <c r="EHK82" s="9"/>
      <c r="EHL82" s="9"/>
      <c r="EHM82" s="9"/>
      <c r="EHN82" s="9"/>
      <c r="EHO82" s="9"/>
      <c r="EHP82" s="9"/>
      <c r="EHQ82" s="9"/>
      <c r="EHR82" s="9"/>
      <c r="EHS82" s="9"/>
      <c r="EHT82" s="9"/>
      <c r="EHU82" s="9"/>
      <c r="EHV82" s="9"/>
      <c r="EHW82" s="9"/>
      <c r="EHX82" s="9"/>
      <c r="EHY82" s="9"/>
      <c r="EHZ82" s="9"/>
      <c r="EIA82" s="9"/>
      <c r="EIB82" s="9"/>
      <c r="EIC82" s="9"/>
      <c r="EID82" s="9"/>
      <c r="EIE82" s="9"/>
      <c r="EIF82" s="9"/>
      <c r="EIG82" s="9"/>
      <c r="EIH82" s="9"/>
      <c r="EII82" s="9"/>
      <c r="EIJ82" s="9"/>
      <c r="EIK82" s="9"/>
      <c r="EIL82" s="9"/>
      <c r="EIM82" s="9"/>
      <c r="EIN82" s="9"/>
      <c r="EIO82" s="9"/>
      <c r="EIP82" s="9"/>
      <c r="EIQ82" s="9"/>
      <c r="EIR82" s="9"/>
      <c r="EIS82" s="9"/>
      <c r="EIT82" s="9"/>
      <c r="EIU82" s="9"/>
      <c r="EIV82" s="9"/>
      <c r="EIW82" s="9"/>
      <c r="EIX82" s="9"/>
      <c r="EIY82" s="9"/>
      <c r="EIZ82" s="9"/>
      <c r="EJA82" s="9"/>
      <c r="EJB82" s="9"/>
      <c r="EJC82" s="9"/>
      <c r="EJD82" s="9"/>
      <c r="EJE82" s="9"/>
      <c r="EJF82" s="9"/>
      <c r="EJG82" s="9"/>
      <c r="EJH82" s="9"/>
      <c r="EJI82" s="9"/>
      <c r="EJJ82" s="9"/>
      <c r="EJK82" s="9"/>
      <c r="EJL82" s="9"/>
      <c r="EJM82" s="9"/>
      <c r="EJN82" s="9"/>
      <c r="EJO82" s="9"/>
      <c r="EJP82" s="9"/>
      <c r="EJQ82" s="9"/>
      <c r="EJR82" s="9"/>
      <c r="EJS82" s="9"/>
      <c r="EJT82" s="9"/>
      <c r="EJU82" s="9"/>
      <c r="EJV82" s="9"/>
      <c r="EJW82" s="9"/>
      <c r="EJX82" s="9"/>
      <c r="EJY82" s="9"/>
      <c r="EJZ82" s="9"/>
      <c r="EKA82" s="9"/>
      <c r="EKB82" s="9"/>
      <c r="EKC82" s="9"/>
      <c r="EKD82" s="9"/>
      <c r="EKE82" s="9"/>
      <c r="EKF82" s="9"/>
      <c r="EKG82" s="9"/>
      <c r="EKH82" s="9"/>
      <c r="EKI82" s="9"/>
      <c r="EKJ82" s="9"/>
      <c r="EKK82" s="9"/>
      <c r="EKL82" s="9"/>
      <c r="EKM82" s="9"/>
      <c r="EKN82" s="9"/>
      <c r="EKO82" s="9"/>
      <c r="EKP82" s="9"/>
      <c r="EKQ82" s="9"/>
      <c r="EKR82" s="9"/>
      <c r="EKS82" s="9"/>
      <c r="EKT82" s="9"/>
      <c r="EKU82" s="9"/>
      <c r="EKV82" s="9"/>
      <c r="EKW82" s="9"/>
      <c r="EKX82" s="9"/>
      <c r="EKY82" s="9"/>
      <c r="EKZ82" s="9"/>
      <c r="ELA82" s="9"/>
      <c r="ELB82" s="9"/>
      <c r="ELC82" s="9"/>
      <c r="ELD82" s="9"/>
      <c r="ELE82" s="9"/>
      <c r="ELF82" s="9"/>
      <c r="ELG82" s="9"/>
      <c r="ELH82" s="9"/>
      <c r="ELI82" s="9"/>
      <c r="ELJ82" s="9"/>
      <c r="ELK82" s="9"/>
      <c r="ELL82" s="9"/>
      <c r="ELM82" s="9"/>
      <c r="ELN82" s="9"/>
      <c r="ELO82" s="9"/>
      <c r="ELP82" s="9"/>
      <c r="ELQ82" s="9"/>
      <c r="ELR82" s="9"/>
      <c r="ELS82" s="9"/>
      <c r="ELT82" s="9"/>
      <c r="ELU82" s="9"/>
      <c r="ELV82" s="9"/>
      <c r="ELW82" s="9"/>
      <c r="ELX82" s="9"/>
      <c r="ELY82" s="9"/>
      <c r="ELZ82" s="9"/>
      <c r="EMA82" s="9"/>
      <c r="EMB82" s="9"/>
      <c r="EMC82" s="9"/>
      <c r="EMD82" s="9"/>
      <c r="EME82" s="9"/>
      <c r="EMF82" s="9"/>
      <c r="EMG82" s="9"/>
      <c r="EMH82" s="9"/>
      <c r="EMI82" s="9"/>
      <c r="EMJ82" s="9"/>
      <c r="EMK82" s="9"/>
      <c r="EML82" s="9"/>
      <c r="EMM82" s="9"/>
      <c r="EMN82" s="9"/>
      <c r="EMO82" s="9"/>
      <c r="EMP82" s="9"/>
      <c r="EMQ82" s="9"/>
      <c r="EMR82" s="9"/>
      <c r="EMS82" s="9"/>
      <c r="EMT82" s="9"/>
      <c r="EMU82" s="9"/>
      <c r="EMV82" s="9"/>
      <c r="EMW82" s="9"/>
      <c r="EMX82" s="9"/>
      <c r="EMY82" s="9"/>
      <c r="EMZ82" s="9"/>
      <c r="ENA82" s="9"/>
      <c r="ENB82" s="9"/>
      <c r="ENC82" s="9"/>
      <c r="END82" s="9"/>
      <c r="ENE82" s="9"/>
      <c r="ENF82" s="9"/>
      <c r="ENG82" s="9"/>
      <c r="ENH82" s="9"/>
      <c r="ENI82" s="9"/>
      <c r="ENJ82" s="9"/>
      <c r="ENK82" s="9"/>
      <c r="ENL82" s="9"/>
      <c r="ENM82" s="9"/>
      <c r="ENN82" s="9"/>
      <c r="ENO82" s="9"/>
      <c r="ENP82" s="9"/>
      <c r="ENQ82" s="9"/>
      <c r="ENR82" s="9"/>
      <c r="ENS82" s="9"/>
      <c r="ENT82" s="9"/>
      <c r="ENU82" s="9"/>
      <c r="ENV82" s="9"/>
      <c r="ENW82" s="9"/>
      <c r="ENX82" s="9"/>
      <c r="ENY82" s="9"/>
      <c r="ENZ82" s="9"/>
      <c r="EOA82" s="9"/>
      <c r="EOB82" s="9"/>
      <c r="EOC82" s="9"/>
      <c r="EOD82" s="9"/>
      <c r="EOE82" s="9"/>
      <c r="EOF82" s="9"/>
      <c r="EOG82" s="9"/>
      <c r="EOH82" s="9"/>
      <c r="EOI82" s="9"/>
      <c r="EOJ82" s="9"/>
      <c r="EOK82" s="9"/>
      <c r="EOL82" s="9"/>
      <c r="EOM82" s="9"/>
      <c r="EON82" s="9"/>
      <c r="EOO82" s="9"/>
      <c r="EOP82" s="9"/>
      <c r="EOQ82" s="9"/>
      <c r="EOR82" s="9"/>
      <c r="EOS82" s="9"/>
      <c r="EOT82" s="9"/>
      <c r="EOU82" s="9"/>
      <c r="EOV82" s="9"/>
      <c r="EOW82" s="9"/>
      <c r="EOX82" s="9"/>
      <c r="EOY82" s="9"/>
      <c r="EOZ82" s="9"/>
      <c r="EPA82" s="9"/>
      <c r="EPB82" s="9"/>
      <c r="EPC82" s="9"/>
      <c r="EPD82" s="9"/>
      <c r="EPE82" s="9"/>
      <c r="EPF82" s="9"/>
      <c r="EPG82" s="9"/>
      <c r="EPH82" s="9"/>
      <c r="EPI82" s="9"/>
      <c r="EPJ82" s="9"/>
      <c r="EPK82" s="9"/>
      <c r="EPL82" s="9"/>
      <c r="EPM82" s="9"/>
      <c r="EPN82" s="9"/>
      <c r="EPO82" s="9"/>
      <c r="EPP82" s="9"/>
      <c r="EPQ82" s="9"/>
      <c r="EPR82" s="9"/>
      <c r="EPS82" s="9"/>
      <c r="EPT82" s="9"/>
      <c r="EPU82" s="9"/>
      <c r="EPV82" s="9"/>
      <c r="EPW82" s="9"/>
      <c r="EPX82" s="9"/>
      <c r="EPY82" s="9"/>
      <c r="EPZ82" s="9"/>
      <c r="EQA82" s="9"/>
      <c r="EQB82" s="9"/>
      <c r="EQC82" s="9"/>
      <c r="EQD82" s="9"/>
      <c r="EQE82" s="9"/>
      <c r="EQF82" s="9"/>
      <c r="EQG82" s="9"/>
      <c r="EQH82" s="9"/>
      <c r="EQI82" s="9"/>
      <c r="EQJ82" s="9"/>
      <c r="EQK82" s="9"/>
      <c r="EQL82" s="9"/>
      <c r="EQM82" s="9"/>
      <c r="EQN82" s="9"/>
      <c r="EQO82" s="9"/>
      <c r="EQP82" s="9"/>
      <c r="EQQ82" s="9"/>
      <c r="EQR82" s="9"/>
      <c r="EQS82" s="9"/>
      <c r="EQT82" s="9"/>
      <c r="EQU82" s="9"/>
      <c r="EQV82" s="9"/>
      <c r="EQW82" s="9"/>
      <c r="EQX82" s="9"/>
      <c r="EQY82" s="9"/>
      <c r="EQZ82" s="9"/>
      <c r="ERA82" s="9"/>
      <c r="ERB82" s="9"/>
      <c r="ERC82" s="9"/>
      <c r="ERD82" s="9"/>
      <c r="ERE82" s="9"/>
      <c r="ERF82" s="9"/>
      <c r="ERG82" s="9"/>
      <c r="ERH82" s="9"/>
      <c r="ERI82" s="9"/>
      <c r="ERJ82" s="9"/>
      <c r="ERK82" s="9"/>
      <c r="ERL82" s="9"/>
      <c r="ERM82" s="9"/>
      <c r="ERN82" s="9"/>
      <c r="ERO82" s="9"/>
      <c r="ERP82" s="9"/>
      <c r="ERQ82" s="9"/>
      <c r="ERR82" s="9"/>
      <c r="ERS82" s="9"/>
      <c r="ERT82" s="9"/>
      <c r="ERU82" s="9"/>
      <c r="ERV82" s="9"/>
      <c r="ERW82" s="9"/>
      <c r="ERX82" s="9"/>
      <c r="ERY82" s="9"/>
      <c r="ERZ82" s="9"/>
      <c r="ESA82" s="9"/>
      <c r="ESB82" s="9"/>
      <c r="ESC82" s="9"/>
      <c r="ESD82" s="9"/>
      <c r="ESE82" s="9"/>
      <c r="ESF82" s="9"/>
      <c r="ESG82" s="9"/>
      <c r="ESH82" s="9"/>
      <c r="ESI82" s="9"/>
      <c r="ESJ82" s="9"/>
      <c r="ESK82" s="9"/>
      <c r="ESL82" s="9"/>
      <c r="ESM82" s="9"/>
      <c r="ESN82" s="9"/>
      <c r="ESO82" s="9"/>
      <c r="ESP82" s="9"/>
      <c r="ESQ82" s="9"/>
      <c r="ESR82" s="9"/>
      <c r="ESS82" s="9"/>
      <c r="EST82" s="9"/>
      <c r="ESU82" s="9"/>
      <c r="ESV82" s="9"/>
      <c r="ESW82" s="9"/>
      <c r="ESX82" s="9"/>
      <c r="ESY82" s="9"/>
      <c r="ESZ82" s="9"/>
      <c r="ETA82" s="9"/>
      <c r="ETB82" s="9"/>
      <c r="ETC82" s="9"/>
      <c r="ETD82" s="9"/>
      <c r="ETE82" s="9"/>
      <c r="ETF82" s="9"/>
      <c r="ETG82" s="9"/>
      <c r="ETH82" s="9"/>
      <c r="ETI82" s="9"/>
      <c r="ETJ82" s="9"/>
      <c r="ETK82" s="9"/>
      <c r="ETL82" s="9"/>
      <c r="ETM82" s="9"/>
      <c r="ETN82" s="9"/>
      <c r="ETO82" s="9"/>
      <c r="ETP82" s="9"/>
      <c r="ETQ82" s="9"/>
      <c r="ETR82" s="9"/>
      <c r="ETS82" s="9"/>
      <c r="ETT82" s="9"/>
      <c r="ETU82" s="9"/>
      <c r="ETV82" s="9"/>
      <c r="ETW82" s="9"/>
      <c r="ETX82" s="9"/>
      <c r="ETY82" s="9"/>
      <c r="ETZ82" s="9"/>
      <c r="EUA82" s="9"/>
      <c r="EUB82" s="9"/>
      <c r="EUC82" s="9"/>
      <c r="EUD82" s="9"/>
      <c r="EUE82" s="9"/>
      <c r="EUF82" s="9"/>
      <c r="EUG82" s="9"/>
      <c r="EUH82" s="9"/>
      <c r="EUI82" s="9"/>
      <c r="EUJ82" s="9"/>
      <c r="EUK82" s="9"/>
      <c r="EUL82" s="9"/>
      <c r="EUM82" s="9"/>
      <c r="EUN82" s="9"/>
      <c r="EUO82" s="9"/>
      <c r="EUP82" s="9"/>
      <c r="EUQ82" s="9"/>
      <c r="EUR82" s="9"/>
      <c r="EUS82" s="9"/>
      <c r="EUT82" s="9"/>
      <c r="EUU82" s="9"/>
      <c r="EUV82" s="9"/>
      <c r="EUW82" s="9"/>
      <c r="EUX82" s="9"/>
      <c r="EUY82" s="9"/>
      <c r="EUZ82" s="9"/>
      <c r="EVA82" s="9"/>
      <c r="EVB82" s="9"/>
      <c r="EVC82" s="9"/>
      <c r="EVD82" s="9"/>
      <c r="EVE82" s="9"/>
      <c r="EVF82" s="9"/>
      <c r="EVG82" s="9"/>
      <c r="EVH82" s="9"/>
      <c r="EVI82" s="9"/>
      <c r="EVJ82" s="9"/>
      <c r="EVK82" s="9"/>
      <c r="EVL82" s="9"/>
      <c r="EVM82" s="9"/>
      <c r="EVN82" s="9"/>
      <c r="EVO82" s="9"/>
      <c r="EVP82" s="9"/>
      <c r="EVQ82" s="9"/>
      <c r="EVR82" s="9"/>
      <c r="EVS82" s="9"/>
      <c r="EVT82" s="9"/>
      <c r="EVU82" s="9"/>
      <c r="EVV82" s="9"/>
      <c r="EVW82" s="9"/>
      <c r="EVX82" s="9"/>
      <c r="EVY82" s="9"/>
      <c r="EVZ82" s="9"/>
      <c r="EWA82" s="9"/>
      <c r="EWB82" s="9"/>
      <c r="EWC82" s="9"/>
      <c r="EWD82" s="9"/>
      <c r="EWE82" s="9"/>
      <c r="EWF82" s="9"/>
      <c r="EWG82" s="9"/>
      <c r="EWH82" s="9"/>
      <c r="EWI82" s="9"/>
      <c r="EWJ82" s="9"/>
      <c r="EWK82" s="9"/>
      <c r="EWL82" s="9"/>
      <c r="EWM82" s="9"/>
      <c r="EWN82" s="9"/>
      <c r="EWO82" s="9"/>
      <c r="EWP82" s="9"/>
      <c r="EWQ82" s="9"/>
      <c r="EWR82" s="9"/>
      <c r="EWS82" s="9"/>
      <c r="EWT82" s="9"/>
      <c r="EWU82" s="9"/>
      <c r="EWV82" s="9"/>
      <c r="EWW82" s="9"/>
      <c r="EWX82" s="9"/>
      <c r="EWY82" s="9"/>
      <c r="EWZ82" s="9"/>
      <c r="EXA82" s="9"/>
      <c r="EXB82" s="9"/>
      <c r="EXC82" s="9"/>
      <c r="EXD82" s="9"/>
      <c r="EXE82" s="9"/>
      <c r="EXF82" s="9"/>
      <c r="EXG82" s="9"/>
      <c r="EXH82" s="9"/>
      <c r="EXI82" s="9"/>
      <c r="EXJ82" s="9"/>
      <c r="EXK82" s="9"/>
      <c r="EXL82" s="9"/>
      <c r="EXM82" s="9"/>
      <c r="EXN82" s="9"/>
      <c r="EXO82" s="9"/>
      <c r="EXP82" s="9"/>
      <c r="EXQ82" s="9"/>
      <c r="EXR82" s="9"/>
      <c r="EXS82" s="9"/>
      <c r="EXT82" s="9"/>
      <c r="EXU82" s="9"/>
      <c r="EXV82" s="9"/>
      <c r="EXW82" s="9"/>
      <c r="EXX82" s="9"/>
      <c r="EXY82" s="9"/>
      <c r="EXZ82" s="9"/>
      <c r="EYA82" s="9"/>
      <c r="EYB82" s="9"/>
      <c r="EYC82" s="9"/>
      <c r="EYD82" s="9"/>
      <c r="EYE82" s="9"/>
      <c r="EYF82" s="9"/>
      <c r="EYG82" s="9"/>
      <c r="EYH82" s="9"/>
      <c r="EYI82" s="9"/>
      <c r="EYJ82" s="9"/>
      <c r="EYK82" s="9"/>
      <c r="EYL82" s="9"/>
      <c r="EYM82" s="9"/>
      <c r="EYN82" s="9"/>
      <c r="EYO82" s="9"/>
      <c r="EYP82" s="9"/>
      <c r="EYQ82" s="9"/>
      <c r="EYR82" s="9"/>
      <c r="EYS82" s="9"/>
      <c r="EYT82" s="9"/>
      <c r="EYU82" s="9"/>
      <c r="EYV82" s="9"/>
      <c r="EYW82" s="9"/>
      <c r="EYX82" s="9"/>
      <c r="EYY82" s="9"/>
      <c r="EYZ82" s="9"/>
      <c r="EZA82" s="9"/>
      <c r="EZB82" s="9"/>
      <c r="EZC82" s="9"/>
      <c r="EZD82" s="9"/>
      <c r="EZE82" s="9"/>
      <c r="EZF82" s="9"/>
      <c r="EZG82" s="9"/>
      <c r="EZH82" s="9"/>
      <c r="EZI82" s="9"/>
      <c r="EZJ82" s="9"/>
      <c r="EZK82" s="9"/>
      <c r="EZL82" s="9"/>
      <c r="EZM82" s="9"/>
      <c r="EZN82" s="9"/>
      <c r="EZO82" s="9"/>
      <c r="EZP82" s="9"/>
      <c r="EZQ82" s="9"/>
      <c r="EZR82" s="9"/>
      <c r="EZS82" s="9"/>
      <c r="EZT82" s="9"/>
      <c r="EZU82" s="9"/>
      <c r="EZV82" s="9"/>
      <c r="EZW82" s="9"/>
      <c r="EZX82" s="9"/>
      <c r="EZY82" s="9"/>
      <c r="EZZ82" s="9"/>
      <c r="FAA82" s="9"/>
      <c r="FAB82" s="9"/>
      <c r="FAC82" s="9"/>
      <c r="FAD82" s="9"/>
      <c r="FAE82" s="9"/>
      <c r="FAF82" s="9"/>
      <c r="FAG82" s="9"/>
      <c r="FAH82" s="9"/>
      <c r="FAI82" s="9"/>
      <c r="FAJ82" s="9"/>
      <c r="FAK82" s="9"/>
      <c r="FAL82" s="9"/>
      <c r="FAM82" s="9"/>
      <c r="FAN82" s="9"/>
      <c r="FAO82" s="9"/>
      <c r="FAP82" s="9"/>
      <c r="FAQ82" s="9"/>
      <c r="FAR82" s="9"/>
      <c r="FAS82" s="9"/>
      <c r="FAT82" s="9"/>
      <c r="FAU82" s="9"/>
      <c r="FAV82" s="9"/>
      <c r="FAW82" s="9"/>
      <c r="FAX82" s="9"/>
      <c r="FAY82" s="9"/>
      <c r="FAZ82" s="9"/>
      <c r="FBA82" s="9"/>
      <c r="FBB82" s="9"/>
      <c r="FBC82" s="9"/>
      <c r="FBD82" s="9"/>
      <c r="FBE82" s="9"/>
      <c r="FBF82" s="9"/>
      <c r="FBG82" s="9"/>
      <c r="FBH82" s="9"/>
      <c r="FBI82" s="9"/>
      <c r="FBJ82" s="9"/>
      <c r="FBK82" s="9"/>
      <c r="FBL82" s="9"/>
      <c r="FBM82" s="9"/>
      <c r="FBN82" s="9"/>
      <c r="FBO82" s="9"/>
      <c r="FBP82" s="9"/>
      <c r="FBQ82" s="9"/>
      <c r="FBR82" s="9"/>
      <c r="FBS82" s="9"/>
      <c r="FBT82" s="9"/>
      <c r="FBU82" s="9"/>
      <c r="FBV82" s="9"/>
      <c r="FBW82" s="9"/>
      <c r="FBX82" s="9"/>
      <c r="FBY82" s="9"/>
      <c r="FBZ82" s="9"/>
      <c r="FCA82" s="9"/>
      <c r="FCB82" s="9"/>
      <c r="FCC82" s="9"/>
      <c r="FCD82" s="9"/>
      <c r="FCE82" s="9"/>
      <c r="FCF82" s="9"/>
      <c r="FCG82" s="9"/>
      <c r="FCH82" s="9"/>
      <c r="FCI82" s="9"/>
      <c r="FCJ82" s="9"/>
      <c r="FCK82" s="9"/>
      <c r="FCL82" s="9"/>
      <c r="FCM82" s="9"/>
      <c r="FCN82" s="9"/>
      <c r="FCO82" s="9"/>
      <c r="FCP82" s="9"/>
      <c r="FCQ82" s="9"/>
      <c r="FCR82" s="9"/>
      <c r="FCS82" s="9"/>
      <c r="FCT82" s="9"/>
      <c r="FCU82" s="9"/>
      <c r="FCV82" s="9"/>
      <c r="FCW82" s="9"/>
      <c r="FCX82" s="9"/>
      <c r="FCY82" s="9"/>
      <c r="FCZ82" s="9"/>
      <c r="FDA82" s="9"/>
      <c r="FDB82" s="9"/>
      <c r="FDC82" s="9"/>
      <c r="FDD82" s="9"/>
      <c r="FDE82" s="9"/>
      <c r="FDF82" s="9"/>
      <c r="FDG82" s="9"/>
      <c r="FDH82" s="9"/>
      <c r="FDI82" s="9"/>
      <c r="FDJ82" s="9"/>
      <c r="FDK82" s="9"/>
      <c r="FDL82" s="9"/>
      <c r="FDM82" s="9"/>
      <c r="FDN82" s="9"/>
      <c r="FDO82" s="9"/>
      <c r="FDP82" s="9"/>
      <c r="FDQ82" s="9"/>
      <c r="FDR82" s="9"/>
      <c r="FDS82" s="9"/>
      <c r="FDT82" s="9"/>
      <c r="FDU82" s="9"/>
      <c r="FDV82" s="9"/>
      <c r="FDW82" s="9"/>
      <c r="FDX82" s="9"/>
      <c r="FDY82" s="9"/>
      <c r="FDZ82" s="9"/>
      <c r="FEA82" s="9"/>
      <c r="FEB82" s="9"/>
      <c r="FEC82" s="9"/>
      <c r="FED82" s="9"/>
      <c r="FEE82" s="9"/>
      <c r="FEF82" s="9"/>
      <c r="FEG82" s="9"/>
      <c r="FEH82" s="9"/>
      <c r="FEI82" s="9"/>
      <c r="FEJ82" s="9"/>
      <c r="FEK82" s="9"/>
      <c r="FEL82" s="9"/>
      <c r="FEM82" s="9"/>
      <c r="FEN82" s="9"/>
      <c r="FEO82" s="9"/>
      <c r="FEP82" s="9"/>
      <c r="FEQ82" s="9"/>
      <c r="FER82" s="9"/>
      <c r="FES82" s="9"/>
      <c r="FET82" s="9"/>
      <c r="FEU82" s="9"/>
      <c r="FEV82" s="9"/>
      <c r="FEW82" s="9"/>
      <c r="FEX82" s="9"/>
      <c r="FEY82" s="9"/>
      <c r="FEZ82" s="9"/>
      <c r="FFA82" s="9"/>
      <c r="FFB82" s="9"/>
      <c r="FFC82" s="9"/>
      <c r="FFD82" s="9"/>
      <c r="FFE82" s="9"/>
      <c r="FFF82" s="9"/>
      <c r="FFG82" s="9"/>
      <c r="FFH82" s="9"/>
      <c r="FFI82" s="9"/>
      <c r="FFJ82" s="9"/>
      <c r="FFK82" s="9"/>
      <c r="FFL82" s="9"/>
      <c r="FFM82" s="9"/>
      <c r="FFN82" s="9"/>
      <c r="FFO82" s="9"/>
      <c r="FFP82" s="9"/>
      <c r="FFQ82" s="9"/>
      <c r="FFR82" s="9"/>
      <c r="FFS82" s="9"/>
      <c r="FFT82" s="9"/>
      <c r="FFU82" s="9"/>
      <c r="FFV82" s="9"/>
      <c r="FFW82" s="9"/>
      <c r="FFX82" s="9"/>
      <c r="FFY82" s="9"/>
      <c r="FFZ82" s="9"/>
      <c r="FGA82" s="9"/>
      <c r="FGB82" s="9"/>
      <c r="FGC82" s="9"/>
      <c r="FGD82" s="9"/>
      <c r="FGE82" s="9"/>
      <c r="FGF82" s="9"/>
      <c r="FGG82" s="9"/>
      <c r="FGH82" s="9"/>
      <c r="FGI82" s="9"/>
      <c r="FGJ82" s="9"/>
      <c r="FGK82" s="9"/>
      <c r="FGL82" s="9"/>
      <c r="FGM82" s="9"/>
      <c r="FGN82" s="9"/>
      <c r="FGO82" s="9"/>
      <c r="FGP82" s="9"/>
      <c r="FGQ82" s="9"/>
      <c r="FGR82" s="9"/>
      <c r="FGS82" s="9"/>
      <c r="FGT82" s="9"/>
      <c r="FGU82" s="9"/>
      <c r="FGV82" s="9"/>
      <c r="FGW82" s="9"/>
      <c r="FGX82" s="9"/>
      <c r="FGY82" s="9"/>
      <c r="FGZ82" s="9"/>
      <c r="FHA82" s="9"/>
      <c r="FHB82" s="9"/>
      <c r="FHC82" s="9"/>
      <c r="FHD82" s="9"/>
      <c r="FHE82" s="9"/>
      <c r="FHF82" s="9"/>
      <c r="FHG82" s="9"/>
      <c r="FHH82" s="9"/>
      <c r="FHI82" s="9"/>
      <c r="FHJ82" s="9"/>
      <c r="FHK82" s="9"/>
      <c r="FHL82" s="9"/>
      <c r="FHM82" s="9"/>
      <c r="FHN82" s="9"/>
      <c r="FHO82" s="9"/>
      <c r="FHP82" s="9"/>
      <c r="FHQ82" s="9"/>
      <c r="FHR82" s="9"/>
      <c r="FHS82" s="9"/>
      <c r="FHT82" s="9"/>
      <c r="FHU82" s="9"/>
      <c r="FHV82" s="9"/>
      <c r="FHW82" s="9"/>
      <c r="FHX82" s="9"/>
      <c r="FHY82" s="9"/>
      <c r="FHZ82" s="9"/>
      <c r="FIA82" s="9"/>
      <c r="FIB82" s="9"/>
      <c r="FIC82" s="9"/>
      <c r="FID82" s="9"/>
      <c r="FIE82" s="9"/>
      <c r="FIF82" s="9"/>
      <c r="FIG82" s="9"/>
      <c r="FIH82" s="9"/>
      <c r="FII82" s="9"/>
      <c r="FIJ82" s="9"/>
      <c r="FIK82" s="9"/>
      <c r="FIL82" s="9"/>
      <c r="FIM82" s="9"/>
      <c r="FIN82" s="9"/>
      <c r="FIO82" s="9"/>
      <c r="FIP82" s="9"/>
      <c r="FIQ82" s="9"/>
      <c r="FIR82" s="9"/>
      <c r="FIS82" s="9"/>
      <c r="FIT82" s="9"/>
      <c r="FIU82" s="9"/>
      <c r="FIV82" s="9"/>
      <c r="FIW82" s="9"/>
      <c r="FIX82" s="9"/>
      <c r="FIY82" s="9"/>
      <c r="FIZ82" s="9"/>
      <c r="FJA82" s="9"/>
      <c r="FJB82" s="9"/>
      <c r="FJC82" s="9"/>
      <c r="FJD82" s="9"/>
      <c r="FJE82" s="9"/>
      <c r="FJF82" s="9"/>
      <c r="FJG82" s="9"/>
      <c r="FJH82" s="9"/>
      <c r="FJI82" s="9"/>
      <c r="FJJ82" s="9"/>
      <c r="FJK82" s="9"/>
      <c r="FJL82" s="9"/>
      <c r="FJM82" s="9"/>
      <c r="FJN82" s="9"/>
      <c r="FJO82" s="9"/>
      <c r="FJP82" s="9"/>
      <c r="FJQ82" s="9"/>
      <c r="FJR82" s="9"/>
      <c r="FJS82" s="9"/>
      <c r="FJT82" s="9"/>
      <c r="FJU82" s="9"/>
      <c r="FJV82" s="9"/>
      <c r="FJW82" s="9"/>
      <c r="FJX82" s="9"/>
      <c r="FJY82" s="9"/>
      <c r="FJZ82" s="9"/>
      <c r="FKA82" s="9"/>
      <c r="FKB82" s="9"/>
      <c r="FKC82" s="9"/>
      <c r="FKD82" s="9"/>
      <c r="FKE82" s="9"/>
      <c r="FKF82" s="9"/>
      <c r="FKG82" s="9"/>
      <c r="FKH82" s="9"/>
      <c r="FKI82" s="9"/>
      <c r="FKJ82" s="9"/>
      <c r="FKK82" s="9"/>
      <c r="FKL82" s="9"/>
      <c r="FKM82" s="9"/>
      <c r="FKN82" s="9"/>
      <c r="FKO82" s="9"/>
      <c r="FKP82" s="9"/>
      <c r="FKQ82" s="9"/>
      <c r="FKR82" s="9"/>
      <c r="FKS82" s="9"/>
      <c r="FKT82" s="9"/>
      <c r="FKU82" s="9"/>
      <c r="FKV82" s="9"/>
      <c r="FKW82" s="9"/>
      <c r="FKX82" s="9"/>
      <c r="FKY82" s="9"/>
      <c r="FKZ82" s="9"/>
      <c r="FLA82" s="9"/>
      <c r="FLB82" s="9"/>
      <c r="FLC82" s="9"/>
      <c r="FLD82" s="9"/>
      <c r="FLE82" s="9"/>
      <c r="FLF82" s="9"/>
      <c r="FLG82" s="9"/>
      <c r="FLH82" s="9"/>
      <c r="FLI82" s="9"/>
      <c r="FLJ82" s="9"/>
      <c r="FLK82" s="9"/>
      <c r="FLL82" s="9"/>
      <c r="FLM82" s="9"/>
      <c r="FLN82" s="9"/>
      <c r="FLO82" s="9"/>
      <c r="FLP82" s="9"/>
      <c r="FLQ82" s="9"/>
      <c r="FLR82" s="9"/>
      <c r="FLS82" s="9"/>
      <c r="FLT82" s="9"/>
      <c r="FLU82" s="9"/>
      <c r="FLV82" s="9"/>
      <c r="FLW82" s="9"/>
      <c r="FLX82" s="9"/>
      <c r="FLY82" s="9"/>
      <c r="FLZ82" s="9"/>
      <c r="FMA82" s="9"/>
      <c r="FMB82" s="9"/>
      <c r="FMC82" s="9"/>
      <c r="FMD82" s="9"/>
      <c r="FME82" s="9"/>
      <c r="FMF82" s="9"/>
      <c r="FMG82" s="9"/>
      <c r="FMH82" s="9"/>
      <c r="FMI82" s="9"/>
      <c r="FMJ82" s="9"/>
      <c r="FMK82" s="9"/>
      <c r="FML82" s="9"/>
      <c r="FMM82" s="9"/>
      <c r="FMN82" s="9"/>
      <c r="FMO82" s="9"/>
      <c r="FMP82" s="9"/>
      <c r="FMQ82" s="9"/>
      <c r="FMR82" s="9"/>
      <c r="FMS82" s="9"/>
      <c r="FMT82" s="9"/>
      <c r="FMU82" s="9"/>
      <c r="FMV82" s="9"/>
      <c r="FMW82" s="9"/>
      <c r="FMX82" s="9"/>
      <c r="FMY82" s="9"/>
      <c r="FMZ82" s="9"/>
      <c r="FNA82" s="9"/>
      <c r="FNB82" s="9"/>
      <c r="FNC82" s="9"/>
      <c r="FND82" s="9"/>
      <c r="FNE82" s="9"/>
      <c r="FNF82" s="9"/>
      <c r="FNG82" s="9"/>
      <c r="FNH82" s="9"/>
      <c r="FNI82" s="9"/>
      <c r="FNJ82" s="9"/>
      <c r="FNK82" s="9"/>
      <c r="FNL82" s="9"/>
      <c r="FNM82" s="9"/>
      <c r="FNN82" s="9"/>
      <c r="FNO82" s="9"/>
      <c r="FNP82" s="9"/>
      <c r="FNQ82" s="9"/>
      <c r="FNR82" s="9"/>
      <c r="FNS82" s="9"/>
      <c r="FNT82" s="9"/>
      <c r="FNU82" s="9"/>
      <c r="FNV82" s="9"/>
      <c r="FNW82" s="9"/>
      <c r="FNX82" s="9"/>
      <c r="FNY82" s="9"/>
      <c r="FNZ82" s="9"/>
      <c r="FOA82" s="9"/>
      <c r="FOB82" s="9"/>
      <c r="FOC82" s="9"/>
      <c r="FOD82" s="9"/>
      <c r="FOE82" s="9"/>
      <c r="FOF82" s="9"/>
      <c r="FOG82" s="9"/>
      <c r="FOH82" s="9"/>
      <c r="FOI82" s="9"/>
      <c r="FOJ82" s="9"/>
      <c r="FOK82" s="9"/>
      <c r="FOL82" s="9"/>
      <c r="FOM82" s="9"/>
      <c r="FON82" s="9"/>
      <c r="FOO82" s="9"/>
      <c r="FOP82" s="9"/>
      <c r="FOQ82" s="9"/>
      <c r="FOR82" s="9"/>
      <c r="FOS82" s="9"/>
      <c r="FOT82" s="9"/>
      <c r="FOU82" s="9"/>
      <c r="FOV82" s="9"/>
      <c r="FOW82" s="9"/>
      <c r="FOX82" s="9"/>
      <c r="FOY82" s="9"/>
      <c r="FOZ82" s="9"/>
      <c r="FPA82" s="9"/>
      <c r="FPB82" s="9"/>
      <c r="FPC82" s="9"/>
      <c r="FPD82" s="9"/>
      <c r="FPE82" s="9"/>
      <c r="FPF82" s="9"/>
      <c r="FPG82" s="9"/>
      <c r="FPH82" s="9"/>
      <c r="FPI82" s="9"/>
      <c r="FPJ82" s="9"/>
      <c r="FPK82" s="9"/>
      <c r="FPL82" s="9"/>
      <c r="FPM82" s="9"/>
      <c r="FPN82" s="9"/>
      <c r="FPO82" s="9"/>
      <c r="FPP82" s="9"/>
      <c r="FPQ82" s="9"/>
      <c r="FPR82" s="9"/>
      <c r="FPS82" s="9"/>
      <c r="FPT82" s="9"/>
      <c r="FPU82" s="9"/>
      <c r="FPV82" s="9"/>
      <c r="FPW82" s="9"/>
      <c r="FPX82" s="9"/>
      <c r="FPY82" s="9"/>
      <c r="FPZ82" s="9"/>
      <c r="FQA82" s="9"/>
      <c r="FQB82" s="9"/>
      <c r="FQC82" s="9"/>
      <c r="FQD82" s="9"/>
      <c r="FQE82" s="9"/>
      <c r="FQF82" s="9"/>
      <c r="FQG82" s="9"/>
      <c r="FQH82" s="9"/>
      <c r="FQI82" s="9"/>
      <c r="FQJ82" s="9"/>
      <c r="FQK82" s="9"/>
      <c r="FQL82" s="9"/>
      <c r="FQM82" s="9"/>
      <c r="FQN82" s="9"/>
      <c r="FQO82" s="9"/>
      <c r="FQP82" s="9"/>
      <c r="FQQ82" s="9"/>
      <c r="FQR82" s="9"/>
      <c r="FQS82" s="9"/>
      <c r="FQT82" s="9"/>
      <c r="FQU82" s="9"/>
      <c r="FQV82" s="9"/>
      <c r="FQW82" s="9"/>
      <c r="FQX82" s="9"/>
      <c r="FQY82" s="9"/>
      <c r="FQZ82" s="9"/>
      <c r="FRA82" s="9"/>
      <c r="FRB82" s="9"/>
      <c r="FRC82" s="9"/>
      <c r="FRD82" s="9"/>
      <c r="FRE82" s="9"/>
      <c r="FRF82" s="9"/>
      <c r="FRG82" s="9"/>
      <c r="FRH82" s="9"/>
      <c r="FRI82" s="9"/>
      <c r="FRJ82" s="9"/>
      <c r="FRK82" s="9"/>
      <c r="FRL82" s="9"/>
      <c r="FRM82" s="9"/>
      <c r="FRN82" s="9"/>
      <c r="FRO82" s="9"/>
      <c r="FRP82" s="9"/>
      <c r="FRQ82" s="9"/>
      <c r="FRR82" s="9"/>
      <c r="FRS82" s="9"/>
      <c r="FRT82" s="9"/>
      <c r="FRU82" s="9"/>
      <c r="FRV82" s="9"/>
      <c r="FRW82" s="9"/>
      <c r="FRX82" s="9"/>
      <c r="FRY82" s="9"/>
      <c r="FRZ82" s="9"/>
      <c r="FSA82" s="9"/>
      <c r="FSB82" s="9"/>
      <c r="FSC82" s="9"/>
      <c r="FSD82" s="9"/>
      <c r="FSE82" s="9"/>
      <c r="FSF82" s="9"/>
      <c r="FSG82" s="9"/>
      <c r="FSH82" s="9"/>
      <c r="FSI82" s="9"/>
      <c r="FSJ82" s="9"/>
      <c r="FSK82" s="9"/>
      <c r="FSL82" s="9"/>
      <c r="FSM82" s="9"/>
      <c r="FSN82" s="9"/>
      <c r="FSO82" s="9"/>
      <c r="FSP82" s="9"/>
      <c r="FSQ82" s="9"/>
      <c r="FSR82" s="9"/>
      <c r="FSS82" s="9"/>
      <c r="FST82" s="9"/>
      <c r="FSU82" s="9"/>
      <c r="FSV82" s="9"/>
      <c r="FSW82" s="9"/>
      <c r="FSX82" s="9"/>
      <c r="FSY82" s="9"/>
      <c r="FSZ82" s="9"/>
      <c r="FTA82" s="9"/>
      <c r="FTB82" s="9"/>
      <c r="FTC82" s="9"/>
      <c r="FTD82" s="9"/>
      <c r="FTE82" s="9"/>
      <c r="FTF82" s="9"/>
      <c r="FTG82" s="9"/>
      <c r="FTH82" s="9"/>
      <c r="FTI82" s="9"/>
      <c r="FTJ82" s="9"/>
      <c r="FTK82" s="9"/>
      <c r="FTL82" s="9"/>
      <c r="FTM82" s="9"/>
      <c r="FTN82" s="9"/>
      <c r="FTO82" s="9"/>
      <c r="FTP82" s="9"/>
      <c r="FTQ82" s="9"/>
      <c r="FTR82" s="9"/>
      <c r="FTS82" s="9"/>
      <c r="FTT82" s="9"/>
      <c r="FTU82" s="9"/>
      <c r="FTV82" s="9"/>
      <c r="FTW82" s="9"/>
      <c r="FTX82" s="9"/>
      <c r="FTY82" s="9"/>
      <c r="FTZ82" s="9"/>
      <c r="FUA82" s="9"/>
      <c r="FUB82" s="9"/>
      <c r="FUC82" s="9"/>
      <c r="FUD82" s="9"/>
      <c r="FUE82" s="9"/>
      <c r="FUF82" s="9"/>
      <c r="FUG82" s="9"/>
      <c r="FUH82" s="9"/>
      <c r="FUI82" s="9"/>
      <c r="FUJ82" s="9"/>
      <c r="FUK82" s="9"/>
      <c r="FUL82" s="9"/>
      <c r="FUM82" s="9"/>
      <c r="FUN82" s="9"/>
      <c r="FUO82" s="9"/>
      <c r="FUP82" s="9"/>
      <c r="FUQ82" s="9"/>
      <c r="FUR82" s="9"/>
      <c r="FUS82" s="9"/>
      <c r="FUT82" s="9"/>
      <c r="FUU82" s="9"/>
      <c r="FUV82" s="9"/>
      <c r="FUW82" s="9"/>
      <c r="FUX82" s="9"/>
      <c r="FUY82" s="9"/>
      <c r="FUZ82" s="9"/>
      <c r="FVA82" s="9"/>
      <c r="FVB82" s="9"/>
      <c r="FVC82" s="9"/>
      <c r="FVD82" s="9"/>
      <c r="FVE82" s="9"/>
      <c r="FVF82" s="9"/>
      <c r="FVG82" s="9"/>
      <c r="FVH82" s="9"/>
      <c r="FVI82" s="9"/>
      <c r="FVJ82" s="9"/>
      <c r="FVK82" s="9"/>
      <c r="FVL82" s="9"/>
      <c r="FVM82" s="9"/>
      <c r="FVN82" s="9"/>
      <c r="FVO82" s="9"/>
      <c r="FVP82" s="9"/>
      <c r="FVQ82" s="9"/>
      <c r="FVR82" s="9"/>
      <c r="FVS82" s="9"/>
      <c r="FVT82" s="9"/>
      <c r="FVU82" s="9"/>
      <c r="FVV82" s="9"/>
      <c r="FVW82" s="9"/>
      <c r="FVX82" s="9"/>
      <c r="FVY82" s="9"/>
      <c r="FVZ82" s="9"/>
      <c r="FWA82" s="9"/>
      <c r="FWB82" s="9"/>
      <c r="FWC82" s="9"/>
      <c r="FWD82" s="9"/>
      <c r="FWE82" s="9"/>
      <c r="FWF82" s="9"/>
      <c r="FWG82" s="9"/>
      <c r="FWH82" s="9"/>
      <c r="FWI82" s="9"/>
      <c r="FWJ82" s="9"/>
      <c r="FWK82" s="9"/>
      <c r="FWL82" s="9"/>
      <c r="FWM82" s="9"/>
      <c r="FWN82" s="9"/>
      <c r="FWO82" s="9"/>
      <c r="FWP82" s="9"/>
      <c r="FWQ82" s="9"/>
      <c r="FWR82" s="9"/>
      <c r="FWS82" s="9"/>
      <c r="FWT82" s="9"/>
      <c r="FWU82" s="9"/>
      <c r="FWV82" s="9"/>
      <c r="FWW82" s="9"/>
      <c r="FWX82" s="9"/>
      <c r="FWY82" s="9"/>
      <c r="FWZ82" s="9"/>
      <c r="FXA82" s="9"/>
      <c r="FXB82" s="9"/>
      <c r="FXC82" s="9"/>
      <c r="FXD82" s="9"/>
      <c r="FXE82" s="9"/>
      <c r="FXF82" s="9"/>
      <c r="FXG82" s="9"/>
      <c r="FXH82" s="9"/>
      <c r="FXI82" s="9"/>
      <c r="FXJ82" s="9"/>
      <c r="FXK82" s="9"/>
      <c r="FXL82" s="9"/>
      <c r="FXM82" s="9"/>
      <c r="FXN82" s="9"/>
      <c r="FXO82" s="9"/>
      <c r="FXP82" s="9"/>
      <c r="FXQ82" s="9"/>
      <c r="FXR82" s="9"/>
      <c r="FXS82" s="9"/>
      <c r="FXT82" s="9"/>
      <c r="FXU82" s="9"/>
      <c r="FXV82" s="9"/>
      <c r="FXW82" s="9"/>
      <c r="FXX82" s="9"/>
      <c r="FXY82" s="9"/>
      <c r="FXZ82" s="9"/>
      <c r="FYA82" s="9"/>
      <c r="FYB82" s="9"/>
      <c r="FYC82" s="9"/>
      <c r="FYD82" s="9"/>
      <c r="FYE82" s="9"/>
      <c r="FYF82" s="9"/>
      <c r="FYG82" s="9"/>
      <c r="FYH82" s="9"/>
      <c r="FYI82" s="9"/>
      <c r="FYJ82" s="9"/>
      <c r="FYK82" s="9"/>
      <c r="FYL82" s="9"/>
      <c r="FYM82" s="9"/>
      <c r="FYN82" s="9"/>
      <c r="FYO82" s="9"/>
      <c r="FYP82" s="9"/>
      <c r="FYQ82" s="9"/>
      <c r="FYR82" s="9"/>
      <c r="FYS82" s="9"/>
      <c r="FYT82" s="9"/>
      <c r="FYU82" s="9"/>
      <c r="FYV82" s="9"/>
      <c r="FYW82" s="9"/>
      <c r="FYX82" s="9"/>
      <c r="FYY82" s="9"/>
      <c r="FYZ82" s="9"/>
      <c r="FZA82" s="9"/>
      <c r="FZB82" s="9"/>
      <c r="FZC82" s="9"/>
      <c r="FZD82" s="9"/>
      <c r="FZE82" s="9"/>
      <c r="FZF82" s="9"/>
      <c r="FZG82" s="9"/>
      <c r="FZH82" s="9"/>
      <c r="FZI82" s="9"/>
      <c r="FZJ82" s="9"/>
      <c r="FZK82" s="9"/>
      <c r="FZL82" s="9"/>
      <c r="FZM82" s="9"/>
      <c r="FZN82" s="9"/>
      <c r="FZO82" s="9"/>
      <c r="FZP82" s="9"/>
      <c r="FZQ82" s="9"/>
      <c r="FZR82" s="9"/>
      <c r="FZS82" s="9"/>
      <c r="FZT82" s="9"/>
      <c r="FZU82" s="9"/>
      <c r="FZV82" s="9"/>
      <c r="FZW82" s="9"/>
      <c r="FZX82" s="9"/>
      <c r="FZY82" s="9"/>
      <c r="FZZ82" s="9"/>
      <c r="GAA82" s="9"/>
      <c r="GAB82" s="9"/>
      <c r="GAC82" s="9"/>
      <c r="GAD82" s="9"/>
      <c r="GAE82" s="9"/>
      <c r="GAF82" s="9"/>
      <c r="GAG82" s="9"/>
      <c r="GAH82" s="9"/>
      <c r="GAI82" s="9"/>
      <c r="GAJ82" s="9"/>
      <c r="GAK82" s="9"/>
      <c r="GAL82" s="9"/>
      <c r="GAM82" s="9"/>
      <c r="GAN82" s="9"/>
      <c r="GAO82" s="9"/>
      <c r="GAP82" s="9"/>
      <c r="GAQ82" s="9"/>
      <c r="GAR82" s="9"/>
      <c r="GAS82" s="9"/>
      <c r="GAT82" s="9"/>
      <c r="GAU82" s="9"/>
      <c r="GAV82" s="9"/>
      <c r="GAW82" s="9"/>
      <c r="GAX82" s="9"/>
      <c r="GAY82" s="9"/>
      <c r="GAZ82" s="9"/>
      <c r="GBA82" s="9"/>
      <c r="GBB82" s="9"/>
      <c r="GBC82" s="9"/>
      <c r="GBD82" s="9"/>
      <c r="GBE82" s="9"/>
      <c r="GBF82" s="9"/>
      <c r="GBG82" s="9"/>
      <c r="GBH82" s="9"/>
      <c r="GBI82" s="9"/>
      <c r="GBJ82" s="9"/>
      <c r="GBK82" s="9"/>
      <c r="GBL82" s="9"/>
      <c r="GBM82" s="9"/>
      <c r="GBN82" s="9"/>
      <c r="GBO82" s="9"/>
      <c r="GBP82" s="9"/>
      <c r="GBQ82" s="9"/>
      <c r="GBR82" s="9"/>
      <c r="GBS82" s="9"/>
      <c r="GBT82" s="9"/>
      <c r="GBU82" s="9"/>
      <c r="GBV82" s="9"/>
      <c r="GBW82" s="9"/>
      <c r="GBX82" s="9"/>
      <c r="GBY82" s="9"/>
      <c r="GBZ82" s="9"/>
      <c r="GCA82" s="9"/>
      <c r="GCB82" s="9"/>
      <c r="GCC82" s="9"/>
      <c r="GCD82" s="9"/>
      <c r="GCE82" s="9"/>
      <c r="GCF82" s="9"/>
      <c r="GCG82" s="9"/>
      <c r="GCH82" s="9"/>
      <c r="GCI82" s="9"/>
      <c r="GCJ82" s="9"/>
      <c r="GCK82" s="9"/>
      <c r="GCL82" s="9"/>
      <c r="GCM82" s="9"/>
      <c r="GCN82" s="9"/>
      <c r="GCO82" s="9"/>
      <c r="GCP82" s="9"/>
      <c r="GCQ82" s="9"/>
      <c r="GCR82" s="9"/>
      <c r="GCS82" s="9"/>
      <c r="GCT82" s="9"/>
      <c r="GCU82" s="9"/>
      <c r="GCV82" s="9"/>
      <c r="GCW82" s="9"/>
      <c r="GCX82" s="9"/>
      <c r="GCY82" s="9"/>
      <c r="GCZ82" s="9"/>
      <c r="GDA82" s="9"/>
      <c r="GDB82" s="9"/>
      <c r="GDC82" s="9"/>
      <c r="GDD82" s="9"/>
      <c r="GDE82" s="9"/>
      <c r="GDF82" s="9"/>
      <c r="GDG82" s="9"/>
      <c r="GDH82" s="9"/>
      <c r="GDI82" s="9"/>
      <c r="GDJ82" s="9"/>
      <c r="GDK82" s="9"/>
      <c r="GDL82" s="9"/>
      <c r="GDM82" s="9"/>
      <c r="GDN82" s="9"/>
      <c r="GDO82" s="9"/>
      <c r="GDP82" s="9"/>
      <c r="GDQ82" s="9"/>
      <c r="GDR82" s="9"/>
      <c r="GDS82" s="9"/>
      <c r="GDT82" s="9"/>
      <c r="GDU82" s="9"/>
      <c r="GDV82" s="9"/>
      <c r="GDW82" s="9"/>
      <c r="GDX82" s="9"/>
      <c r="GDY82" s="9"/>
      <c r="GDZ82" s="9"/>
      <c r="GEA82" s="9"/>
      <c r="GEB82" s="9"/>
      <c r="GEC82" s="9"/>
      <c r="GED82" s="9"/>
      <c r="GEE82" s="9"/>
      <c r="GEF82" s="9"/>
      <c r="GEG82" s="9"/>
      <c r="GEH82" s="9"/>
      <c r="GEI82" s="9"/>
      <c r="GEJ82" s="9"/>
      <c r="GEK82" s="9"/>
      <c r="GEL82" s="9"/>
      <c r="GEM82" s="9"/>
      <c r="GEN82" s="9"/>
      <c r="GEO82" s="9"/>
      <c r="GEP82" s="9"/>
      <c r="GEQ82" s="9"/>
      <c r="GER82" s="9"/>
      <c r="GES82" s="9"/>
      <c r="GET82" s="9"/>
      <c r="GEU82" s="9"/>
      <c r="GEV82" s="9"/>
      <c r="GEW82" s="9"/>
      <c r="GEX82" s="9"/>
      <c r="GEY82" s="9"/>
      <c r="GEZ82" s="9"/>
      <c r="GFA82" s="9"/>
      <c r="GFB82" s="9"/>
      <c r="GFC82" s="9"/>
      <c r="GFD82" s="9"/>
      <c r="GFE82" s="9"/>
      <c r="GFF82" s="9"/>
      <c r="GFG82" s="9"/>
      <c r="GFH82" s="9"/>
      <c r="GFI82" s="9"/>
      <c r="GFJ82" s="9"/>
      <c r="GFK82" s="9"/>
      <c r="GFL82" s="9"/>
      <c r="GFM82" s="9"/>
      <c r="GFN82" s="9"/>
      <c r="GFO82" s="9"/>
      <c r="GFP82" s="9"/>
      <c r="GFQ82" s="9"/>
      <c r="GFR82" s="9"/>
      <c r="GFS82" s="9"/>
      <c r="GFT82" s="9"/>
      <c r="GFU82" s="9"/>
      <c r="GFV82" s="9"/>
      <c r="GFW82" s="9"/>
      <c r="GFX82" s="9"/>
      <c r="GFY82" s="9"/>
      <c r="GFZ82" s="9"/>
      <c r="GGA82" s="9"/>
      <c r="GGB82" s="9"/>
      <c r="GGC82" s="9"/>
      <c r="GGD82" s="9"/>
      <c r="GGE82" s="9"/>
      <c r="GGF82" s="9"/>
      <c r="GGG82" s="9"/>
      <c r="GGH82" s="9"/>
      <c r="GGI82" s="9"/>
      <c r="GGJ82" s="9"/>
      <c r="GGK82" s="9"/>
      <c r="GGL82" s="9"/>
      <c r="GGM82" s="9"/>
      <c r="GGN82" s="9"/>
      <c r="GGO82" s="9"/>
      <c r="GGP82" s="9"/>
      <c r="GGQ82" s="9"/>
      <c r="GGR82" s="9"/>
      <c r="GGS82" s="9"/>
      <c r="GGT82" s="9"/>
      <c r="GGU82" s="9"/>
      <c r="GGV82" s="9"/>
      <c r="GGW82" s="9"/>
      <c r="GGX82" s="9"/>
      <c r="GGY82" s="9"/>
      <c r="GGZ82" s="9"/>
      <c r="GHA82" s="9"/>
      <c r="GHB82" s="9"/>
      <c r="GHC82" s="9"/>
      <c r="GHD82" s="9"/>
      <c r="GHE82" s="9"/>
      <c r="GHF82" s="9"/>
      <c r="GHG82" s="9"/>
      <c r="GHH82" s="9"/>
      <c r="GHI82" s="9"/>
      <c r="GHJ82" s="9"/>
      <c r="GHK82" s="9"/>
      <c r="GHL82" s="9"/>
      <c r="GHM82" s="9"/>
      <c r="GHN82" s="9"/>
      <c r="GHO82" s="9"/>
      <c r="GHP82" s="9"/>
      <c r="GHQ82" s="9"/>
      <c r="GHR82" s="9"/>
      <c r="GHS82" s="9"/>
      <c r="GHT82" s="9"/>
      <c r="GHU82" s="9"/>
      <c r="GHV82" s="9"/>
      <c r="GHW82" s="9"/>
      <c r="GHX82" s="9"/>
      <c r="GHY82" s="9"/>
      <c r="GHZ82" s="9"/>
      <c r="GIA82" s="9"/>
      <c r="GIB82" s="9"/>
      <c r="GIC82" s="9"/>
      <c r="GID82" s="9"/>
      <c r="GIE82" s="9"/>
      <c r="GIF82" s="9"/>
      <c r="GIG82" s="9"/>
      <c r="GIH82" s="9"/>
      <c r="GII82" s="9"/>
      <c r="GIJ82" s="9"/>
      <c r="GIK82" s="9"/>
      <c r="GIL82" s="9"/>
      <c r="GIM82" s="9"/>
      <c r="GIN82" s="9"/>
      <c r="GIO82" s="9"/>
      <c r="GIP82" s="9"/>
      <c r="GIQ82" s="9"/>
      <c r="GIR82" s="9"/>
      <c r="GIS82" s="9"/>
      <c r="GIT82" s="9"/>
      <c r="GIU82" s="9"/>
      <c r="GIV82" s="9"/>
      <c r="GIW82" s="9"/>
      <c r="GIX82" s="9"/>
      <c r="GIY82" s="9"/>
      <c r="GIZ82" s="9"/>
      <c r="GJA82" s="9"/>
      <c r="GJB82" s="9"/>
      <c r="GJC82" s="9"/>
      <c r="GJD82" s="9"/>
      <c r="GJE82" s="9"/>
      <c r="GJF82" s="9"/>
      <c r="GJG82" s="9"/>
      <c r="GJH82" s="9"/>
      <c r="GJI82" s="9"/>
      <c r="GJJ82" s="9"/>
      <c r="GJK82" s="9"/>
      <c r="GJL82" s="9"/>
      <c r="GJM82" s="9"/>
      <c r="GJN82" s="9"/>
      <c r="GJO82" s="9"/>
      <c r="GJP82" s="9"/>
      <c r="GJQ82" s="9"/>
      <c r="GJR82" s="9"/>
      <c r="GJS82" s="9"/>
      <c r="GJT82" s="9"/>
      <c r="GJU82" s="9"/>
      <c r="GJV82" s="9"/>
      <c r="GJW82" s="9"/>
      <c r="GJX82" s="9"/>
      <c r="GJY82" s="9"/>
      <c r="GJZ82" s="9"/>
      <c r="GKA82" s="9"/>
      <c r="GKB82" s="9"/>
      <c r="GKC82" s="9"/>
      <c r="GKD82" s="9"/>
      <c r="GKE82" s="9"/>
      <c r="GKF82" s="9"/>
      <c r="GKG82" s="9"/>
      <c r="GKH82" s="9"/>
      <c r="GKI82" s="9"/>
      <c r="GKJ82" s="9"/>
      <c r="GKK82" s="9"/>
      <c r="GKL82" s="9"/>
      <c r="GKM82" s="9"/>
      <c r="GKN82" s="9"/>
      <c r="GKO82" s="9"/>
      <c r="GKP82" s="9"/>
      <c r="GKQ82" s="9"/>
      <c r="GKR82" s="9"/>
      <c r="GKS82" s="9"/>
      <c r="GKT82" s="9"/>
      <c r="GKU82" s="9"/>
      <c r="GKV82" s="9"/>
      <c r="GKW82" s="9"/>
      <c r="GKX82" s="9"/>
      <c r="GKY82" s="9"/>
      <c r="GKZ82" s="9"/>
      <c r="GLA82" s="9"/>
      <c r="GLB82" s="9"/>
      <c r="GLC82" s="9"/>
      <c r="GLD82" s="9"/>
      <c r="GLE82" s="9"/>
      <c r="GLF82" s="9"/>
      <c r="GLG82" s="9"/>
      <c r="GLH82" s="9"/>
      <c r="GLI82" s="9"/>
      <c r="GLJ82" s="9"/>
      <c r="GLK82" s="9"/>
      <c r="GLL82" s="9"/>
      <c r="GLM82" s="9"/>
      <c r="GLN82" s="9"/>
      <c r="GLO82" s="9"/>
      <c r="GLP82" s="9"/>
      <c r="GLQ82" s="9"/>
      <c r="GLR82" s="9"/>
      <c r="GLS82" s="9"/>
      <c r="GLT82" s="9"/>
      <c r="GLU82" s="9"/>
      <c r="GLV82" s="9"/>
      <c r="GLW82" s="9"/>
      <c r="GLX82" s="9"/>
      <c r="GLY82" s="9"/>
      <c r="GLZ82" s="9"/>
      <c r="GMA82" s="9"/>
      <c r="GMB82" s="9"/>
      <c r="GMC82" s="9"/>
      <c r="GMD82" s="9"/>
      <c r="GME82" s="9"/>
      <c r="GMF82" s="9"/>
      <c r="GMG82" s="9"/>
      <c r="GMH82" s="9"/>
      <c r="GMI82" s="9"/>
      <c r="GMJ82" s="9"/>
      <c r="GMK82" s="9"/>
      <c r="GML82" s="9"/>
      <c r="GMM82" s="9"/>
      <c r="GMN82" s="9"/>
      <c r="GMO82" s="9"/>
      <c r="GMP82" s="9"/>
      <c r="GMQ82" s="9"/>
      <c r="GMR82" s="9"/>
      <c r="GMS82" s="9"/>
      <c r="GMT82" s="9"/>
      <c r="GMU82" s="9"/>
      <c r="GMV82" s="9"/>
      <c r="GMW82" s="9"/>
      <c r="GMX82" s="9"/>
      <c r="GMY82" s="9"/>
      <c r="GMZ82" s="9"/>
      <c r="GNA82" s="9"/>
      <c r="GNB82" s="9"/>
      <c r="GNC82" s="9"/>
      <c r="GND82" s="9"/>
      <c r="GNE82" s="9"/>
      <c r="GNF82" s="9"/>
      <c r="GNG82" s="9"/>
      <c r="GNH82" s="9"/>
      <c r="GNI82" s="9"/>
      <c r="GNJ82" s="9"/>
      <c r="GNK82" s="9"/>
      <c r="GNL82" s="9"/>
      <c r="GNM82" s="9"/>
      <c r="GNN82" s="9"/>
      <c r="GNO82" s="9"/>
      <c r="GNP82" s="9"/>
      <c r="GNQ82" s="9"/>
      <c r="GNR82" s="9"/>
      <c r="GNS82" s="9"/>
      <c r="GNT82" s="9"/>
      <c r="GNU82" s="9"/>
      <c r="GNV82" s="9"/>
      <c r="GNW82" s="9"/>
      <c r="GNX82" s="9"/>
      <c r="GNY82" s="9"/>
      <c r="GNZ82" s="9"/>
      <c r="GOA82" s="9"/>
      <c r="GOB82" s="9"/>
      <c r="GOC82" s="9"/>
      <c r="GOD82" s="9"/>
      <c r="GOE82" s="9"/>
      <c r="GOF82" s="9"/>
      <c r="GOG82" s="9"/>
      <c r="GOH82" s="9"/>
      <c r="GOI82" s="9"/>
      <c r="GOJ82" s="9"/>
      <c r="GOK82" s="9"/>
      <c r="GOL82" s="9"/>
      <c r="GOM82" s="9"/>
      <c r="GON82" s="9"/>
      <c r="GOO82" s="9"/>
      <c r="GOP82" s="9"/>
      <c r="GOQ82" s="9"/>
      <c r="GOR82" s="9"/>
      <c r="GOS82" s="9"/>
      <c r="GOT82" s="9"/>
      <c r="GOU82" s="9"/>
      <c r="GOV82" s="9"/>
      <c r="GOW82" s="9"/>
      <c r="GOX82" s="9"/>
      <c r="GOY82" s="9"/>
      <c r="GOZ82" s="9"/>
      <c r="GPA82" s="9"/>
      <c r="GPB82" s="9"/>
      <c r="GPC82" s="9"/>
      <c r="GPD82" s="9"/>
      <c r="GPE82" s="9"/>
      <c r="GPF82" s="9"/>
      <c r="GPG82" s="9"/>
      <c r="GPH82" s="9"/>
      <c r="GPI82" s="9"/>
      <c r="GPJ82" s="9"/>
      <c r="GPK82" s="9"/>
      <c r="GPL82" s="9"/>
      <c r="GPM82" s="9"/>
      <c r="GPN82" s="9"/>
      <c r="GPO82" s="9"/>
      <c r="GPP82" s="9"/>
      <c r="GPQ82" s="9"/>
      <c r="GPR82" s="9"/>
      <c r="GPS82" s="9"/>
      <c r="GPT82" s="9"/>
      <c r="GPU82" s="9"/>
      <c r="GPV82" s="9"/>
      <c r="GPW82" s="9"/>
      <c r="GPX82" s="9"/>
      <c r="GPY82" s="9"/>
      <c r="GPZ82" s="9"/>
      <c r="GQA82" s="9"/>
      <c r="GQB82" s="9"/>
      <c r="GQC82" s="9"/>
      <c r="GQD82" s="9"/>
      <c r="GQE82" s="9"/>
      <c r="GQF82" s="9"/>
      <c r="GQG82" s="9"/>
      <c r="GQH82" s="9"/>
      <c r="GQI82" s="9"/>
      <c r="GQJ82" s="9"/>
      <c r="GQK82" s="9"/>
      <c r="GQL82" s="9"/>
      <c r="GQM82" s="9"/>
      <c r="GQN82" s="9"/>
      <c r="GQO82" s="9"/>
      <c r="GQP82" s="9"/>
      <c r="GQQ82" s="9"/>
      <c r="GQR82" s="9"/>
      <c r="GQS82" s="9"/>
      <c r="GQT82" s="9"/>
      <c r="GQU82" s="9"/>
      <c r="GQV82" s="9"/>
      <c r="GQW82" s="9"/>
      <c r="GQX82" s="9"/>
      <c r="GQY82" s="9"/>
      <c r="GQZ82" s="9"/>
      <c r="GRA82" s="9"/>
      <c r="GRB82" s="9"/>
      <c r="GRC82" s="9"/>
      <c r="GRD82" s="9"/>
      <c r="GRE82" s="9"/>
      <c r="GRF82" s="9"/>
      <c r="GRG82" s="9"/>
      <c r="GRH82" s="9"/>
      <c r="GRI82" s="9"/>
      <c r="GRJ82" s="9"/>
      <c r="GRK82" s="9"/>
      <c r="GRL82" s="9"/>
      <c r="GRM82" s="9"/>
      <c r="GRN82" s="9"/>
      <c r="GRO82" s="9"/>
      <c r="GRP82" s="9"/>
      <c r="GRQ82" s="9"/>
      <c r="GRR82" s="9"/>
      <c r="GRS82" s="9"/>
      <c r="GRT82" s="9"/>
      <c r="GRU82" s="9"/>
      <c r="GRV82" s="9"/>
      <c r="GRW82" s="9"/>
      <c r="GRX82" s="9"/>
      <c r="GRY82" s="9"/>
      <c r="GRZ82" s="9"/>
      <c r="GSA82" s="9"/>
      <c r="GSB82" s="9"/>
      <c r="GSC82" s="9"/>
      <c r="GSD82" s="9"/>
      <c r="GSE82" s="9"/>
      <c r="GSF82" s="9"/>
      <c r="GSG82" s="9"/>
      <c r="GSH82" s="9"/>
      <c r="GSI82" s="9"/>
      <c r="GSJ82" s="9"/>
      <c r="GSK82" s="9"/>
      <c r="GSL82" s="9"/>
      <c r="GSM82" s="9"/>
      <c r="GSN82" s="9"/>
      <c r="GSO82" s="9"/>
      <c r="GSP82" s="9"/>
      <c r="GSQ82" s="9"/>
      <c r="GSR82" s="9"/>
      <c r="GSS82" s="9"/>
      <c r="GST82" s="9"/>
      <c r="GSU82" s="9"/>
      <c r="GSV82" s="9"/>
      <c r="GSW82" s="9"/>
      <c r="GSX82" s="9"/>
      <c r="GSY82" s="9"/>
      <c r="GSZ82" s="9"/>
      <c r="GTA82" s="9"/>
      <c r="GTB82" s="9"/>
      <c r="GTC82" s="9"/>
      <c r="GTD82" s="9"/>
      <c r="GTE82" s="9"/>
      <c r="GTF82" s="9"/>
      <c r="GTG82" s="9"/>
      <c r="GTH82" s="9"/>
      <c r="GTI82" s="9"/>
      <c r="GTJ82" s="9"/>
      <c r="GTK82" s="9"/>
      <c r="GTL82" s="9"/>
      <c r="GTM82" s="9"/>
      <c r="GTN82" s="9"/>
      <c r="GTO82" s="9"/>
      <c r="GTP82" s="9"/>
      <c r="GTQ82" s="9"/>
      <c r="GTR82" s="9"/>
      <c r="GTS82" s="9"/>
      <c r="GTT82" s="9"/>
      <c r="GTU82" s="9"/>
      <c r="GTV82" s="9"/>
      <c r="GTW82" s="9"/>
      <c r="GTX82" s="9"/>
      <c r="GTY82" s="9"/>
      <c r="GTZ82" s="9"/>
      <c r="GUA82" s="9"/>
      <c r="GUB82" s="9"/>
      <c r="GUC82" s="9"/>
      <c r="GUD82" s="9"/>
      <c r="GUE82" s="9"/>
      <c r="GUF82" s="9"/>
      <c r="GUG82" s="9"/>
      <c r="GUH82" s="9"/>
      <c r="GUI82" s="9"/>
      <c r="GUJ82" s="9"/>
      <c r="GUK82" s="9"/>
      <c r="GUL82" s="9"/>
      <c r="GUM82" s="9"/>
      <c r="GUN82" s="9"/>
      <c r="GUO82" s="9"/>
      <c r="GUP82" s="9"/>
      <c r="GUQ82" s="9"/>
      <c r="GUR82" s="9"/>
      <c r="GUS82" s="9"/>
      <c r="GUT82" s="9"/>
      <c r="GUU82" s="9"/>
      <c r="GUV82" s="9"/>
      <c r="GUW82" s="9"/>
      <c r="GUX82" s="9"/>
      <c r="GUY82" s="9"/>
      <c r="GUZ82" s="9"/>
      <c r="GVA82" s="9"/>
      <c r="GVB82" s="9"/>
      <c r="GVC82" s="9"/>
      <c r="GVD82" s="9"/>
      <c r="GVE82" s="9"/>
      <c r="GVF82" s="9"/>
      <c r="GVG82" s="9"/>
      <c r="GVH82" s="9"/>
      <c r="GVI82" s="9"/>
      <c r="GVJ82" s="9"/>
      <c r="GVK82" s="9"/>
      <c r="GVL82" s="9"/>
      <c r="GVM82" s="9"/>
      <c r="GVN82" s="9"/>
      <c r="GVO82" s="9"/>
      <c r="GVP82" s="9"/>
      <c r="GVQ82" s="9"/>
      <c r="GVR82" s="9"/>
      <c r="GVS82" s="9"/>
      <c r="GVT82" s="9"/>
      <c r="GVU82" s="9"/>
      <c r="GVV82" s="9"/>
      <c r="GVW82" s="9"/>
      <c r="GVX82" s="9"/>
      <c r="GVY82" s="9"/>
      <c r="GVZ82" s="9"/>
      <c r="GWA82" s="9"/>
      <c r="GWB82" s="9"/>
      <c r="GWC82" s="9"/>
      <c r="GWD82" s="9"/>
      <c r="GWE82" s="9"/>
      <c r="GWF82" s="9"/>
      <c r="GWG82" s="9"/>
      <c r="GWH82" s="9"/>
      <c r="GWI82" s="9"/>
      <c r="GWJ82" s="9"/>
      <c r="GWK82" s="9"/>
      <c r="GWL82" s="9"/>
      <c r="GWM82" s="9"/>
      <c r="GWN82" s="9"/>
      <c r="GWO82" s="9"/>
      <c r="GWP82" s="9"/>
      <c r="GWQ82" s="9"/>
      <c r="GWR82" s="9"/>
      <c r="GWS82" s="9"/>
      <c r="GWT82" s="9"/>
      <c r="GWU82" s="9"/>
      <c r="GWV82" s="9"/>
      <c r="GWW82" s="9"/>
      <c r="GWX82" s="9"/>
      <c r="GWY82" s="9"/>
      <c r="GWZ82" s="9"/>
      <c r="GXA82" s="9"/>
      <c r="GXB82" s="9"/>
      <c r="GXC82" s="9"/>
      <c r="GXD82" s="9"/>
      <c r="GXE82" s="9"/>
      <c r="GXF82" s="9"/>
      <c r="GXG82" s="9"/>
      <c r="GXH82" s="9"/>
      <c r="GXI82" s="9"/>
      <c r="GXJ82" s="9"/>
      <c r="GXK82" s="9"/>
      <c r="GXL82" s="9"/>
      <c r="GXM82" s="9"/>
      <c r="GXN82" s="9"/>
      <c r="GXO82" s="9"/>
      <c r="GXP82" s="9"/>
      <c r="GXQ82" s="9"/>
      <c r="GXR82" s="9"/>
      <c r="GXS82" s="9"/>
      <c r="GXT82" s="9"/>
      <c r="GXU82" s="9"/>
      <c r="GXV82" s="9"/>
      <c r="GXW82" s="9"/>
      <c r="GXX82" s="9"/>
      <c r="GXY82" s="9"/>
      <c r="GXZ82" s="9"/>
      <c r="GYA82" s="9"/>
      <c r="GYB82" s="9"/>
      <c r="GYC82" s="9"/>
      <c r="GYD82" s="9"/>
      <c r="GYE82" s="9"/>
      <c r="GYF82" s="9"/>
      <c r="GYG82" s="9"/>
      <c r="GYH82" s="9"/>
      <c r="GYI82" s="9"/>
      <c r="GYJ82" s="9"/>
      <c r="GYK82" s="9"/>
      <c r="GYL82" s="9"/>
      <c r="GYM82" s="9"/>
      <c r="GYN82" s="9"/>
      <c r="GYO82" s="9"/>
      <c r="GYP82" s="9"/>
      <c r="GYQ82" s="9"/>
      <c r="GYR82" s="9"/>
      <c r="GYS82" s="9"/>
      <c r="GYT82" s="9"/>
      <c r="GYU82" s="9"/>
      <c r="GYV82" s="9"/>
      <c r="GYW82" s="9"/>
      <c r="GYX82" s="9"/>
      <c r="GYY82" s="9"/>
      <c r="GYZ82" s="9"/>
      <c r="GZA82" s="9"/>
      <c r="GZB82" s="9"/>
      <c r="GZC82" s="9"/>
      <c r="GZD82" s="9"/>
      <c r="GZE82" s="9"/>
      <c r="GZF82" s="9"/>
      <c r="GZG82" s="9"/>
      <c r="GZH82" s="9"/>
      <c r="GZI82" s="9"/>
      <c r="GZJ82" s="9"/>
      <c r="GZK82" s="9"/>
      <c r="GZL82" s="9"/>
      <c r="GZM82" s="9"/>
      <c r="GZN82" s="9"/>
      <c r="GZO82" s="9"/>
      <c r="GZP82" s="9"/>
      <c r="GZQ82" s="9"/>
      <c r="GZR82" s="9"/>
      <c r="GZS82" s="9"/>
      <c r="GZT82" s="9"/>
      <c r="GZU82" s="9"/>
      <c r="GZV82" s="9"/>
      <c r="GZW82" s="9"/>
      <c r="GZX82" s="9"/>
      <c r="GZY82" s="9"/>
      <c r="GZZ82" s="9"/>
      <c r="HAA82" s="9"/>
      <c r="HAB82" s="9"/>
      <c r="HAC82" s="9"/>
      <c r="HAD82" s="9"/>
      <c r="HAE82" s="9"/>
      <c r="HAF82" s="9"/>
      <c r="HAG82" s="9"/>
      <c r="HAH82" s="9"/>
      <c r="HAI82" s="9"/>
      <c r="HAJ82" s="9"/>
      <c r="HAK82" s="9"/>
      <c r="HAL82" s="9"/>
      <c r="HAM82" s="9"/>
      <c r="HAN82" s="9"/>
      <c r="HAO82" s="9"/>
      <c r="HAP82" s="9"/>
      <c r="HAQ82" s="9"/>
      <c r="HAR82" s="9"/>
      <c r="HAS82" s="9"/>
      <c r="HAT82" s="9"/>
      <c r="HAU82" s="9"/>
      <c r="HAV82" s="9"/>
      <c r="HAW82" s="9"/>
      <c r="HAX82" s="9"/>
      <c r="HAY82" s="9"/>
      <c r="HAZ82" s="9"/>
      <c r="HBA82" s="9"/>
      <c r="HBB82" s="9"/>
      <c r="HBC82" s="9"/>
      <c r="HBD82" s="9"/>
      <c r="HBE82" s="9"/>
      <c r="HBF82" s="9"/>
      <c r="HBG82" s="9"/>
      <c r="HBH82" s="9"/>
      <c r="HBI82" s="9"/>
      <c r="HBJ82" s="9"/>
      <c r="HBK82" s="9"/>
      <c r="HBL82" s="9"/>
      <c r="HBM82" s="9"/>
      <c r="HBN82" s="9"/>
      <c r="HBO82" s="9"/>
      <c r="HBP82" s="9"/>
      <c r="HBQ82" s="9"/>
      <c r="HBR82" s="9"/>
      <c r="HBS82" s="9"/>
      <c r="HBT82" s="9"/>
      <c r="HBU82" s="9"/>
      <c r="HBV82" s="9"/>
      <c r="HBW82" s="9"/>
      <c r="HBX82" s="9"/>
      <c r="HBY82" s="9"/>
      <c r="HBZ82" s="9"/>
      <c r="HCA82" s="9"/>
      <c r="HCB82" s="9"/>
      <c r="HCC82" s="9"/>
      <c r="HCD82" s="9"/>
      <c r="HCE82" s="9"/>
      <c r="HCF82" s="9"/>
      <c r="HCG82" s="9"/>
      <c r="HCH82" s="9"/>
      <c r="HCI82" s="9"/>
      <c r="HCJ82" s="9"/>
      <c r="HCK82" s="9"/>
      <c r="HCL82" s="9"/>
      <c r="HCM82" s="9"/>
      <c r="HCN82" s="9"/>
      <c r="HCO82" s="9"/>
      <c r="HCP82" s="9"/>
      <c r="HCQ82" s="9"/>
      <c r="HCR82" s="9"/>
      <c r="HCS82" s="9"/>
      <c r="HCT82" s="9"/>
      <c r="HCU82" s="9"/>
      <c r="HCV82" s="9"/>
      <c r="HCW82" s="9"/>
      <c r="HCX82" s="9"/>
      <c r="HCY82" s="9"/>
      <c r="HCZ82" s="9"/>
      <c r="HDA82" s="9"/>
      <c r="HDB82" s="9"/>
      <c r="HDC82" s="9"/>
      <c r="HDD82" s="9"/>
      <c r="HDE82" s="9"/>
      <c r="HDF82" s="9"/>
      <c r="HDG82" s="9"/>
      <c r="HDH82" s="9"/>
      <c r="HDI82" s="9"/>
      <c r="HDJ82" s="9"/>
      <c r="HDK82" s="9"/>
      <c r="HDL82" s="9"/>
      <c r="HDM82" s="9"/>
      <c r="HDN82" s="9"/>
      <c r="HDO82" s="9"/>
      <c r="HDP82" s="9"/>
      <c r="HDQ82" s="9"/>
      <c r="HDR82" s="9"/>
      <c r="HDS82" s="9"/>
      <c r="HDT82" s="9"/>
      <c r="HDU82" s="9"/>
      <c r="HDV82" s="9"/>
      <c r="HDW82" s="9"/>
      <c r="HDX82" s="9"/>
      <c r="HDY82" s="9"/>
      <c r="HDZ82" s="9"/>
      <c r="HEA82" s="9"/>
      <c r="HEB82" s="9"/>
      <c r="HEC82" s="9"/>
      <c r="HED82" s="9"/>
      <c r="HEE82" s="9"/>
      <c r="HEF82" s="9"/>
      <c r="HEG82" s="9"/>
      <c r="HEH82" s="9"/>
      <c r="HEI82" s="9"/>
      <c r="HEJ82" s="9"/>
      <c r="HEK82" s="9"/>
      <c r="HEL82" s="9"/>
      <c r="HEM82" s="9"/>
      <c r="HEN82" s="9"/>
      <c r="HEO82" s="9"/>
      <c r="HEP82" s="9"/>
      <c r="HEQ82" s="9"/>
      <c r="HER82" s="9"/>
      <c r="HES82" s="9"/>
      <c r="HET82" s="9"/>
      <c r="HEU82" s="9"/>
      <c r="HEV82" s="9"/>
      <c r="HEW82" s="9"/>
      <c r="HEX82" s="9"/>
      <c r="HEY82" s="9"/>
      <c r="HEZ82" s="9"/>
      <c r="HFA82" s="9"/>
      <c r="HFB82" s="9"/>
      <c r="HFC82" s="9"/>
      <c r="HFD82" s="9"/>
      <c r="HFE82" s="9"/>
      <c r="HFF82" s="9"/>
      <c r="HFG82" s="9"/>
      <c r="HFH82" s="9"/>
      <c r="HFI82" s="9"/>
      <c r="HFJ82" s="9"/>
      <c r="HFK82" s="9"/>
      <c r="HFL82" s="9"/>
      <c r="HFM82" s="9"/>
      <c r="HFN82" s="9"/>
      <c r="HFO82" s="9"/>
      <c r="HFP82" s="9"/>
      <c r="HFQ82" s="9"/>
      <c r="HFR82" s="9"/>
      <c r="HFS82" s="9"/>
      <c r="HFT82" s="9"/>
      <c r="HFU82" s="9"/>
      <c r="HFV82" s="9"/>
      <c r="HFW82" s="9"/>
      <c r="HFX82" s="9"/>
      <c r="HFY82" s="9"/>
      <c r="HFZ82" s="9"/>
      <c r="HGA82" s="9"/>
      <c r="HGB82" s="9"/>
      <c r="HGC82" s="9"/>
      <c r="HGD82" s="9"/>
      <c r="HGE82" s="9"/>
      <c r="HGF82" s="9"/>
      <c r="HGG82" s="9"/>
      <c r="HGH82" s="9"/>
      <c r="HGI82" s="9"/>
      <c r="HGJ82" s="9"/>
      <c r="HGK82" s="9"/>
      <c r="HGL82" s="9"/>
      <c r="HGM82" s="9"/>
      <c r="HGN82" s="9"/>
      <c r="HGO82" s="9"/>
      <c r="HGP82" s="9"/>
      <c r="HGQ82" s="9"/>
      <c r="HGR82" s="9"/>
      <c r="HGS82" s="9"/>
      <c r="HGT82" s="9"/>
      <c r="HGU82" s="9"/>
      <c r="HGV82" s="9"/>
      <c r="HGW82" s="9"/>
      <c r="HGX82" s="9"/>
      <c r="HGY82" s="9"/>
      <c r="HGZ82" s="9"/>
      <c r="HHA82" s="9"/>
      <c r="HHB82" s="9"/>
      <c r="HHC82" s="9"/>
      <c r="HHD82" s="9"/>
      <c r="HHE82" s="9"/>
      <c r="HHF82" s="9"/>
      <c r="HHG82" s="9"/>
      <c r="HHH82" s="9"/>
      <c r="HHI82" s="9"/>
      <c r="HHJ82" s="9"/>
      <c r="HHK82" s="9"/>
      <c r="HHL82" s="9"/>
      <c r="HHM82" s="9"/>
      <c r="HHN82" s="9"/>
      <c r="HHO82" s="9"/>
      <c r="HHP82" s="9"/>
      <c r="HHQ82" s="9"/>
      <c r="HHR82" s="9"/>
      <c r="HHS82" s="9"/>
      <c r="HHT82" s="9"/>
      <c r="HHU82" s="9"/>
      <c r="HHV82" s="9"/>
      <c r="HHW82" s="9"/>
      <c r="HHX82" s="9"/>
      <c r="HHY82" s="9"/>
      <c r="HHZ82" s="9"/>
      <c r="HIA82" s="9"/>
      <c r="HIB82" s="9"/>
      <c r="HIC82" s="9"/>
      <c r="HID82" s="9"/>
      <c r="HIE82" s="9"/>
      <c r="HIF82" s="9"/>
      <c r="HIG82" s="9"/>
      <c r="HIH82" s="9"/>
      <c r="HII82" s="9"/>
      <c r="HIJ82" s="9"/>
      <c r="HIK82" s="9"/>
      <c r="HIL82" s="9"/>
      <c r="HIM82" s="9"/>
      <c r="HIN82" s="9"/>
      <c r="HIO82" s="9"/>
      <c r="HIP82" s="9"/>
      <c r="HIQ82" s="9"/>
      <c r="HIR82" s="9"/>
      <c r="HIS82" s="9"/>
      <c r="HIT82" s="9"/>
      <c r="HIU82" s="9"/>
      <c r="HIV82" s="9"/>
      <c r="HIW82" s="9"/>
      <c r="HIX82" s="9"/>
      <c r="HIY82" s="9"/>
      <c r="HIZ82" s="9"/>
      <c r="HJA82" s="9"/>
      <c r="HJB82" s="9"/>
      <c r="HJC82" s="9"/>
      <c r="HJD82" s="9"/>
      <c r="HJE82" s="9"/>
      <c r="HJF82" s="9"/>
      <c r="HJG82" s="9"/>
      <c r="HJH82" s="9"/>
      <c r="HJI82" s="9"/>
      <c r="HJJ82" s="9"/>
      <c r="HJK82" s="9"/>
      <c r="HJL82" s="9"/>
      <c r="HJM82" s="9"/>
      <c r="HJN82" s="9"/>
      <c r="HJO82" s="9"/>
      <c r="HJP82" s="9"/>
      <c r="HJQ82" s="9"/>
      <c r="HJR82" s="9"/>
      <c r="HJS82" s="9"/>
      <c r="HJT82" s="9"/>
      <c r="HJU82" s="9"/>
      <c r="HJV82" s="9"/>
      <c r="HJW82" s="9"/>
      <c r="HJX82" s="9"/>
      <c r="HJY82" s="9"/>
      <c r="HJZ82" s="9"/>
      <c r="HKA82" s="9"/>
      <c r="HKB82" s="9"/>
      <c r="HKC82" s="9"/>
      <c r="HKD82" s="9"/>
      <c r="HKE82" s="9"/>
      <c r="HKF82" s="9"/>
      <c r="HKG82" s="9"/>
      <c r="HKH82" s="9"/>
      <c r="HKI82" s="9"/>
      <c r="HKJ82" s="9"/>
      <c r="HKK82" s="9"/>
      <c r="HKL82" s="9"/>
      <c r="HKM82" s="9"/>
      <c r="HKN82" s="9"/>
      <c r="HKO82" s="9"/>
      <c r="HKP82" s="9"/>
      <c r="HKQ82" s="9"/>
      <c r="HKR82" s="9"/>
      <c r="HKS82" s="9"/>
      <c r="HKT82" s="9"/>
      <c r="HKU82" s="9"/>
      <c r="HKV82" s="9"/>
      <c r="HKW82" s="9"/>
      <c r="HKX82" s="9"/>
      <c r="HKY82" s="9"/>
      <c r="HKZ82" s="9"/>
      <c r="HLA82" s="9"/>
      <c r="HLB82" s="9"/>
      <c r="HLC82" s="9"/>
      <c r="HLD82" s="9"/>
      <c r="HLE82" s="9"/>
      <c r="HLF82" s="9"/>
      <c r="HLG82" s="9"/>
      <c r="HLH82" s="9"/>
      <c r="HLI82" s="9"/>
      <c r="HLJ82" s="9"/>
      <c r="HLK82" s="9"/>
      <c r="HLL82" s="9"/>
      <c r="HLM82" s="9"/>
      <c r="HLN82" s="9"/>
      <c r="HLO82" s="9"/>
      <c r="HLP82" s="9"/>
      <c r="HLQ82" s="9"/>
      <c r="HLR82" s="9"/>
      <c r="HLS82" s="9"/>
      <c r="HLT82" s="9"/>
      <c r="HLU82" s="9"/>
      <c r="HLV82" s="9"/>
      <c r="HLW82" s="9"/>
      <c r="HLX82" s="9"/>
      <c r="HLY82" s="9"/>
      <c r="HLZ82" s="9"/>
      <c r="HMA82" s="9"/>
      <c r="HMB82" s="9"/>
      <c r="HMC82" s="9"/>
      <c r="HMD82" s="9"/>
      <c r="HME82" s="9"/>
      <c r="HMF82" s="9"/>
      <c r="HMG82" s="9"/>
      <c r="HMH82" s="9"/>
      <c r="HMI82" s="9"/>
      <c r="HMJ82" s="9"/>
      <c r="HMK82" s="9"/>
      <c r="HML82" s="9"/>
      <c r="HMM82" s="9"/>
      <c r="HMN82" s="9"/>
      <c r="HMO82" s="9"/>
      <c r="HMP82" s="9"/>
      <c r="HMQ82" s="9"/>
      <c r="HMR82" s="9"/>
      <c r="HMS82" s="9"/>
      <c r="HMT82" s="9"/>
      <c r="HMU82" s="9"/>
      <c r="HMV82" s="9"/>
      <c r="HMW82" s="9"/>
      <c r="HMX82" s="9"/>
      <c r="HMY82" s="9"/>
      <c r="HMZ82" s="9"/>
      <c r="HNA82" s="9"/>
      <c r="HNB82" s="9"/>
      <c r="HNC82" s="9"/>
      <c r="HND82" s="9"/>
      <c r="HNE82" s="9"/>
      <c r="HNF82" s="9"/>
      <c r="HNG82" s="9"/>
      <c r="HNH82" s="9"/>
      <c r="HNI82" s="9"/>
      <c r="HNJ82" s="9"/>
      <c r="HNK82" s="9"/>
      <c r="HNL82" s="9"/>
      <c r="HNM82" s="9"/>
      <c r="HNN82" s="9"/>
      <c r="HNO82" s="9"/>
      <c r="HNP82" s="9"/>
      <c r="HNQ82" s="9"/>
      <c r="HNR82" s="9"/>
      <c r="HNS82" s="9"/>
      <c r="HNT82" s="9"/>
      <c r="HNU82" s="9"/>
      <c r="HNV82" s="9"/>
      <c r="HNW82" s="9"/>
      <c r="HNX82" s="9"/>
      <c r="HNY82" s="9"/>
      <c r="HNZ82" s="9"/>
      <c r="HOA82" s="9"/>
      <c r="HOB82" s="9"/>
      <c r="HOC82" s="9"/>
      <c r="HOD82" s="9"/>
      <c r="HOE82" s="9"/>
      <c r="HOF82" s="9"/>
      <c r="HOG82" s="9"/>
      <c r="HOH82" s="9"/>
      <c r="HOI82" s="9"/>
      <c r="HOJ82" s="9"/>
      <c r="HOK82" s="9"/>
      <c r="HOL82" s="9"/>
      <c r="HOM82" s="9"/>
      <c r="HON82" s="9"/>
      <c r="HOO82" s="9"/>
      <c r="HOP82" s="9"/>
      <c r="HOQ82" s="9"/>
      <c r="HOR82" s="9"/>
      <c r="HOS82" s="9"/>
      <c r="HOT82" s="9"/>
      <c r="HOU82" s="9"/>
      <c r="HOV82" s="9"/>
      <c r="HOW82" s="9"/>
      <c r="HOX82" s="9"/>
      <c r="HOY82" s="9"/>
      <c r="HOZ82" s="9"/>
      <c r="HPA82" s="9"/>
      <c r="HPB82" s="9"/>
      <c r="HPC82" s="9"/>
      <c r="HPD82" s="9"/>
      <c r="HPE82" s="9"/>
      <c r="HPF82" s="9"/>
      <c r="HPG82" s="9"/>
      <c r="HPH82" s="9"/>
      <c r="HPI82" s="9"/>
      <c r="HPJ82" s="9"/>
      <c r="HPK82" s="9"/>
      <c r="HPL82" s="9"/>
      <c r="HPM82" s="9"/>
      <c r="HPN82" s="9"/>
      <c r="HPO82" s="9"/>
      <c r="HPP82" s="9"/>
      <c r="HPQ82" s="9"/>
      <c r="HPR82" s="9"/>
      <c r="HPS82" s="9"/>
      <c r="HPT82" s="9"/>
      <c r="HPU82" s="9"/>
      <c r="HPV82" s="9"/>
      <c r="HPW82" s="9"/>
      <c r="HPX82" s="9"/>
      <c r="HPY82" s="9"/>
      <c r="HPZ82" s="9"/>
      <c r="HQA82" s="9"/>
      <c r="HQB82" s="9"/>
      <c r="HQC82" s="9"/>
      <c r="HQD82" s="9"/>
      <c r="HQE82" s="9"/>
      <c r="HQF82" s="9"/>
      <c r="HQG82" s="9"/>
      <c r="HQH82" s="9"/>
      <c r="HQI82" s="9"/>
      <c r="HQJ82" s="9"/>
      <c r="HQK82" s="9"/>
      <c r="HQL82" s="9"/>
      <c r="HQM82" s="9"/>
      <c r="HQN82" s="9"/>
      <c r="HQO82" s="9"/>
      <c r="HQP82" s="9"/>
      <c r="HQQ82" s="9"/>
      <c r="HQR82" s="9"/>
      <c r="HQS82" s="9"/>
      <c r="HQT82" s="9"/>
      <c r="HQU82" s="9"/>
      <c r="HQV82" s="9"/>
      <c r="HQW82" s="9"/>
      <c r="HQX82" s="9"/>
      <c r="HQY82" s="9"/>
      <c r="HQZ82" s="9"/>
      <c r="HRA82" s="9"/>
      <c r="HRB82" s="9"/>
      <c r="HRC82" s="9"/>
      <c r="HRD82" s="9"/>
      <c r="HRE82" s="9"/>
      <c r="HRF82" s="9"/>
      <c r="HRG82" s="9"/>
      <c r="HRH82" s="9"/>
      <c r="HRI82" s="9"/>
      <c r="HRJ82" s="9"/>
      <c r="HRK82" s="9"/>
      <c r="HRL82" s="9"/>
      <c r="HRM82" s="9"/>
      <c r="HRN82" s="9"/>
      <c r="HRO82" s="9"/>
      <c r="HRP82" s="9"/>
      <c r="HRQ82" s="9"/>
      <c r="HRR82" s="9"/>
      <c r="HRS82" s="9"/>
      <c r="HRT82" s="9"/>
      <c r="HRU82" s="9"/>
      <c r="HRV82" s="9"/>
      <c r="HRW82" s="9"/>
      <c r="HRX82" s="9"/>
      <c r="HRY82" s="9"/>
      <c r="HRZ82" s="9"/>
      <c r="HSA82" s="9"/>
      <c r="HSB82" s="9"/>
      <c r="HSC82" s="9"/>
      <c r="HSD82" s="9"/>
      <c r="HSE82" s="9"/>
      <c r="HSF82" s="9"/>
      <c r="HSG82" s="9"/>
      <c r="HSH82" s="9"/>
      <c r="HSI82" s="9"/>
      <c r="HSJ82" s="9"/>
      <c r="HSK82" s="9"/>
      <c r="HSL82" s="9"/>
      <c r="HSM82" s="9"/>
      <c r="HSN82" s="9"/>
      <c r="HSO82" s="9"/>
      <c r="HSP82" s="9"/>
      <c r="HSQ82" s="9"/>
      <c r="HSR82" s="9"/>
      <c r="HSS82" s="9"/>
      <c r="HST82" s="9"/>
      <c r="HSU82" s="9"/>
      <c r="HSV82" s="9"/>
      <c r="HSW82" s="9"/>
      <c r="HSX82" s="9"/>
      <c r="HSY82" s="9"/>
      <c r="HSZ82" s="9"/>
      <c r="HTA82" s="9"/>
      <c r="HTB82" s="9"/>
      <c r="HTC82" s="9"/>
      <c r="HTD82" s="9"/>
      <c r="HTE82" s="9"/>
      <c r="HTF82" s="9"/>
      <c r="HTG82" s="9"/>
      <c r="HTH82" s="9"/>
      <c r="HTI82" s="9"/>
      <c r="HTJ82" s="9"/>
      <c r="HTK82" s="9"/>
      <c r="HTL82" s="9"/>
      <c r="HTM82" s="9"/>
      <c r="HTN82" s="9"/>
      <c r="HTO82" s="9"/>
      <c r="HTP82" s="9"/>
      <c r="HTQ82" s="9"/>
      <c r="HTR82" s="9"/>
      <c r="HTS82" s="9"/>
      <c r="HTT82" s="9"/>
      <c r="HTU82" s="9"/>
      <c r="HTV82" s="9"/>
      <c r="HTW82" s="9"/>
      <c r="HTX82" s="9"/>
      <c r="HTY82" s="9"/>
      <c r="HTZ82" s="9"/>
      <c r="HUA82" s="9"/>
      <c r="HUB82" s="9"/>
      <c r="HUC82" s="9"/>
      <c r="HUD82" s="9"/>
      <c r="HUE82" s="9"/>
      <c r="HUF82" s="9"/>
      <c r="HUG82" s="9"/>
      <c r="HUH82" s="9"/>
      <c r="HUI82" s="9"/>
      <c r="HUJ82" s="9"/>
      <c r="HUK82" s="9"/>
      <c r="HUL82" s="9"/>
      <c r="HUM82" s="9"/>
      <c r="HUN82" s="9"/>
      <c r="HUO82" s="9"/>
      <c r="HUP82" s="9"/>
      <c r="HUQ82" s="9"/>
      <c r="HUR82" s="9"/>
      <c r="HUS82" s="9"/>
      <c r="HUT82" s="9"/>
      <c r="HUU82" s="9"/>
      <c r="HUV82" s="9"/>
      <c r="HUW82" s="9"/>
      <c r="HUX82" s="9"/>
      <c r="HUY82" s="9"/>
      <c r="HUZ82" s="9"/>
      <c r="HVA82" s="9"/>
      <c r="HVB82" s="9"/>
      <c r="HVC82" s="9"/>
      <c r="HVD82" s="9"/>
      <c r="HVE82" s="9"/>
      <c r="HVF82" s="9"/>
      <c r="HVG82" s="9"/>
      <c r="HVH82" s="9"/>
      <c r="HVI82" s="9"/>
      <c r="HVJ82" s="9"/>
      <c r="HVK82" s="9"/>
      <c r="HVL82" s="9"/>
      <c r="HVM82" s="9"/>
      <c r="HVN82" s="9"/>
      <c r="HVO82" s="9"/>
      <c r="HVP82" s="9"/>
      <c r="HVQ82" s="9"/>
      <c r="HVR82" s="9"/>
      <c r="HVS82" s="9"/>
      <c r="HVT82" s="9"/>
      <c r="HVU82" s="9"/>
      <c r="HVV82" s="9"/>
      <c r="HVW82" s="9"/>
      <c r="HVX82" s="9"/>
      <c r="HVY82" s="9"/>
      <c r="HVZ82" s="9"/>
      <c r="HWA82" s="9"/>
      <c r="HWB82" s="9"/>
      <c r="HWC82" s="9"/>
      <c r="HWD82" s="9"/>
      <c r="HWE82" s="9"/>
      <c r="HWF82" s="9"/>
      <c r="HWG82" s="9"/>
      <c r="HWH82" s="9"/>
      <c r="HWI82" s="9"/>
      <c r="HWJ82" s="9"/>
      <c r="HWK82" s="9"/>
      <c r="HWL82" s="9"/>
      <c r="HWM82" s="9"/>
      <c r="HWN82" s="9"/>
      <c r="HWO82" s="9"/>
      <c r="HWP82" s="9"/>
      <c r="HWQ82" s="9"/>
      <c r="HWR82" s="9"/>
      <c r="HWS82" s="9"/>
      <c r="HWT82" s="9"/>
      <c r="HWU82" s="9"/>
      <c r="HWV82" s="9"/>
      <c r="HWW82" s="9"/>
      <c r="HWX82" s="9"/>
      <c r="HWY82" s="9"/>
      <c r="HWZ82" s="9"/>
      <c r="HXA82" s="9"/>
      <c r="HXB82" s="9"/>
      <c r="HXC82" s="9"/>
      <c r="HXD82" s="9"/>
      <c r="HXE82" s="9"/>
      <c r="HXF82" s="9"/>
      <c r="HXG82" s="9"/>
      <c r="HXH82" s="9"/>
      <c r="HXI82" s="9"/>
      <c r="HXJ82" s="9"/>
      <c r="HXK82" s="9"/>
      <c r="HXL82" s="9"/>
      <c r="HXM82" s="9"/>
      <c r="HXN82" s="9"/>
      <c r="HXO82" s="9"/>
      <c r="HXP82" s="9"/>
      <c r="HXQ82" s="9"/>
      <c r="HXR82" s="9"/>
      <c r="HXS82" s="9"/>
      <c r="HXT82" s="9"/>
      <c r="HXU82" s="9"/>
      <c r="HXV82" s="9"/>
      <c r="HXW82" s="9"/>
      <c r="HXX82" s="9"/>
      <c r="HXY82" s="9"/>
      <c r="HXZ82" s="9"/>
      <c r="HYA82" s="9"/>
      <c r="HYB82" s="9"/>
      <c r="HYC82" s="9"/>
      <c r="HYD82" s="9"/>
      <c r="HYE82" s="9"/>
      <c r="HYF82" s="9"/>
      <c r="HYG82" s="9"/>
      <c r="HYH82" s="9"/>
      <c r="HYI82" s="9"/>
      <c r="HYJ82" s="9"/>
      <c r="HYK82" s="9"/>
      <c r="HYL82" s="9"/>
      <c r="HYM82" s="9"/>
      <c r="HYN82" s="9"/>
      <c r="HYO82" s="9"/>
      <c r="HYP82" s="9"/>
      <c r="HYQ82" s="9"/>
      <c r="HYR82" s="9"/>
      <c r="HYS82" s="9"/>
      <c r="HYT82" s="9"/>
      <c r="HYU82" s="9"/>
      <c r="HYV82" s="9"/>
      <c r="HYW82" s="9"/>
      <c r="HYX82" s="9"/>
      <c r="HYY82" s="9"/>
      <c r="HYZ82" s="9"/>
      <c r="HZA82" s="9"/>
      <c r="HZB82" s="9"/>
      <c r="HZC82" s="9"/>
      <c r="HZD82" s="9"/>
      <c r="HZE82" s="9"/>
      <c r="HZF82" s="9"/>
      <c r="HZG82" s="9"/>
      <c r="HZH82" s="9"/>
      <c r="HZI82" s="9"/>
      <c r="HZJ82" s="9"/>
      <c r="HZK82" s="9"/>
      <c r="HZL82" s="9"/>
      <c r="HZM82" s="9"/>
      <c r="HZN82" s="9"/>
      <c r="HZO82" s="9"/>
      <c r="HZP82" s="9"/>
      <c r="HZQ82" s="9"/>
      <c r="HZR82" s="9"/>
      <c r="HZS82" s="9"/>
      <c r="HZT82" s="9"/>
      <c r="HZU82" s="9"/>
      <c r="HZV82" s="9"/>
      <c r="HZW82" s="9"/>
      <c r="HZX82" s="9"/>
      <c r="HZY82" s="9"/>
      <c r="HZZ82" s="9"/>
      <c r="IAA82" s="9"/>
      <c r="IAB82" s="9"/>
      <c r="IAC82" s="9"/>
      <c r="IAD82" s="9"/>
      <c r="IAE82" s="9"/>
      <c r="IAF82" s="9"/>
      <c r="IAG82" s="9"/>
      <c r="IAH82" s="9"/>
      <c r="IAI82" s="9"/>
      <c r="IAJ82" s="9"/>
      <c r="IAK82" s="9"/>
      <c r="IAL82" s="9"/>
      <c r="IAM82" s="9"/>
      <c r="IAN82" s="9"/>
      <c r="IAO82" s="9"/>
      <c r="IAP82" s="9"/>
      <c r="IAQ82" s="9"/>
      <c r="IAR82" s="9"/>
      <c r="IAS82" s="9"/>
      <c r="IAT82" s="9"/>
      <c r="IAU82" s="9"/>
      <c r="IAV82" s="9"/>
      <c r="IAW82" s="9"/>
      <c r="IAX82" s="9"/>
      <c r="IAY82" s="9"/>
      <c r="IAZ82" s="9"/>
      <c r="IBA82" s="9"/>
      <c r="IBB82" s="9"/>
      <c r="IBC82" s="9"/>
      <c r="IBD82" s="9"/>
      <c r="IBE82" s="9"/>
      <c r="IBF82" s="9"/>
      <c r="IBG82" s="9"/>
      <c r="IBH82" s="9"/>
      <c r="IBI82" s="9"/>
      <c r="IBJ82" s="9"/>
      <c r="IBK82" s="9"/>
      <c r="IBL82" s="9"/>
      <c r="IBM82" s="9"/>
      <c r="IBN82" s="9"/>
      <c r="IBO82" s="9"/>
      <c r="IBP82" s="9"/>
      <c r="IBQ82" s="9"/>
      <c r="IBR82" s="9"/>
      <c r="IBS82" s="9"/>
      <c r="IBT82" s="9"/>
      <c r="IBU82" s="9"/>
      <c r="IBV82" s="9"/>
      <c r="IBW82" s="9"/>
      <c r="IBX82" s="9"/>
      <c r="IBY82" s="9"/>
      <c r="IBZ82" s="9"/>
      <c r="ICA82" s="9"/>
      <c r="ICB82" s="9"/>
      <c r="ICC82" s="9"/>
      <c r="ICD82" s="9"/>
      <c r="ICE82" s="9"/>
      <c r="ICF82" s="9"/>
      <c r="ICG82" s="9"/>
      <c r="ICH82" s="9"/>
      <c r="ICI82" s="9"/>
      <c r="ICJ82" s="9"/>
      <c r="ICK82" s="9"/>
      <c r="ICL82" s="9"/>
      <c r="ICM82" s="9"/>
      <c r="ICN82" s="9"/>
      <c r="ICO82" s="9"/>
      <c r="ICP82" s="9"/>
      <c r="ICQ82" s="9"/>
      <c r="ICR82" s="9"/>
      <c r="ICS82" s="9"/>
      <c r="ICT82" s="9"/>
      <c r="ICU82" s="9"/>
      <c r="ICV82" s="9"/>
      <c r="ICW82" s="9"/>
      <c r="ICX82" s="9"/>
      <c r="ICY82" s="9"/>
      <c r="ICZ82" s="9"/>
      <c r="IDA82" s="9"/>
      <c r="IDB82" s="9"/>
      <c r="IDC82" s="9"/>
      <c r="IDD82" s="9"/>
      <c r="IDE82" s="9"/>
      <c r="IDF82" s="9"/>
      <c r="IDG82" s="9"/>
      <c r="IDH82" s="9"/>
      <c r="IDI82" s="9"/>
      <c r="IDJ82" s="9"/>
      <c r="IDK82" s="9"/>
      <c r="IDL82" s="9"/>
      <c r="IDM82" s="9"/>
      <c r="IDN82" s="9"/>
      <c r="IDO82" s="9"/>
      <c r="IDP82" s="9"/>
      <c r="IDQ82" s="9"/>
      <c r="IDR82" s="9"/>
      <c r="IDS82" s="9"/>
      <c r="IDT82" s="9"/>
      <c r="IDU82" s="9"/>
      <c r="IDV82" s="9"/>
      <c r="IDW82" s="9"/>
      <c r="IDX82" s="9"/>
      <c r="IDY82" s="9"/>
      <c r="IDZ82" s="9"/>
      <c r="IEA82" s="9"/>
      <c r="IEB82" s="9"/>
      <c r="IEC82" s="9"/>
      <c r="IED82" s="9"/>
      <c r="IEE82" s="9"/>
      <c r="IEF82" s="9"/>
      <c r="IEG82" s="9"/>
      <c r="IEH82" s="9"/>
      <c r="IEI82" s="9"/>
      <c r="IEJ82" s="9"/>
      <c r="IEK82" s="9"/>
      <c r="IEL82" s="9"/>
      <c r="IEM82" s="9"/>
      <c r="IEN82" s="9"/>
      <c r="IEO82" s="9"/>
      <c r="IEP82" s="9"/>
      <c r="IEQ82" s="9"/>
      <c r="IER82" s="9"/>
      <c r="IES82" s="9"/>
      <c r="IET82" s="9"/>
      <c r="IEU82" s="9"/>
      <c r="IEV82" s="9"/>
      <c r="IEW82" s="9"/>
      <c r="IEX82" s="9"/>
      <c r="IEY82" s="9"/>
      <c r="IEZ82" s="9"/>
      <c r="IFA82" s="9"/>
      <c r="IFB82" s="9"/>
      <c r="IFC82" s="9"/>
      <c r="IFD82" s="9"/>
      <c r="IFE82" s="9"/>
      <c r="IFF82" s="9"/>
      <c r="IFG82" s="9"/>
      <c r="IFH82" s="9"/>
      <c r="IFI82" s="9"/>
      <c r="IFJ82" s="9"/>
      <c r="IFK82" s="9"/>
      <c r="IFL82" s="9"/>
      <c r="IFM82" s="9"/>
      <c r="IFN82" s="9"/>
      <c r="IFO82" s="9"/>
      <c r="IFP82" s="9"/>
      <c r="IFQ82" s="9"/>
      <c r="IFR82" s="9"/>
      <c r="IFS82" s="9"/>
      <c r="IFT82" s="9"/>
      <c r="IFU82" s="9"/>
      <c r="IFV82" s="9"/>
      <c r="IFW82" s="9"/>
      <c r="IFX82" s="9"/>
      <c r="IFY82" s="9"/>
      <c r="IFZ82" s="9"/>
      <c r="IGA82" s="9"/>
      <c r="IGB82" s="9"/>
      <c r="IGC82" s="9"/>
      <c r="IGD82" s="9"/>
      <c r="IGE82" s="9"/>
      <c r="IGF82" s="9"/>
      <c r="IGG82" s="9"/>
      <c r="IGH82" s="9"/>
      <c r="IGI82" s="9"/>
      <c r="IGJ82" s="9"/>
      <c r="IGK82" s="9"/>
      <c r="IGL82" s="9"/>
      <c r="IGM82" s="9"/>
      <c r="IGN82" s="9"/>
      <c r="IGO82" s="9"/>
      <c r="IGP82" s="9"/>
      <c r="IGQ82" s="9"/>
      <c r="IGR82" s="9"/>
      <c r="IGS82" s="9"/>
      <c r="IGT82" s="9"/>
      <c r="IGU82" s="9"/>
      <c r="IGV82" s="9"/>
      <c r="IGW82" s="9"/>
      <c r="IGX82" s="9"/>
      <c r="IGY82" s="9"/>
      <c r="IGZ82" s="9"/>
      <c r="IHA82" s="9"/>
      <c r="IHB82" s="9"/>
      <c r="IHC82" s="9"/>
      <c r="IHD82" s="9"/>
      <c r="IHE82" s="9"/>
      <c r="IHF82" s="9"/>
      <c r="IHG82" s="9"/>
      <c r="IHH82" s="9"/>
      <c r="IHI82" s="9"/>
      <c r="IHJ82" s="9"/>
      <c r="IHK82" s="9"/>
      <c r="IHL82" s="9"/>
      <c r="IHM82" s="9"/>
      <c r="IHN82" s="9"/>
      <c r="IHO82" s="9"/>
      <c r="IHP82" s="9"/>
      <c r="IHQ82" s="9"/>
      <c r="IHR82" s="9"/>
      <c r="IHS82" s="9"/>
      <c r="IHT82" s="9"/>
      <c r="IHU82" s="9"/>
      <c r="IHV82" s="9"/>
      <c r="IHW82" s="9"/>
      <c r="IHX82" s="9"/>
      <c r="IHY82" s="9"/>
      <c r="IHZ82" s="9"/>
      <c r="IIA82" s="9"/>
      <c r="IIB82" s="9"/>
      <c r="IIC82" s="9"/>
      <c r="IID82" s="9"/>
      <c r="IIE82" s="9"/>
      <c r="IIF82" s="9"/>
      <c r="IIG82" s="9"/>
      <c r="IIH82" s="9"/>
      <c r="III82" s="9"/>
      <c r="IIJ82" s="9"/>
      <c r="IIK82" s="9"/>
      <c r="IIL82" s="9"/>
      <c r="IIM82" s="9"/>
      <c r="IIN82" s="9"/>
      <c r="IIO82" s="9"/>
      <c r="IIP82" s="9"/>
      <c r="IIQ82" s="9"/>
      <c r="IIR82" s="9"/>
      <c r="IIS82" s="9"/>
      <c r="IIT82" s="9"/>
      <c r="IIU82" s="9"/>
      <c r="IIV82" s="9"/>
      <c r="IIW82" s="9"/>
      <c r="IIX82" s="9"/>
      <c r="IIY82" s="9"/>
      <c r="IIZ82" s="9"/>
      <c r="IJA82" s="9"/>
      <c r="IJB82" s="9"/>
      <c r="IJC82" s="9"/>
      <c r="IJD82" s="9"/>
      <c r="IJE82" s="9"/>
      <c r="IJF82" s="9"/>
      <c r="IJG82" s="9"/>
      <c r="IJH82" s="9"/>
      <c r="IJI82" s="9"/>
      <c r="IJJ82" s="9"/>
      <c r="IJK82" s="9"/>
      <c r="IJL82" s="9"/>
      <c r="IJM82" s="9"/>
      <c r="IJN82" s="9"/>
      <c r="IJO82" s="9"/>
      <c r="IJP82" s="9"/>
      <c r="IJQ82" s="9"/>
      <c r="IJR82" s="9"/>
      <c r="IJS82" s="9"/>
      <c r="IJT82" s="9"/>
      <c r="IJU82" s="9"/>
      <c r="IJV82" s="9"/>
      <c r="IJW82" s="9"/>
      <c r="IJX82" s="9"/>
      <c r="IJY82" s="9"/>
      <c r="IJZ82" s="9"/>
      <c r="IKA82" s="9"/>
      <c r="IKB82" s="9"/>
      <c r="IKC82" s="9"/>
      <c r="IKD82" s="9"/>
      <c r="IKE82" s="9"/>
      <c r="IKF82" s="9"/>
      <c r="IKG82" s="9"/>
      <c r="IKH82" s="9"/>
      <c r="IKI82" s="9"/>
      <c r="IKJ82" s="9"/>
      <c r="IKK82" s="9"/>
      <c r="IKL82" s="9"/>
      <c r="IKM82" s="9"/>
      <c r="IKN82" s="9"/>
      <c r="IKO82" s="9"/>
      <c r="IKP82" s="9"/>
      <c r="IKQ82" s="9"/>
      <c r="IKR82" s="9"/>
      <c r="IKS82" s="9"/>
      <c r="IKT82" s="9"/>
      <c r="IKU82" s="9"/>
      <c r="IKV82" s="9"/>
      <c r="IKW82" s="9"/>
      <c r="IKX82" s="9"/>
      <c r="IKY82" s="9"/>
      <c r="IKZ82" s="9"/>
      <c r="ILA82" s="9"/>
      <c r="ILB82" s="9"/>
      <c r="ILC82" s="9"/>
      <c r="ILD82" s="9"/>
      <c r="ILE82" s="9"/>
      <c r="ILF82" s="9"/>
      <c r="ILG82" s="9"/>
      <c r="ILH82" s="9"/>
      <c r="ILI82" s="9"/>
      <c r="ILJ82" s="9"/>
      <c r="ILK82" s="9"/>
      <c r="ILL82" s="9"/>
      <c r="ILM82" s="9"/>
      <c r="ILN82" s="9"/>
      <c r="ILO82" s="9"/>
      <c r="ILP82" s="9"/>
      <c r="ILQ82" s="9"/>
      <c r="ILR82" s="9"/>
      <c r="ILS82" s="9"/>
      <c r="ILT82" s="9"/>
      <c r="ILU82" s="9"/>
      <c r="ILV82" s="9"/>
      <c r="ILW82" s="9"/>
      <c r="ILX82" s="9"/>
      <c r="ILY82" s="9"/>
      <c r="ILZ82" s="9"/>
      <c r="IMA82" s="9"/>
      <c r="IMB82" s="9"/>
      <c r="IMC82" s="9"/>
      <c r="IMD82" s="9"/>
      <c r="IME82" s="9"/>
      <c r="IMF82" s="9"/>
      <c r="IMG82" s="9"/>
      <c r="IMH82" s="9"/>
      <c r="IMI82" s="9"/>
      <c r="IMJ82" s="9"/>
      <c r="IMK82" s="9"/>
      <c r="IML82" s="9"/>
      <c r="IMM82" s="9"/>
      <c r="IMN82" s="9"/>
      <c r="IMO82" s="9"/>
      <c r="IMP82" s="9"/>
      <c r="IMQ82" s="9"/>
      <c r="IMR82" s="9"/>
      <c r="IMS82" s="9"/>
      <c r="IMT82" s="9"/>
      <c r="IMU82" s="9"/>
      <c r="IMV82" s="9"/>
      <c r="IMW82" s="9"/>
      <c r="IMX82" s="9"/>
      <c r="IMY82" s="9"/>
      <c r="IMZ82" s="9"/>
      <c r="INA82" s="9"/>
      <c r="INB82" s="9"/>
      <c r="INC82" s="9"/>
      <c r="IND82" s="9"/>
      <c r="INE82" s="9"/>
      <c r="INF82" s="9"/>
      <c r="ING82" s="9"/>
      <c r="INH82" s="9"/>
      <c r="INI82" s="9"/>
      <c r="INJ82" s="9"/>
      <c r="INK82" s="9"/>
      <c r="INL82" s="9"/>
      <c r="INM82" s="9"/>
      <c r="INN82" s="9"/>
      <c r="INO82" s="9"/>
      <c r="INP82" s="9"/>
      <c r="INQ82" s="9"/>
      <c r="INR82" s="9"/>
      <c r="INS82" s="9"/>
      <c r="INT82" s="9"/>
      <c r="INU82" s="9"/>
      <c r="INV82" s="9"/>
      <c r="INW82" s="9"/>
      <c r="INX82" s="9"/>
      <c r="INY82" s="9"/>
      <c r="INZ82" s="9"/>
      <c r="IOA82" s="9"/>
      <c r="IOB82" s="9"/>
      <c r="IOC82" s="9"/>
      <c r="IOD82" s="9"/>
      <c r="IOE82" s="9"/>
      <c r="IOF82" s="9"/>
      <c r="IOG82" s="9"/>
      <c r="IOH82" s="9"/>
      <c r="IOI82" s="9"/>
      <c r="IOJ82" s="9"/>
      <c r="IOK82" s="9"/>
      <c r="IOL82" s="9"/>
      <c r="IOM82" s="9"/>
      <c r="ION82" s="9"/>
      <c r="IOO82" s="9"/>
      <c r="IOP82" s="9"/>
      <c r="IOQ82" s="9"/>
      <c r="IOR82" s="9"/>
      <c r="IOS82" s="9"/>
      <c r="IOT82" s="9"/>
      <c r="IOU82" s="9"/>
      <c r="IOV82" s="9"/>
      <c r="IOW82" s="9"/>
      <c r="IOX82" s="9"/>
      <c r="IOY82" s="9"/>
      <c r="IOZ82" s="9"/>
      <c r="IPA82" s="9"/>
      <c r="IPB82" s="9"/>
      <c r="IPC82" s="9"/>
      <c r="IPD82" s="9"/>
      <c r="IPE82" s="9"/>
      <c r="IPF82" s="9"/>
      <c r="IPG82" s="9"/>
      <c r="IPH82" s="9"/>
      <c r="IPI82" s="9"/>
      <c r="IPJ82" s="9"/>
      <c r="IPK82" s="9"/>
      <c r="IPL82" s="9"/>
      <c r="IPM82" s="9"/>
      <c r="IPN82" s="9"/>
      <c r="IPO82" s="9"/>
      <c r="IPP82" s="9"/>
      <c r="IPQ82" s="9"/>
      <c r="IPR82" s="9"/>
      <c r="IPS82" s="9"/>
      <c r="IPT82" s="9"/>
      <c r="IPU82" s="9"/>
      <c r="IPV82" s="9"/>
      <c r="IPW82" s="9"/>
      <c r="IPX82" s="9"/>
      <c r="IPY82" s="9"/>
      <c r="IPZ82" s="9"/>
      <c r="IQA82" s="9"/>
      <c r="IQB82" s="9"/>
      <c r="IQC82" s="9"/>
      <c r="IQD82" s="9"/>
      <c r="IQE82" s="9"/>
      <c r="IQF82" s="9"/>
      <c r="IQG82" s="9"/>
      <c r="IQH82" s="9"/>
      <c r="IQI82" s="9"/>
      <c r="IQJ82" s="9"/>
      <c r="IQK82" s="9"/>
      <c r="IQL82" s="9"/>
      <c r="IQM82" s="9"/>
      <c r="IQN82" s="9"/>
      <c r="IQO82" s="9"/>
      <c r="IQP82" s="9"/>
      <c r="IQQ82" s="9"/>
      <c r="IQR82" s="9"/>
      <c r="IQS82" s="9"/>
      <c r="IQT82" s="9"/>
      <c r="IQU82" s="9"/>
      <c r="IQV82" s="9"/>
      <c r="IQW82" s="9"/>
      <c r="IQX82" s="9"/>
      <c r="IQY82" s="9"/>
      <c r="IQZ82" s="9"/>
      <c r="IRA82" s="9"/>
      <c r="IRB82" s="9"/>
      <c r="IRC82" s="9"/>
      <c r="IRD82" s="9"/>
      <c r="IRE82" s="9"/>
      <c r="IRF82" s="9"/>
      <c r="IRG82" s="9"/>
      <c r="IRH82" s="9"/>
      <c r="IRI82" s="9"/>
      <c r="IRJ82" s="9"/>
      <c r="IRK82" s="9"/>
      <c r="IRL82" s="9"/>
      <c r="IRM82" s="9"/>
      <c r="IRN82" s="9"/>
      <c r="IRO82" s="9"/>
      <c r="IRP82" s="9"/>
      <c r="IRQ82" s="9"/>
      <c r="IRR82" s="9"/>
      <c r="IRS82" s="9"/>
      <c r="IRT82" s="9"/>
      <c r="IRU82" s="9"/>
      <c r="IRV82" s="9"/>
      <c r="IRW82" s="9"/>
      <c r="IRX82" s="9"/>
      <c r="IRY82" s="9"/>
      <c r="IRZ82" s="9"/>
      <c r="ISA82" s="9"/>
      <c r="ISB82" s="9"/>
      <c r="ISC82" s="9"/>
      <c r="ISD82" s="9"/>
      <c r="ISE82" s="9"/>
      <c r="ISF82" s="9"/>
      <c r="ISG82" s="9"/>
      <c r="ISH82" s="9"/>
      <c r="ISI82" s="9"/>
      <c r="ISJ82" s="9"/>
      <c r="ISK82" s="9"/>
      <c r="ISL82" s="9"/>
      <c r="ISM82" s="9"/>
      <c r="ISN82" s="9"/>
      <c r="ISO82" s="9"/>
      <c r="ISP82" s="9"/>
      <c r="ISQ82" s="9"/>
      <c r="ISR82" s="9"/>
      <c r="ISS82" s="9"/>
      <c r="IST82" s="9"/>
      <c r="ISU82" s="9"/>
      <c r="ISV82" s="9"/>
      <c r="ISW82" s="9"/>
      <c r="ISX82" s="9"/>
      <c r="ISY82" s="9"/>
      <c r="ISZ82" s="9"/>
      <c r="ITA82" s="9"/>
      <c r="ITB82" s="9"/>
      <c r="ITC82" s="9"/>
      <c r="ITD82" s="9"/>
      <c r="ITE82" s="9"/>
      <c r="ITF82" s="9"/>
      <c r="ITG82" s="9"/>
      <c r="ITH82" s="9"/>
      <c r="ITI82" s="9"/>
      <c r="ITJ82" s="9"/>
      <c r="ITK82" s="9"/>
      <c r="ITL82" s="9"/>
      <c r="ITM82" s="9"/>
      <c r="ITN82" s="9"/>
      <c r="ITO82" s="9"/>
      <c r="ITP82" s="9"/>
      <c r="ITQ82" s="9"/>
      <c r="ITR82" s="9"/>
      <c r="ITS82" s="9"/>
      <c r="ITT82" s="9"/>
      <c r="ITU82" s="9"/>
      <c r="ITV82" s="9"/>
      <c r="ITW82" s="9"/>
      <c r="ITX82" s="9"/>
      <c r="ITY82" s="9"/>
      <c r="ITZ82" s="9"/>
      <c r="IUA82" s="9"/>
      <c r="IUB82" s="9"/>
      <c r="IUC82" s="9"/>
      <c r="IUD82" s="9"/>
      <c r="IUE82" s="9"/>
      <c r="IUF82" s="9"/>
      <c r="IUG82" s="9"/>
      <c r="IUH82" s="9"/>
      <c r="IUI82" s="9"/>
      <c r="IUJ82" s="9"/>
      <c r="IUK82" s="9"/>
      <c r="IUL82" s="9"/>
      <c r="IUM82" s="9"/>
      <c r="IUN82" s="9"/>
      <c r="IUO82" s="9"/>
      <c r="IUP82" s="9"/>
      <c r="IUQ82" s="9"/>
      <c r="IUR82" s="9"/>
      <c r="IUS82" s="9"/>
      <c r="IUT82" s="9"/>
      <c r="IUU82" s="9"/>
      <c r="IUV82" s="9"/>
      <c r="IUW82" s="9"/>
      <c r="IUX82" s="9"/>
      <c r="IUY82" s="9"/>
      <c r="IUZ82" s="9"/>
      <c r="IVA82" s="9"/>
      <c r="IVB82" s="9"/>
      <c r="IVC82" s="9"/>
      <c r="IVD82" s="9"/>
      <c r="IVE82" s="9"/>
      <c r="IVF82" s="9"/>
      <c r="IVG82" s="9"/>
      <c r="IVH82" s="9"/>
      <c r="IVI82" s="9"/>
      <c r="IVJ82" s="9"/>
      <c r="IVK82" s="9"/>
      <c r="IVL82" s="9"/>
      <c r="IVM82" s="9"/>
      <c r="IVN82" s="9"/>
      <c r="IVO82" s="9"/>
      <c r="IVP82" s="9"/>
      <c r="IVQ82" s="9"/>
      <c r="IVR82" s="9"/>
      <c r="IVS82" s="9"/>
      <c r="IVT82" s="9"/>
      <c r="IVU82" s="9"/>
      <c r="IVV82" s="9"/>
      <c r="IVW82" s="9"/>
      <c r="IVX82" s="9"/>
      <c r="IVY82" s="9"/>
      <c r="IVZ82" s="9"/>
      <c r="IWA82" s="9"/>
      <c r="IWB82" s="9"/>
      <c r="IWC82" s="9"/>
      <c r="IWD82" s="9"/>
      <c r="IWE82" s="9"/>
      <c r="IWF82" s="9"/>
      <c r="IWG82" s="9"/>
      <c r="IWH82" s="9"/>
      <c r="IWI82" s="9"/>
      <c r="IWJ82" s="9"/>
      <c r="IWK82" s="9"/>
      <c r="IWL82" s="9"/>
      <c r="IWM82" s="9"/>
      <c r="IWN82" s="9"/>
      <c r="IWO82" s="9"/>
      <c r="IWP82" s="9"/>
      <c r="IWQ82" s="9"/>
      <c r="IWR82" s="9"/>
      <c r="IWS82" s="9"/>
      <c r="IWT82" s="9"/>
      <c r="IWU82" s="9"/>
      <c r="IWV82" s="9"/>
      <c r="IWW82" s="9"/>
      <c r="IWX82" s="9"/>
      <c r="IWY82" s="9"/>
      <c r="IWZ82" s="9"/>
      <c r="IXA82" s="9"/>
      <c r="IXB82" s="9"/>
      <c r="IXC82" s="9"/>
      <c r="IXD82" s="9"/>
      <c r="IXE82" s="9"/>
      <c r="IXF82" s="9"/>
      <c r="IXG82" s="9"/>
      <c r="IXH82" s="9"/>
      <c r="IXI82" s="9"/>
      <c r="IXJ82" s="9"/>
      <c r="IXK82" s="9"/>
      <c r="IXL82" s="9"/>
      <c r="IXM82" s="9"/>
      <c r="IXN82" s="9"/>
      <c r="IXO82" s="9"/>
      <c r="IXP82" s="9"/>
      <c r="IXQ82" s="9"/>
      <c r="IXR82" s="9"/>
      <c r="IXS82" s="9"/>
      <c r="IXT82" s="9"/>
      <c r="IXU82" s="9"/>
      <c r="IXV82" s="9"/>
      <c r="IXW82" s="9"/>
      <c r="IXX82" s="9"/>
      <c r="IXY82" s="9"/>
      <c r="IXZ82" s="9"/>
      <c r="IYA82" s="9"/>
      <c r="IYB82" s="9"/>
      <c r="IYC82" s="9"/>
      <c r="IYD82" s="9"/>
      <c r="IYE82" s="9"/>
      <c r="IYF82" s="9"/>
      <c r="IYG82" s="9"/>
      <c r="IYH82" s="9"/>
      <c r="IYI82" s="9"/>
      <c r="IYJ82" s="9"/>
      <c r="IYK82" s="9"/>
      <c r="IYL82" s="9"/>
      <c r="IYM82" s="9"/>
      <c r="IYN82" s="9"/>
      <c r="IYO82" s="9"/>
      <c r="IYP82" s="9"/>
      <c r="IYQ82" s="9"/>
      <c r="IYR82" s="9"/>
      <c r="IYS82" s="9"/>
      <c r="IYT82" s="9"/>
      <c r="IYU82" s="9"/>
      <c r="IYV82" s="9"/>
      <c r="IYW82" s="9"/>
      <c r="IYX82" s="9"/>
      <c r="IYY82" s="9"/>
      <c r="IYZ82" s="9"/>
      <c r="IZA82" s="9"/>
      <c r="IZB82" s="9"/>
      <c r="IZC82" s="9"/>
      <c r="IZD82" s="9"/>
      <c r="IZE82" s="9"/>
      <c r="IZF82" s="9"/>
      <c r="IZG82" s="9"/>
      <c r="IZH82" s="9"/>
      <c r="IZI82" s="9"/>
      <c r="IZJ82" s="9"/>
      <c r="IZK82" s="9"/>
      <c r="IZL82" s="9"/>
      <c r="IZM82" s="9"/>
      <c r="IZN82" s="9"/>
      <c r="IZO82" s="9"/>
      <c r="IZP82" s="9"/>
      <c r="IZQ82" s="9"/>
      <c r="IZR82" s="9"/>
      <c r="IZS82" s="9"/>
      <c r="IZT82" s="9"/>
      <c r="IZU82" s="9"/>
      <c r="IZV82" s="9"/>
      <c r="IZW82" s="9"/>
      <c r="IZX82" s="9"/>
      <c r="IZY82" s="9"/>
      <c r="IZZ82" s="9"/>
      <c r="JAA82" s="9"/>
      <c r="JAB82" s="9"/>
      <c r="JAC82" s="9"/>
      <c r="JAD82" s="9"/>
      <c r="JAE82" s="9"/>
      <c r="JAF82" s="9"/>
      <c r="JAG82" s="9"/>
      <c r="JAH82" s="9"/>
      <c r="JAI82" s="9"/>
      <c r="JAJ82" s="9"/>
      <c r="JAK82" s="9"/>
      <c r="JAL82" s="9"/>
      <c r="JAM82" s="9"/>
      <c r="JAN82" s="9"/>
      <c r="JAO82" s="9"/>
      <c r="JAP82" s="9"/>
      <c r="JAQ82" s="9"/>
      <c r="JAR82" s="9"/>
      <c r="JAS82" s="9"/>
      <c r="JAT82" s="9"/>
      <c r="JAU82" s="9"/>
      <c r="JAV82" s="9"/>
      <c r="JAW82" s="9"/>
      <c r="JAX82" s="9"/>
      <c r="JAY82" s="9"/>
      <c r="JAZ82" s="9"/>
      <c r="JBA82" s="9"/>
      <c r="JBB82" s="9"/>
      <c r="JBC82" s="9"/>
      <c r="JBD82" s="9"/>
      <c r="JBE82" s="9"/>
      <c r="JBF82" s="9"/>
      <c r="JBG82" s="9"/>
      <c r="JBH82" s="9"/>
      <c r="JBI82" s="9"/>
      <c r="JBJ82" s="9"/>
      <c r="JBK82" s="9"/>
      <c r="JBL82" s="9"/>
      <c r="JBM82" s="9"/>
      <c r="JBN82" s="9"/>
      <c r="JBO82" s="9"/>
      <c r="JBP82" s="9"/>
      <c r="JBQ82" s="9"/>
      <c r="JBR82" s="9"/>
      <c r="JBS82" s="9"/>
      <c r="JBT82" s="9"/>
      <c r="JBU82" s="9"/>
      <c r="JBV82" s="9"/>
      <c r="JBW82" s="9"/>
      <c r="JBX82" s="9"/>
      <c r="JBY82" s="9"/>
      <c r="JBZ82" s="9"/>
      <c r="JCA82" s="9"/>
      <c r="JCB82" s="9"/>
      <c r="JCC82" s="9"/>
      <c r="JCD82" s="9"/>
      <c r="JCE82" s="9"/>
      <c r="JCF82" s="9"/>
      <c r="JCG82" s="9"/>
      <c r="JCH82" s="9"/>
      <c r="JCI82" s="9"/>
      <c r="JCJ82" s="9"/>
      <c r="JCK82" s="9"/>
      <c r="JCL82" s="9"/>
      <c r="JCM82" s="9"/>
      <c r="JCN82" s="9"/>
      <c r="JCO82" s="9"/>
      <c r="JCP82" s="9"/>
      <c r="JCQ82" s="9"/>
      <c r="JCR82" s="9"/>
      <c r="JCS82" s="9"/>
      <c r="JCT82" s="9"/>
      <c r="JCU82" s="9"/>
      <c r="JCV82" s="9"/>
      <c r="JCW82" s="9"/>
      <c r="JCX82" s="9"/>
      <c r="JCY82" s="9"/>
      <c r="JCZ82" s="9"/>
      <c r="JDA82" s="9"/>
      <c r="JDB82" s="9"/>
      <c r="JDC82" s="9"/>
      <c r="JDD82" s="9"/>
      <c r="JDE82" s="9"/>
      <c r="JDF82" s="9"/>
      <c r="JDG82" s="9"/>
      <c r="JDH82" s="9"/>
      <c r="JDI82" s="9"/>
      <c r="JDJ82" s="9"/>
      <c r="JDK82" s="9"/>
      <c r="JDL82" s="9"/>
      <c r="JDM82" s="9"/>
      <c r="JDN82" s="9"/>
      <c r="JDO82" s="9"/>
      <c r="JDP82" s="9"/>
      <c r="JDQ82" s="9"/>
      <c r="JDR82" s="9"/>
      <c r="JDS82" s="9"/>
      <c r="JDT82" s="9"/>
      <c r="JDU82" s="9"/>
      <c r="JDV82" s="9"/>
      <c r="JDW82" s="9"/>
      <c r="JDX82" s="9"/>
      <c r="JDY82" s="9"/>
      <c r="JDZ82" s="9"/>
      <c r="JEA82" s="9"/>
      <c r="JEB82" s="9"/>
      <c r="JEC82" s="9"/>
      <c r="JED82" s="9"/>
      <c r="JEE82" s="9"/>
      <c r="JEF82" s="9"/>
      <c r="JEG82" s="9"/>
      <c r="JEH82" s="9"/>
      <c r="JEI82" s="9"/>
      <c r="JEJ82" s="9"/>
      <c r="JEK82" s="9"/>
      <c r="JEL82" s="9"/>
      <c r="JEM82" s="9"/>
      <c r="JEN82" s="9"/>
      <c r="JEO82" s="9"/>
      <c r="JEP82" s="9"/>
      <c r="JEQ82" s="9"/>
      <c r="JER82" s="9"/>
      <c r="JES82" s="9"/>
      <c r="JET82" s="9"/>
      <c r="JEU82" s="9"/>
      <c r="JEV82" s="9"/>
      <c r="JEW82" s="9"/>
      <c r="JEX82" s="9"/>
      <c r="JEY82" s="9"/>
      <c r="JEZ82" s="9"/>
      <c r="JFA82" s="9"/>
      <c r="JFB82" s="9"/>
      <c r="JFC82" s="9"/>
      <c r="JFD82" s="9"/>
      <c r="JFE82" s="9"/>
      <c r="JFF82" s="9"/>
      <c r="JFG82" s="9"/>
      <c r="JFH82" s="9"/>
      <c r="JFI82" s="9"/>
      <c r="JFJ82" s="9"/>
      <c r="JFK82" s="9"/>
      <c r="JFL82" s="9"/>
      <c r="JFM82" s="9"/>
      <c r="JFN82" s="9"/>
      <c r="JFO82" s="9"/>
      <c r="JFP82" s="9"/>
      <c r="JFQ82" s="9"/>
      <c r="JFR82" s="9"/>
      <c r="JFS82" s="9"/>
      <c r="JFT82" s="9"/>
      <c r="JFU82" s="9"/>
      <c r="JFV82" s="9"/>
      <c r="JFW82" s="9"/>
      <c r="JFX82" s="9"/>
      <c r="JFY82" s="9"/>
      <c r="JFZ82" s="9"/>
      <c r="JGA82" s="9"/>
      <c r="JGB82" s="9"/>
      <c r="JGC82" s="9"/>
      <c r="JGD82" s="9"/>
      <c r="JGE82" s="9"/>
      <c r="JGF82" s="9"/>
      <c r="JGG82" s="9"/>
      <c r="JGH82" s="9"/>
      <c r="JGI82" s="9"/>
      <c r="JGJ82" s="9"/>
      <c r="JGK82" s="9"/>
      <c r="JGL82" s="9"/>
      <c r="JGM82" s="9"/>
      <c r="JGN82" s="9"/>
      <c r="JGO82" s="9"/>
      <c r="JGP82" s="9"/>
      <c r="JGQ82" s="9"/>
      <c r="JGR82" s="9"/>
      <c r="JGS82" s="9"/>
      <c r="JGT82" s="9"/>
      <c r="JGU82" s="9"/>
      <c r="JGV82" s="9"/>
      <c r="JGW82" s="9"/>
      <c r="JGX82" s="9"/>
      <c r="JGY82" s="9"/>
      <c r="JGZ82" s="9"/>
      <c r="JHA82" s="9"/>
      <c r="JHB82" s="9"/>
      <c r="JHC82" s="9"/>
      <c r="JHD82" s="9"/>
      <c r="JHE82" s="9"/>
      <c r="JHF82" s="9"/>
      <c r="JHG82" s="9"/>
      <c r="JHH82" s="9"/>
      <c r="JHI82" s="9"/>
      <c r="JHJ82" s="9"/>
      <c r="JHK82" s="9"/>
      <c r="JHL82" s="9"/>
      <c r="JHM82" s="9"/>
      <c r="JHN82" s="9"/>
      <c r="JHO82" s="9"/>
      <c r="JHP82" s="9"/>
      <c r="JHQ82" s="9"/>
      <c r="JHR82" s="9"/>
      <c r="JHS82" s="9"/>
      <c r="JHT82" s="9"/>
      <c r="JHU82" s="9"/>
      <c r="JHV82" s="9"/>
      <c r="JHW82" s="9"/>
      <c r="JHX82" s="9"/>
      <c r="JHY82" s="9"/>
      <c r="JHZ82" s="9"/>
      <c r="JIA82" s="9"/>
      <c r="JIB82" s="9"/>
      <c r="JIC82" s="9"/>
      <c r="JID82" s="9"/>
      <c r="JIE82" s="9"/>
      <c r="JIF82" s="9"/>
      <c r="JIG82" s="9"/>
      <c r="JIH82" s="9"/>
      <c r="JII82" s="9"/>
      <c r="JIJ82" s="9"/>
      <c r="JIK82" s="9"/>
      <c r="JIL82" s="9"/>
      <c r="JIM82" s="9"/>
      <c r="JIN82" s="9"/>
      <c r="JIO82" s="9"/>
      <c r="JIP82" s="9"/>
      <c r="JIQ82" s="9"/>
      <c r="JIR82" s="9"/>
      <c r="JIS82" s="9"/>
      <c r="JIT82" s="9"/>
      <c r="JIU82" s="9"/>
      <c r="JIV82" s="9"/>
      <c r="JIW82" s="9"/>
      <c r="JIX82" s="9"/>
      <c r="JIY82" s="9"/>
      <c r="JIZ82" s="9"/>
      <c r="JJA82" s="9"/>
      <c r="JJB82" s="9"/>
      <c r="JJC82" s="9"/>
      <c r="JJD82" s="9"/>
      <c r="JJE82" s="9"/>
      <c r="JJF82" s="9"/>
      <c r="JJG82" s="9"/>
      <c r="JJH82" s="9"/>
      <c r="JJI82" s="9"/>
      <c r="JJJ82" s="9"/>
      <c r="JJK82" s="9"/>
      <c r="JJL82" s="9"/>
      <c r="JJM82" s="9"/>
      <c r="JJN82" s="9"/>
      <c r="JJO82" s="9"/>
      <c r="JJP82" s="9"/>
      <c r="JJQ82" s="9"/>
      <c r="JJR82" s="9"/>
      <c r="JJS82" s="9"/>
      <c r="JJT82" s="9"/>
      <c r="JJU82" s="9"/>
      <c r="JJV82" s="9"/>
      <c r="JJW82" s="9"/>
      <c r="JJX82" s="9"/>
      <c r="JJY82" s="9"/>
      <c r="JJZ82" s="9"/>
      <c r="JKA82" s="9"/>
      <c r="JKB82" s="9"/>
      <c r="JKC82" s="9"/>
      <c r="JKD82" s="9"/>
      <c r="JKE82" s="9"/>
      <c r="JKF82" s="9"/>
      <c r="JKG82" s="9"/>
      <c r="JKH82" s="9"/>
      <c r="JKI82" s="9"/>
      <c r="JKJ82" s="9"/>
      <c r="JKK82" s="9"/>
      <c r="JKL82" s="9"/>
      <c r="JKM82" s="9"/>
      <c r="JKN82" s="9"/>
      <c r="JKO82" s="9"/>
      <c r="JKP82" s="9"/>
      <c r="JKQ82" s="9"/>
      <c r="JKR82" s="9"/>
      <c r="JKS82" s="9"/>
      <c r="JKT82" s="9"/>
      <c r="JKU82" s="9"/>
      <c r="JKV82" s="9"/>
      <c r="JKW82" s="9"/>
      <c r="JKX82" s="9"/>
      <c r="JKY82" s="9"/>
      <c r="JKZ82" s="9"/>
      <c r="JLA82" s="9"/>
      <c r="JLB82" s="9"/>
      <c r="JLC82" s="9"/>
      <c r="JLD82" s="9"/>
      <c r="JLE82" s="9"/>
      <c r="JLF82" s="9"/>
      <c r="JLG82" s="9"/>
      <c r="JLH82" s="9"/>
      <c r="JLI82" s="9"/>
      <c r="JLJ82" s="9"/>
      <c r="JLK82" s="9"/>
      <c r="JLL82" s="9"/>
      <c r="JLM82" s="9"/>
      <c r="JLN82" s="9"/>
      <c r="JLO82" s="9"/>
      <c r="JLP82" s="9"/>
      <c r="JLQ82" s="9"/>
      <c r="JLR82" s="9"/>
      <c r="JLS82" s="9"/>
      <c r="JLT82" s="9"/>
      <c r="JLU82" s="9"/>
      <c r="JLV82" s="9"/>
      <c r="JLW82" s="9"/>
      <c r="JLX82" s="9"/>
      <c r="JLY82" s="9"/>
      <c r="JLZ82" s="9"/>
      <c r="JMA82" s="9"/>
      <c r="JMB82" s="9"/>
      <c r="JMC82" s="9"/>
      <c r="JMD82" s="9"/>
      <c r="JME82" s="9"/>
      <c r="JMF82" s="9"/>
      <c r="JMG82" s="9"/>
      <c r="JMH82" s="9"/>
      <c r="JMI82" s="9"/>
      <c r="JMJ82" s="9"/>
      <c r="JMK82" s="9"/>
      <c r="JML82" s="9"/>
      <c r="JMM82" s="9"/>
      <c r="JMN82" s="9"/>
      <c r="JMO82" s="9"/>
      <c r="JMP82" s="9"/>
      <c r="JMQ82" s="9"/>
      <c r="JMR82" s="9"/>
      <c r="JMS82" s="9"/>
      <c r="JMT82" s="9"/>
      <c r="JMU82" s="9"/>
      <c r="JMV82" s="9"/>
      <c r="JMW82" s="9"/>
      <c r="JMX82" s="9"/>
      <c r="JMY82" s="9"/>
      <c r="JMZ82" s="9"/>
      <c r="JNA82" s="9"/>
      <c r="JNB82" s="9"/>
      <c r="JNC82" s="9"/>
      <c r="JND82" s="9"/>
      <c r="JNE82" s="9"/>
      <c r="JNF82" s="9"/>
      <c r="JNG82" s="9"/>
      <c r="JNH82" s="9"/>
      <c r="JNI82" s="9"/>
      <c r="JNJ82" s="9"/>
      <c r="JNK82" s="9"/>
      <c r="JNL82" s="9"/>
      <c r="JNM82" s="9"/>
      <c r="JNN82" s="9"/>
      <c r="JNO82" s="9"/>
      <c r="JNP82" s="9"/>
      <c r="JNQ82" s="9"/>
      <c r="JNR82" s="9"/>
      <c r="JNS82" s="9"/>
      <c r="JNT82" s="9"/>
      <c r="JNU82" s="9"/>
      <c r="JNV82" s="9"/>
      <c r="JNW82" s="9"/>
      <c r="JNX82" s="9"/>
      <c r="JNY82" s="9"/>
      <c r="JNZ82" s="9"/>
      <c r="JOA82" s="9"/>
      <c r="JOB82" s="9"/>
      <c r="JOC82" s="9"/>
      <c r="JOD82" s="9"/>
      <c r="JOE82" s="9"/>
      <c r="JOF82" s="9"/>
      <c r="JOG82" s="9"/>
      <c r="JOH82" s="9"/>
      <c r="JOI82" s="9"/>
      <c r="JOJ82" s="9"/>
      <c r="JOK82" s="9"/>
      <c r="JOL82" s="9"/>
      <c r="JOM82" s="9"/>
      <c r="JON82" s="9"/>
      <c r="JOO82" s="9"/>
      <c r="JOP82" s="9"/>
      <c r="JOQ82" s="9"/>
      <c r="JOR82" s="9"/>
      <c r="JOS82" s="9"/>
      <c r="JOT82" s="9"/>
      <c r="JOU82" s="9"/>
      <c r="JOV82" s="9"/>
      <c r="JOW82" s="9"/>
      <c r="JOX82" s="9"/>
      <c r="JOY82" s="9"/>
      <c r="JOZ82" s="9"/>
      <c r="JPA82" s="9"/>
      <c r="JPB82" s="9"/>
      <c r="JPC82" s="9"/>
      <c r="JPD82" s="9"/>
      <c r="JPE82" s="9"/>
      <c r="JPF82" s="9"/>
      <c r="JPG82" s="9"/>
      <c r="JPH82" s="9"/>
      <c r="JPI82" s="9"/>
      <c r="JPJ82" s="9"/>
      <c r="JPK82" s="9"/>
      <c r="JPL82" s="9"/>
      <c r="JPM82" s="9"/>
      <c r="JPN82" s="9"/>
      <c r="JPO82" s="9"/>
      <c r="JPP82" s="9"/>
      <c r="JPQ82" s="9"/>
      <c r="JPR82" s="9"/>
      <c r="JPS82" s="9"/>
      <c r="JPT82" s="9"/>
      <c r="JPU82" s="9"/>
      <c r="JPV82" s="9"/>
      <c r="JPW82" s="9"/>
      <c r="JPX82" s="9"/>
      <c r="JPY82" s="9"/>
      <c r="JPZ82" s="9"/>
      <c r="JQA82" s="9"/>
      <c r="JQB82" s="9"/>
      <c r="JQC82" s="9"/>
      <c r="JQD82" s="9"/>
      <c r="JQE82" s="9"/>
      <c r="JQF82" s="9"/>
      <c r="JQG82" s="9"/>
      <c r="JQH82" s="9"/>
      <c r="JQI82" s="9"/>
      <c r="JQJ82" s="9"/>
      <c r="JQK82" s="9"/>
      <c r="JQL82" s="9"/>
      <c r="JQM82" s="9"/>
      <c r="JQN82" s="9"/>
      <c r="JQO82" s="9"/>
      <c r="JQP82" s="9"/>
      <c r="JQQ82" s="9"/>
      <c r="JQR82" s="9"/>
      <c r="JQS82" s="9"/>
      <c r="JQT82" s="9"/>
      <c r="JQU82" s="9"/>
      <c r="JQV82" s="9"/>
      <c r="JQW82" s="9"/>
      <c r="JQX82" s="9"/>
      <c r="JQY82" s="9"/>
      <c r="JQZ82" s="9"/>
      <c r="JRA82" s="9"/>
      <c r="JRB82" s="9"/>
      <c r="JRC82" s="9"/>
      <c r="JRD82" s="9"/>
      <c r="JRE82" s="9"/>
      <c r="JRF82" s="9"/>
      <c r="JRG82" s="9"/>
      <c r="JRH82" s="9"/>
      <c r="JRI82" s="9"/>
      <c r="JRJ82" s="9"/>
      <c r="JRK82" s="9"/>
      <c r="JRL82" s="9"/>
      <c r="JRM82" s="9"/>
      <c r="JRN82" s="9"/>
      <c r="JRO82" s="9"/>
      <c r="JRP82" s="9"/>
      <c r="JRQ82" s="9"/>
      <c r="JRR82" s="9"/>
      <c r="JRS82" s="9"/>
      <c r="JRT82" s="9"/>
      <c r="JRU82" s="9"/>
      <c r="JRV82" s="9"/>
      <c r="JRW82" s="9"/>
      <c r="JRX82" s="9"/>
      <c r="JRY82" s="9"/>
      <c r="JRZ82" s="9"/>
      <c r="JSA82" s="9"/>
      <c r="JSB82" s="9"/>
      <c r="JSC82" s="9"/>
      <c r="JSD82" s="9"/>
      <c r="JSE82" s="9"/>
      <c r="JSF82" s="9"/>
      <c r="JSG82" s="9"/>
      <c r="JSH82" s="9"/>
      <c r="JSI82" s="9"/>
      <c r="JSJ82" s="9"/>
      <c r="JSK82" s="9"/>
      <c r="JSL82" s="9"/>
      <c r="JSM82" s="9"/>
      <c r="JSN82" s="9"/>
      <c r="JSO82" s="9"/>
      <c r="JSP82" s="9"/>
      <c r="JSQ82" s="9"/>
      <c r="JSR82" s="9"/>
      <c r="JSS82" s="9"/>
      <c r="JST82" s="9"/>
      <c r="JSU82" s="9"/>
      <c r="JSV82" s="9"/>
      <c r="JSW82" s="9"/>
      <c r="JSX82" s="9"/>
      <c r="JSY82" s="9"/>
      <c r="JSZ82" s="9"/>
      <c r="JTA82" s="9"/>
      <c r="JTB82" s="9"/>
      <c r="JTC82" s="9"/>
      <c r="JTD82" s="9"/>
      <c r="JTE82" s="9"/>
      <c r="JTF82" s="9"/>
      <c r="JTG82" s="9"/>
      <c r="JTH82" s="9"/>
      <c r="JTI82" s="9"/>
      <c r="JTJ82" s="9"/>
      <c r="JTK82" s="9"/>
      <c r="JTL82" s="9"/>
      <c r="JTM82" s="9"/>
      <c r="JTN82" s="9"/>
      <c r="JTO82" s="9"/>
      <c r="JTP82" s="9"/>
      <c r="JTQ82" s="9"/>
      <c r="JTR82" s="9"/>
      <c r="JTS82" s="9"/>
      <c r="JTT82" s="9"/>
      <c r="JTU82" s="9"/>
      <c r="JTV82" s="9"/>
      <c r="JTW82" s="9"/>
      <c r="JTX82" s="9"/>
      <c r="JTY82" s="9"/>
      <c r="JTZ82" s="9"/>
      <c r="JUA82" s="9"/>
      <c r="JUB82" s="9"/>
      <c r="JUC82" s="9"/>
      <c r="JUD82" s="9"/>
      <c r="JUE82" s="9"/>
      <c r="JUF82" s="9"/>
      <c r="JUG82" s="9"/>
      <c r="JUH82" s="9"/>
      <c r="JUI82" s="9"/>
      <c r="JUJ82" s="9"/>
      <c r="JUK82" s="9"/>
      <c r="JUL82" s="9"/>
      <c r="JUM82" s="9"/>
      <c r="JUN82" s="9"/>
      <c r="JUO82" s="9"/>
      <c r="JUP82" s="9"/>
      <c r="JUQ82" s="9"/>
      <c r="JUR82" s="9"/>
      <c r="JUS82" s="9"/>
      <c r="JUT82" s="9"/>
      <c r="JUU82" s="9"/>
      <c r="JUV82" s="9"/>
      <c r="JUW82" s="9"/>
      <c r="JUX82" s="9"/>
      <c r="JUY82" s="9"/>
      <c r="JUZ82" s="9"/>
      <c r="JVA82" s="9"/>
      <c r="JVB82" s="9"/>
      <c r="JVC82" s="9"/>
      <c r="JVD82" s="9"/>
      <c r="JVE82" s="9"/>
      <c r="JVF82" s="9"/>
      <c r="JVG82" s="9"/>
      <c r="JVH82" s="9"/>
      <c r="JVI82" s="9"/>
      <c r="JVJ82" s="9"/>
      <c r="JVK82" s="9"/>
      <c r="JVL82" s="9"/>
      <c r="JVM82" s="9"/>
      <c r="JVN82" s="9"/>
      <c r="JVO82" s="9"/>
      <c r="JVP82" s="9"/>
      <c r="JVQ82" s="9"/>
      <c r="JVR82" s="9"/>
      <c r="JVS82" s="9"/>
      <c r="JVT82" s="9"/>
      <c r="JVU82" s="9"/>
      <c r="JVV82" s="9"/>
      <c r="JVW82" s="9"/>
      <c r="JVX82" s="9"/>
      <c r="JVY82" s="9"/>
      <c r="JVZ82" s="9"/>
      <c r="JWA82" s="9"/>
      <c r="JWB82" s="9"/>
      <c r="JWC82" s="9"/>
      <c r="JWD82" s="9"/>
      <c r="JWE82" s="9"/>
      <c r="JWF82" s="9"/>
      <c r="JWG82" s="9"/>
      <c r="JWH82" s="9"/>
      <c r="JWI82" s="9"/>
      <c r="JWJ82" s="9"/>
      <c r="JWK82" s="9"/>
      <c r="JWL82" s="9"/>
      <c r="JWM82" s="9"/>
      <c r="JWN82" s="9"/>
      <c r="JWO82" s="9"/>
      <c r="JWP82" s="9"/>
      <c r="JWQ82" s="9"/>
      <c r="JWR82" s="9"/>
      <c r="JWS82" s="9"/>
      <c r="JWT82" s="9"/>
      <c r="JWU82" s="9"/>
      <c r="JWV82" s="9"/>
      <c r="JWW82" s="9"/>
      <c r="JWX82" s="9"/>
      <c r="JWY82" s="9"/>
      <c r="JWZ82" s="9"/>
      <c r="JXA82" s="9"/>
      <c r="JXB82" s="9"/>
      <c r="JXC82" s="9"/>
      <c r="JXD82" s="9"/>
      <c r="JXE82" s="9"/>
      <c r="JXF82" s="9"/>
      <c r="JXG82" s="9"/>
      <c r="JXH82" s="9"/>
      <c r="JXI82" s="9"/>
      <c r="JXJ82" s="9"/>
      <c r="JXK82" s="9"/>
      <c r="JXL82" s="9"/>
      <c r="JXM82" s="9"/>
      <c r="JXN82" s="9"/>
      <c r="JXO82" s="9"/>
      <c r="JXP82" s="9"/>
      <c r="JXQ82" s="9"/>
      <c r="JXR82" s="9"/>
      <c r="JXS82" s="9"/>
      <c r="JXT82" s="9"/>
      <c r="JXU82" s="9"/>
      <c r="JXV82" s="9"/>
      <c r="JXW82" s="9"/>
      <c r="JXX82" s="9"/>
      <c r="JXY82" s="9"/>
      <c r="JXZ82" s="9"/>
      <c r="JYA82" s="9"/>
      <c r="JYB82" s="9"/>
      <c r="JYC82" s="9"/>
      <c r="JYD82" s="9"/>
      <c r="JYE82" s="9"/>
      <c r="JYF82" s="9"/>
      <c r="JYG82" s="9"/>
      <c r="JYH82" s="9"/>
      <c r="JYI82" s="9"/>
      <c r="JYJ82" s="9"/>
      <c r="JYK82" s="9"/>
      <c r="JYL82" s="9"/>
      <c r="JYM82" s="9"/>
      <c r="JYN82" s="9"/>
      <c r="JYO82" s="9"/>
      <c r="JYP82" s="9"/>
      <c r="JYQ82" s="9"/>
      <c r="JYR82" s="9"/>
      <c r="JYS82" s="9"/>
      <c r="JYT82" s="9"/>
      <c r="JYU82" s="9"/>
      <c r="JYV82" s="9"/>
      <c r="JYW82" s="9"/>
      <c r="JYX82" s="9"/>
      <c r="JYY82" s="9"/>
      <c r="JYZ82" s="9"/>
      <c r="JZA82" s="9"/>
      <c r="JZB82" s="9"/>
      <c r="JZC82" s="9"/>
      <c r="JZD82" s="9"/>
      <c r="JZE82" s="9"/>
      <c r="JZF82" s="9"/>
      <c r="JZG82" s="9"/>
      <c r="JZH82" s="9"/>
      <c r="JZI82" s="9"/>
      <c r="JZJ82" s="9"/>
      <c r="JZK82" s="9"/>
      <c r="JZL82" s="9"/>
      <c r="JZM82" s="9"/>
      <c r="JZN82" s="9"/>
      <c r="JZO82" s="9"/>
      <c r="JZP82" s="9"/>
      <c r="JZQ82" s="9"/>
      <c r="JZR82" s="9"/>
      <c r="JZS82" s="9"/>
      <c r="JZT82" s="9"/>
      <c r="JZU82" s="9"/>
      <c r="JZV82" s="9"/>
      <c r="JZW82" s="9"/>
      <c r="JZX82" s="9"/>
      <c r="JZY82" s="9"/>
      <c r="JZZ82" s="9"/>
      <c r="KAA82" s="9"/>
      <c r="KAB82" s="9"/>
      <c r="KAC82" s="9"/>
      <c r="KAD82" s="9"/>
      <c r="KAE82" s="9"/>
      <c r="KAF82" s="9"/>
      <c r="KAG82" s="9"/>
      <c r="KAH82" s="9"/>
      <c r="KAI82" s="9"/>
      <c r="KAJ82" s="9"/>
      <c r="KAK82" s="9"/>
      <c r="KAL82" s="9"/>
      <c r="KAM82" s="9"/>
      <c r="KAN82" s="9"/>
      <c r="KAO82" s="9"/>
      <c r="KAP82" s="9"/>
      <c r="KAQ82" s="9"/>
      <c r="KAR82" s="9"/>
      <c r="KAS82" s="9"/>
      <c r="KAT82" s="9"/>
      <c r="KAU82" s="9"/>
      <c r="KAV82" s="9"/>
      <c r="KAW82" s="9"/>
      <c r="KAX82" s="9"/>
      <c r="KAY82" s="9"/>
      <c r="KAZ82" s="9"/>
      <c r="KBA82" s="9"/>
      <c r="KBB82" s="9"/>
      <c r="KBC82" s="9"/>
      <c r="KBD82" s="9"/>
      <c r="KBE82" s="9"/>
      <c r="KBF82" s="9"/>
      <c r="KBG82" s="9"/>
      <c r="KBH82" s="9"/>
      <c r="KBI82" s="9"/>
      <c r="KBJ82" s="9"/>
      <c r="KBK82" s="9"/>
      <c r="KBL82" s="9"/>
      <c r="KBM82" s="9"/>
      <c r="KBN82" s="9"/>
      <c r="KBO82" s="9"/>
      <c r="KBP82" s="9"/>
      <c r="KBQ82" s="9"/>
      <c r="KBR82" s="9"/>
      <c r="KBS82" s="9"/>
      <c r="KBT82" s="9"/>
      <c r="KBU82" s="9"/>
      <c r="KBV82" s="9"/>
      <c r="KBW82" s="9"/>
      <c r="KBX82" s="9"/>
      <c r="KBY82" s="9"/>
      <c r="KBZ82" s="9"/>
      <c r="KCA82" s="9"/>
      <c r="KCB82" s="9"/>
      <c r="KCC82" s="9"/>
      <c r="KCD82" s="9"/>
      <c r="KCE82" s="9"/>
      <c r="KCF82" s="9"/>
      <c r="KCG82" s="9"/>
      <c r="KCH82" s="9"/>
      <c r="KCI82" s="9"/>
      <c r="KCJ82" s="9"/>
      <c r="KCK82" s="9"/>
      <c r="KCL82" s="9"/>
      <c r="KCM82" s="9"/>
      <c r="KCN82" s="9"/>
      <c r="KCO82" s="9"/>
      <c r="KCP82" s="9"/>
      <c r="KCQ82" s="9"/>
      <c r="KCR82" s="9"/>
      <c r="KCS82" s="9"/>
      <c r="KCT82" s="9"/>
      <c r="KCU82" s="9"/>
      <c r="KCV82" s="9"/>
      <c r="KCW82" s="9"/>
      <c r="KCX82" s="9"/>
      <c r="KCY82" s="9"/>
      <c r="KCZ82" s="9"/>
      <c r="KDA82" s="9"/>
      <c r="KDB82" s="9"/>
      <c r="KDC82" s="9"/>
      <c r="KDD82" s="9"/>
      <c r="KDE82" s="9"/>
      <c r="KDF82" s="9"/>
      <c r="KDG82" s="9"/>
      <c r="KDH82" s="9"/>
      <c r="KDI82" s="9"/>
      <c r="KDJ82" s="9"/>
      <c r="KDK82" s="9"/>
      <c r="KDL82" s="9"/>
      <c r="KDM82" s="9"/>
      <c r="KDN82" s="9"/>
      <c r="KDO82" s="9"/>
      <c r="KDP82" s="9"/>
      <c r="KDQ82" s="9"/>
      <c r="KDR82" s="9"/>
      <c r="KDS82" s="9"/>
      <c r="KDT82" s="9"/>
      <c r="KDU82" s="9"/>
      <c r="KDV82" s="9"/>
      <c r="KDW82" s="9"/>
      <c r="KDX82" s="9"/>
      <c r="KDY82" s="9"/>
      <c r="KDZ82" s="9"/>
      <c r="KEA82" s="9"/>
      <c r="KEB82" s="9"/>
      <c r="KEC82" s="9"/>
      <c r="KED82" s="9"/>
      <c r="KEE82" s="9"/>
      <c r="KEF82" s="9"/>
      <c r="KEG82" s="9"/>
      <c r="KEH82" s="9"/>
      <c r="KEI82" s="9"/>
      <c r="KEJ82" s="9"/>
      <c r="KEK82" s="9"/>
      <c r="KEL82" s="9"/>
      <c r="KEM82" s="9"/>
      <c r="KEN82" s="9"/>
      <c r="KEO82" s="9"/>
      <c r="KEP82" s="9"/>
      <c r="KEQ82" s="9"/>
      <c r="KER82" s="9"/>
      <c r="KES82" s="9"/>
      <c r="KET82" s="9"/>
      <c r="KEU82" s="9"/>
      <c r="KEV82" s="9"/>
      <c r="KEW82" s="9"/>
      <c r="KEX82" s="9"/>
      <c r="KEY82" s="9"/>
      <c r="KEZ82" s="9"/>
      <c r="KFA82" s="9"/>
      <c r="KFB82" s="9"/>
      <c r="KFC82" s="9"/>
      <c r="KFD82" s="9"/>
      <c r="KFE82" s="9"/>
      <c r="KFF82" s="9"/>
      <c r="KFG82" s="9"/>
      <c r="KFH82" s="9"/>
      <c r="KFI82" s="9"/>
      <c r="KFJ82" s="9"/>
      <c r="KFK82" s="9"/>
      <c r="KFL82" s="9"/>
      <c r="KFM82" s="9"/>
      <c r="KFN82" s="9"/>
      <c r="KFO82" s="9"/>
      <c r="KFP82" s="9"/>
      <c r="KFQ82" s="9"/>
      <c r="KFR82" s="9"/>
      <c r="KFS82" s="9"/>
      <c r="KFT82" s="9"/>
      <c r="KFU82" s="9"/>
      <c r="KFV82" s="9"/>
      <c r="KFW82" s="9"/>
      <c r="KFX82" s="9"/>
      <c r="KFY82" s="9"/>
      <c r="KFZ82" s="9"/>
      <c r="KGA82" s="9"/>
      <c r="KGB82" s="9"/>
      <c r="KGC82" s="9"/>
      <c r="KGD82" s="9"/>
      <c r="KGE82" s="9"/>
      <c r="KGF82" s="9"/>
      <c r="KGG82" s="9"/>
      <c r="KGH82" s="9"/>
      <c r="KGI82" s="9"/>
      <c r="KGJ82" s="9"/>
      <c r="KGK82" s="9"/>
      <c r="KGL82" s="9"/>
      <c r="KGM82" s="9"/>
      <c r="KGN82" s="9"/>
      <c r="KGO82" s="9"/>
      <c r="KGP82" s="9"/>
      <c r="KGQ82" s="9"/>
      <c r="KGR82" s="9"/>
      <c r="KGS82" s="9"/>
      <c r="KGT82" s="9"/>
      <c r="KGU82" s="9"/>
      <c r="KGV82" s="9"/>
      <c r="KGW82" s="9"/>
      <c r="KGX82" s="9"/>
      <c r="KGY82" s="9"/>
      <c r="KGZ82" s="9"/>
      <c r="KHA82" s="9"/>
      <c r="KHB82" s="9"/>
      <c r="KHC82" s="9"/>
      <c r="KHD82" s="9"/>
      <c r="KHE82" s="9"/>
      <c r="KHF82" s="9"/>
      <c r="KHG82" s="9"/>
      <c r="KHH82" s="9"/>
      <c r="KHI82" s="9"/>
      <c r="KHJ82" s="9"/>
      <c r="KHK82" s="9"/>
      <c r="KHL82" s="9"/>
      <c r="KHM82" s="9"/>
      <c r="KHN82" s="9"/>
      <c r="KHO82" s="9"/>
      <c r="KHP82" s="9"/>
      <c r="KHQ82" s="9"/>
      <c r="KHR82" s="9"/>
      <c r="KHS82" s="9"/>
      <c r="KHT82" s="9"/>
      <c r="KHU82" s="9"/>
      <c r="KHV82" s="9"/>
      <c r="KHW82" s="9"/>
      <c r="KHX82" s="9"/>
      <c r="KHY82" s="9"/>
      <c r="KHZ82" s="9"/>
      <c r="KIA82" s="9"/>
      <c r="KIB82" s="9"/>
      <c r="KIC82" s="9"/>
      <c r="KID82" s="9"/>
      <c r="KIE82" s="9"/>
      <c r="KIF82" s="9"/>
      <c r="KIG82" s="9"/>
      <c r="KIH82" s="9"/>
      <c r="KII82" s="9"/>
      <c r="KIJ82" s="9"/>
      <c r="KIK82" s="9"/>
      <c r="KIL82" s="9"/>
      <c r="KIM82" s="9"/>
      <c r="KIN82" s="9"/>
      <c r="KIO82" s="9"/>
      <c r="KIP82" s="9"/>
      <c r="KIQ82" s="9"/>
      <c r="KIR82" s="9"/>
      <c r="KIS82" s="9"/>
      <c r="KIT82" s="9"/>
      <c r="KIU82" s="9"/>
      <c r="KIV82" s="9"/>
      <c r="KIW82" s="9"/>
      <c r="KIX82" s="9"/>
      <c r="KIY82" s="9"/>
      <c r="KIZ82" s="9"/>
      <c r="KJA82" s="9"/>
      <c r="KJB82" s="9"/>
      <c r="KJC82" s="9"/>
      <c r="KJD82" s="9"/>
      <c r="KJE82" s="9"/>
      <c r="KJF82" s="9"/>
      <c r="KJG82" s="9"/>
      <c r="KJH82" s="9"/>
      <c r="KJI82" s="9"/>
      <c r="KJJ82" s="9"/>
      <c r="KJK82" s="9"/>
      <c r="KJL82" s="9"/>
      <c r="KJM82" s="9"/>
      <c r="KJN82" s="9"/>
      <c r="KJO82" s="9"/>
      <c r="KJP82" s="9"/>
      <c r="KJQ82" s="9"/>
      <c r="KJR82" s="9"/>
      <c r="KJS82" s="9"/>
      <c r="KJT82" s="9"/>
      <c r="KJU82" s="9"/>
      <c r="KJV82" s="9"/>
      <c r="KJW82" s="9"/>
      <c r="KJX82" s="9"/>
      <c r="KJY82" s="9"/>
      <c r="KJZ82" s="9"/>
      <c r="KKA82" s="9"/>
      <c r="KKB82" s="9"/>
      <c r="KKC82" s="9"/>
      <c r="KKD82" s="9"/>
      <c r="KKE82" s="9"/>
      <c r="KKF82" s="9"/>
      <c r="KKG82" s="9"/>
      <c r="KKH82" s="9"/>
      <c r="KKI82" s="9"/>
      <c r="KKJ82" s="9"/>
      <c r="KKK82" s="9"/>
      <c r="KKL82" s="9"/>
      <c r="KKM82" s="9"/>
      <c r="KKN82" s="9"/>
      <c r="KKO82" s="9"/>
      <c r="KKP82" s="9"/>
      <c r="KKQ82" s="9"/>
      <c r="KKR82" s="9"/>
      <c r="KKS82" s="9"/>
      <c r="KKT82" s="9"/>
      <c r="KKU82" s="9"/>
      <c r="KKV82" s="9"/>
      <c r="KKW82" s="9"/>
      <c r="KKX82" s="9"/>
      <c r="KKY82" s="9"/>
      <c r="KKZ82" s="9"/>
      <c r="KLA82" s="9"/>
      <c r="KLB82" s="9"/>
      <c r="KLC82" s="9"/>
      <c r="KLD82" s="9"/>
      <c r="KLE82" s="9"/>
      <c r="KLF82" s="9"/>
      <c r="KLG82" s="9"/>
      <c r="KLH82" s="9"/>
      <c r="KLI82" s="9"/>
      <c r="KLJ82" s="9"/>
      <c r="KLK82" s="9"/>
      <c r="KLL82" s="9"/>
      <c r="KLM82" s="9"/>
      <c r="KLN82" s="9"/>
      <c r="KLO82" s="9"/>
      <c r="KLP82" s="9"/>
      <c r="KLQ82" s="9"/>
      <c r="KLR82" s="9"/>
      <c r="KLS82" s="9"/>
      <c r="KLT82" s="9"/>
      <c r="KLU82" s="9"/>
      <c r="KLV82" s="9"/>
      <c r="KLW82" s="9"/>
      <c r="KLX82" s="9"/>
      <c r="KLY82" s="9"/>
      <c r="KLZ82" s="9"/>
      <c r="KMA82" s="9"/>
      <c r="KMB82" s="9"/>
      <c r="KMC82" s="9"/>
      <c r="KMD82" s="9"/>
      <c r="KME82" s="9"/>
      <c r="KMF82" s="9"/>
      <c r="KMG82" s="9"/>
      <c r="KMH82" s="9"/>
      <c r="KMI82" s="9"/>
      <c r="KMJ82" s="9"/>
      <c r="KMK82" s="9"/>
      <c r="KML82" s="9"/>
      <c r="KMM82" s="9"/>
      <c r="KMN82" s="9"/>
      <c r="KMO82" s="9"/>
      <c r="KMP82" s="9"/>
      <c r="KMQ82" s="9"/>
      <c r="KMR82" s="9"/>
      <c r="KMS82" s="9"/>
      <c r="KMT82" s="9"/>
      <c r="KMU82" s="9"/>
      <c r="KMV82" s="9"/>
      <c r="KMW82" s="9"/>
      <c r="KMX82" s="9"/>
      <c r="KMY82" s="9"/>
      <c r="KMZ82" s="9"/>
      <c r="KNA82" s="9"/>
      <c r="KNB82" s="9"/>
      <c r="KNC82" s="9"/>
      <c r="KND82" s="9"/>
      <c r="KNE82" s="9"/>
      <c r="KNF82" s="9"/>
      <c r="KNG82" s="9"/>
      <c r="KNH82" s="9"/>
      <c r="KNI82" s="9"/>
      <c r="KNJ82" s="9"/>
      <c r="KNK82" s="9"/>
      <c r="KNL82" s="9"/>
      <c r="KNM82" s="9"/>
      <c r="KNN82" s="9"/>
      <c r="KNO82" s="9"/>
      <c r="KNP82" s="9"/>
      <c r="KNQ82" s="9"/>
      <c r="KNR82" s="9"/>
      <c r="KNS82" s="9"/>
      <c r="KNT82" s="9"/>
      <c r="KNU82" s="9"/>
      <c r="KNV82" s="9"/>
      <c r="KNW82" s="9"/>
      <c r="KNX82" s="9"/>
      <c r="KNY82" s="9"/>
      <c r="KNZ82" s="9"/>
      <c r="KOA82" s="9"/>
      <c r="KOB82" s="9"/>
      <c r="KOC82" s="9"/>
      <c r="KOD82" s="9"/>
      <c r="KOE82" s="9"/>
      <c r="KOF82" s="9"/>
      <c r="KOG82" s="9"/>
      <c r="KOH82" s="9"/>
      <c r="KOI82" s="9"/>
      <c r="KOJ82" s="9"/>
      <c r="KOK82" s="9"/>
      <c r="KOL82" s="9"/>
      <c r="KOM82" s="9"/>
      <c r="KON82" s="9"/>
      <c r="KOO82" s="9"/>
      <c r="KOP82" s="9"/>
      <c r="KOQ82" s="9"/>
      <c r="KOR82" s="9"/>
      <c r="KOS82" s="9"/>
      <c r="KOT82" s="9"/>
      <c r="KOU82" s="9"/>
      <c r="KOV82" s="9"/>
      <c r="KOW82" s="9"/>
      <c r="KOX82" s="9"/>
      <c r="KOY82" s="9"/>
      <c r="KOZ82" s="9"/>
      <c r="KPA82" s="9"/>
      <c r="KPB82" s="9"/>
      <c r="KPC82" s="9"/>
      <c r="KPD82" s="9"/>
      <c r="KPE82" s="9"/>
      <c r="KPF82" s="9"/>
      <c r="KPG82" s="9"/>
      <c r="KPH82" s="9"/>
      <c r="KPI82" s="9"/>
      <c r="KPJ82" s="9"/>
      <c r="KPK82" s="9"/>
      <c r="KPL82" s="9"/>
      <c r="KPM82" s="9"/>
      <c r="KPN82" s="9"/>
      <c r="KPO82" s="9"/>
      <c r="KPP82" s="9"/>
      <c r="KPQ82" s="9"/>
      <c r="KPR82" s="9"/>
      <c r="KPS82" s="9"/>
      <c r="KPT82" s="9"/>
      <c r="KPU82" s="9"/>
      <c r="KPV82" s="9"/>
      <c r="KPW82" s="9"/>
      <c r="KPX82" s="9"/>
      <c r="KPY82" s="9"/>
      <c r="KPZ82" s="9"/>
      <c r="KQA82" s="9"/>
      <c r="KQB82" s="9"/>
      <c r="KQC82" s="9"/>
      <c r="KQD82" s="9"/>
      <c r="KQE82" s="9"/>
      <c r="KQF82" s="9"/>
      <c r="KQG82" s="9"/>
      <c r="KQH82" s="9"/>
      <c r="KQI82" s="9"/>
      <c r="KQJ82" s="9"/>
      <c r="KQK82" s="9"/>
      <c r="KQL82" s="9"/>
      <c r="KQM82" s="9"/>
      <c r="KQN82" s="9"/>
      <c r="KQO82" s="9"/>
      <c r="KQP82" s="9"/>
      <c r="KQQ82" s="9"/>
      <c r="KQR82" s="9"/>
      <c r="KQS82" s="9"/>
      <c r="KQT82" s="9"/>
      <c r="KQU82" s="9"/>
      <c r="KQV82" s="9"/>
      <c r="KQW82" s="9"/>
      <c r="KQX82" s="9"/>
      <c r="KQY82" s="9"/>
      <c r="KQZ82" s="9"/>
      <c r="KRA82" s="9"/>
      <c r="KRB82" s="9"/>
      <c r="KRC82" s="9"/>
      <c r="KRD82" s="9"/>
      <c r="KRE82" s="9"/>
      <c r="KRF82" s="9"/>
      <c r="KRG82" s="9"/>
      <c r="KRH82" s="9"/>
      <c r="KRI82" s="9"/>
      <c r="KRJ82" s="9"/>
      <c r="KRK82" s="9"/>
      <c r="KRL82" s="9"/>
      <c r="KRM82" s="9"/>
      <c r="KRN82" s="9"/>
      <c r="KRO82" s="9"/>
      <c r="KRP82" s="9"/>
      <c r="KRQ82" s="9"/>
      <c r="KRR82" s="9"/>
      <c r="KRS82" s="9"/>
      <c r="KRT82" s="9"/>
      <c r="KRU82" s="9"/>
      <c r="KRV82" s="9"/>
      <c r="KRW82" s="9"/>
      <c r="KRX82" s="9"/>
      <c r="KRY82" s="9"/>
      <c r="KRZ82" s="9"/>
      <c r="KSA82" s="9"/>
      <c r="KSB82" s="9"/>
      <c r="KSC82" s="9"/>
      <c r="KSD82" s="9"/>
      <c r="KSE82" s="9"/>
      <c r="KSF82" s="9"/>
      <c r="KSG82" s="9"/>
      <c r="KSH82" s="9"/>
      <c r="KSI82" s="9"/>
      <c r="KSJ82" s="9"/>
      <c r="KSK82" s="9"/>
      <c r="KSL82" s="9"/>
      <c r="KSM82" s="9"/>
      <c r="KSN82" s="9"/>
      <c r="KSO82" s="9"/>
      <c r="KSP82" s="9"/>
      <c r="KSQ82" s="9"/>
      <c r="KSR82" s="9"/>
      <c r="KSS82" s="9"/>
      <c r="KST82" s="9"/>
      <c r="KSU82" s="9"/>
      <c r="KSV82" s="9"/>
      <c r="KSW82" s="9"/>
      <c r="KSX82" s="9"/>
      <c r="KSY82" s="9"/>
      <c r="KSZ82" s="9"/>
      <c r="KTA82" s="9"/>
      <c r="KTB82" s="9"/>
      <c r="KTC82" s="9"/>
      <c r="KTD82" s="9"/>
      <c r="KTE82" s="9"/>
      <c r="KTF82" s="9"/>
      <c r="KTG82" s="9"/>
      <c r="KTH82" s="9"/>
      <c r="KTI82" s="9"/>
      <c r="KTJ82" s="9"/>
      <c r="KTK82" s="9"/>
      <c r="KTL82" s="9"/>
      <c r="KTM82" s="9"/>
      <c r="KTN82" s="9"/>
      <c r="KTO82" s="9"/>
      <c r="KTP82" s="9"/>
      <c r="KTQ82" s="9"/>
      <c r="KTR82" s="9"/>
      <c r="KTS82" s="9"/>
      <c r="KTT82" s="9"/>
      <c r="KTU82" s="9"/>
      <c r="KTV82" s="9"/>
      <c r="KTW82" s="9"/>
      <c r="KTX82" s="9"/>
      <c r="KTY82" s="9"/>
      <c r="KTZ82" s="9"/>
      <c r="KUA82" s="9"/>
      <c r="KUB82" s="9"/>
      <c r="KUC82" s="9"/>
      <c r="KUD82" s="9"/>
      <c r="KUE82" s="9"/>
      <c r="KUF82" s="9"/>
      <c r="KUG82" s="9"/>
      <c r="KUH82" s="9"/>
      <c r="KUI82" s="9"/>
      <c r="KUJ82" s="9"/>
      <c r="KUK82" s="9"/>
      <c r="KUL82" s="9"/>
      <c r="KUM82" s="9"/>
      <c r="KUN82" s="9"/>
      <c r="KUO82" s="9"/>
      <c r="KUP82" s="9"/>
      <c r="KUQ82" s="9"/>
      <c r="KUR82" s="9"/>
      <c r="KUS82" s="9"/>
      <c r="KUT82" s="9"/>
      <c r="KUU82" s="9"/>
      <c r="KUV82" s="9"/>
      <c r="KUW82" s="9"/>
      <c r="KUX82" s="9"/>
      <c r="KUY82" s="9"/>
      <c r="KUZ82" s="9"/>
      <c r="KVA82" s="9"/>
      <c r="KVB82" s="9"/>
      <c r="KVC82" s="9"/>
      <c r="KVD82" s="9"/>
      <c r="KVE82" s="9"/>
      <c r="KVF82" s="9"/>
      <c r="KVG82" s="9"/>
      <c r="KVH82" s="9"/>
      <c r="KVI82" s="9"/>
      <c r="KVJ82" s="9"/>
      <c r="KVK82" s="9"/>
      <c r="KVL82" s="9"/>
      <c r="KVM82" s="9"/>
      <c r="KVN82" s="9"/>
      <c r="KVO82" s="9"/>
      <c r="KVP82" s="9"/>
      <c r="KVQ82" s="9"/>
      <c r="KVR82" s="9"/>
      <c r="KVS82" s="9"/>
      <c r="KVT82" s="9"/>
      <c r="KVU82" s="9"/>
      <c r="KVV82" s="9"/>
      <c r="KVW82" s="9"/>
      <c r="KVX82" s="9"/>
      <c r="KVY82" s="9"/>
      <c r="KVZ82" s="9"/>
      <c r="KWA82" s="9"/>
      <c r="KWB82" s="9"/>
      <c r="KWC82" s="9"/>
      <c r="KWD82" s="9"/>
      <c r="KWE82" s="9"/>
      <c r="KWF82" s="9"/>
      <c r="KWG82" s="9"/>
      <c r="KWH82" s="9"/>
      <c r="KWI82" s="9"/>
      <c r="KWJ82" s="9"/>
      <c r="KWK82" s="9"/>
      <c r="KWL82" s="9"/>
      <c r="KWM82" s="9"/>
      <c r="KWN82" s="9"/>
      <c r="KWO82" s="9"/>
      <c r="KWP82" s="9"/>
      <c r="KWQ82" s="9"/>
      <c r="KWR82" s="9"/>
      <c r="KWS82" s="9"/>
      <c r="KWT82" s="9"/>
      <c r="KWU82" s="9"/>
      <c r="KWV82" s="9"/>
      <c r="KWW82" s="9"/>
      <c r="KWX82" s="9"/>
      <c r="KWY82" s="9"/>
      <c r="KWZ82" s="9"/>
      <c r="KXA82" s="9"/>
      <c r="KXB82" s="9"/>
      <c r="KXC82" s="9"/>
      <c r="KXD82" s="9"/>
      <c r="KXE82" s="9"/>
      <c r="KXF82" s="9"/>
      <c r="KXG82" s="9"/>
      <c r="KXH82" s="9"/>
      <c r="KXI82" s="9"/>
      <c r="KXJ82" s="9"/>
      <c r="KXK82" s="9"/>
      <c r="KXL82" s="9"/>
      <c r="KXM82" s="9"/>
      <c r="KXN82" s="9"/>
      <c r="KXO82" s="9"/>
      <c r="KXP82" s="9"/>
      <c r="KXQ82" s="9"/>
      <c r="KXR82" s="9"/>
      <c r="KXS82" s="9"/>
      <c r="KXT82" s="9"/>
      <c r="KXU82" s="9"/>
      <c r="KXV82" s="9"/>
      <c r="KXW82" s="9"/>
      <c r="KXX82" s="9"/>
      <c r="KXY82" s="9"/>
      <c r="KXZ82" s="9"/>
      <c r="KYA82" s="9"/>
      <c r="KYB82" s="9"/>
      <c r="KYC82" s="9"/>
      <c r="KYD82" s="9"/>
      <c r="KYE82" s="9"/>
      <c r="KYF82" s="9"/>
      <c r="KYG82" s="9"/>
      <c r="KYH82" s="9"/>
      <c r="KYI82" s="9"/>
      <c r="KYJ82" s="9"/>
      <c r="KYK82" s="9"/>
      <c r="KYL82" s="9"/>
      <c r="KYM82" s="9"/>
      <c r="KYN82" s="9"/>
      <c r="KYO82" s="9"/>
      <c r="KYP82" s="9"/>
      <c r="KYQ82" s="9"/>
      <c r="KYR82" s="9"/>
      <c r="KYS82" s="9"/>
      <c r="KYT82" s="9"/>
      <c r="KYU82" s="9"/>
      <c r="KYV82" s="9"/>
      <c r="KYW82" s="9"/>
      <c r="KYX82" s="9"/>
      <c r="KYY82" s="9"/>
      <c r="KYZ82" s="9"/>
      <c r="KZA82" s="9"/>
      <c r="KZB82" s="9"/>
      <c r="KZC82" s="9"/>
      <c r="KZD82" s="9"/>
      <c r="KZE82" s="9"/>
      <c r="KZF82" s="9"/>
      <c r="KZG82" s="9"/>
      <c r="KZH82" s="9"/>
      <c r="KZI82" s="9"/>
      <c r="KZJ82" s="9"/>
      <c r="KZK82" s="9"/>
      <c r="KZL82" s="9"/>
      <c r="KZM82" s="9"/>
      <c r="KZN82" s="9"/>
      <c r="KZO82" s="9"/>
      <c r="KZP82" s="9"/>
      <c r="KZQ82" s="9"/>
      <c r="KZR82" s="9"/>
      <c r="KZS82" s="9"/>
      <c r="KZT82" s="9"/>
      <c r="KZU82" s="9"/>
      <c r="KZV82" s="9"/>
      <c r="KZW82" s="9"/>
      <c r="KZX82" s="9"/>
      <c r="KZY82" s="9"/>
      <c r="KZZ82" s="9"/>
      <c r="LAA82" s="9"/>
      <c r="LAB82" s="9"/>
      <c r="LAC82" s="9"/>
      <c r="LAD82" s="9"/>
      <c r="LAE82" s="9"/>
      <c r="LAF82" s="9"/>
      <c r="LAG82" s="9"/>
      <c r="LAH82" s="9"/>
      <c r="LAI82" s="9"/>
      <c r="LAJ82" s="9"/>
      <c r="LAK82" s="9"/>
      <c r="LAL82" s="9"/>
      <c r="LAM82" s="9"/>
      <c r="LAN82" s="9"/>
      <c r="LAO82" s="9"/>
      <c r="LAP82" s="9"/>
      <c r="LAQ82" s="9"/>
      <c r="LAR82" s="9"/>
      <c r="LAS82" s="9"/>
      <c r="LAT82" s="9"/>
      <c r="LAU82" s="9"/>
      <c r="LAV82" s="9"/>
      <c r="LAW82" s="9"/>
      <c r="LAX82" s="9"/>
      <c r="LAY82" s="9"/>
      <c r="LAZ82" s="9"/>
      <c r="LBA82" s="9"/>
      <c r="LBB82" s="9"/>
      <c r="LBC82" s="9"/>
      <c r="LBD82" s="9"/>
      <c r="LBE82" s="9"/>
      <c r="LBF82" s="9"/>
      <c r="LBG82" s="9"/>
      <c r="LBH82" s="9"/>
      <c r="LBI82" s="9"/>
      <c r="LBJ82" s="9"/>
      <c r="LBK82" s="9"/>
      <c r="LBL82" s="9"/>
      <c r="LBM82" s="9"/>
      <c r="LBN82" s="9"/>
      <c r="LBO82" s="9"/>
      <c r="LBP82" s="9"/>
      <c r="LBQ82" s="9"/>
      <c r="LBR82" s="9"/>
      <c r="LBS82" s="9"/>
      <c r="LBT82" s="9"/>
      <c r="LBU82" s="9"/>
      <c r="LBV82" s="9"/>
      <c r="LBW82" s="9"/>
      <c r="LBX82" s="9"/>
      <c r="LBY82" s="9"/>
      <c r="LBZ82" s="9"/>
      <c r="LCA82" s="9"/>
      <c r="LCB82" s="9"/>
      <c r="LCC82" s="9"/>
      <c r="LCD82" s="9"/>
      <c r="LCE82" s="9"/>
      <c r="LCF82" s="9"/>
      <c r="LCG82" s="9"/>
      <c r="LCH82" s="9"/>
      <c r="LCI82" s="9"/>
      <c r="LCJ82" s="9"/>
      <c r="LCK82" s="9"/>
      <c r="LCL82" s="9"/>
      <c r="LCM82" s="9"/>
      <c r="LCN82" s="9"/>
      <c r="LCO82" s="9"/>
      <c r="LCP82" s="9"/>
      <c r="LCQ82" s="9"/>
      <c r="LCR82" s="9"/>
      <c r="LCS82" s="9"/>
      <c r="LCT82" s="9"/>
      <c r="LCU82" s="9"/>
      <c r="LCV82" s="9"/>
      <c r="LCW82" s="9"/>
      <c r="LCX82" s="9"/>
      <c r="LCY82" s="9"/>
      <c r="LCZ82" s="9"/>
      <c r="LDA82" s="9"/>
      <c r="LDB82" s="9"/>
      <c r="LDC82" s="9"/>
      <c r="LDD82" s="9"/>
      <c r="LDE82" s="9"/>
      <c r="LDF82" s="9"/>
      <c r="LDG82" s="9"/>
      <c r="LDH82" s="9"/>
      <c r="LDI82" s="9"/>
      <c r="LDJ82" s="9"/>
      <c r="LDK82" s="9"/>
      <c r="LDL82" s="9"/>
      <c r="LDM82" s="9"/>
      <c r="LDN82" s="9"/>
      <c r="LDO82" s="9"/>
      <c r="LDP82" s="9"/>
      <c r="LDQ82" s="9"/>
      <c r="LDR82" s="9"/>
      <c r="LDS82" s="9"/>
      <c r="LDT82" s="9"/>
      <c r="LDU82" s="9"/>
      <c r="LDV82" s="9"/>
      <c r="LDW82" s="9"/>
      <c r="LDX82" s="9"/>
      <c r="LDY82" s="9"/>
      <c r="LDZ82" s="9"/>
      <c r="LEA82" s="9"/>
      <c r="LEB82" s="9"/>
      <c r="LEC82" s="9"/>
      <c r="LED82" s="9"/>
      <c r="LEE82" s="9"/>
      <c r="LEF82" s="9"/>
      <c r="LEG82" s="9"/>
      <c r="LEH82" s="9"/>
      <c r="LEI82" s="9"/>
      <c r="LEJ82" s="9"/>
      <c r="LEK82" s="9"/>
      <c r="LEL82" s="9"/>
      <c r="LEM82" s="9"/>
      <c r="LEN82" s="9"/>
      <c r="LEO82" s="9"/>
      <c r="LEP82" s="9"/>
      <c r="LEQ82" s="9"/>
      <c r="LER82" s="9"/>
      <c r="LES82" s="9"/>
      <c r="LET82" s="9"/>
      <c r="LEU82" s="9"/>
      <c r="LEV82" s="9"/>
      <c r="LEW82" s="9"/>
      <c r="LEX82" s="9"/>
      <c r="LEY82" s="9"/>
      <c r="LEZ82" s="9"/>
      <c r="LFA82" s="9"/>
      <c r="LFB82" s="9"/>
      <c r="LFC82" s="9"/>
      <c r="LFD82" s="9"/>
      <c r="LFE82" s="9"/>
      <c r="LFF82" s="9"/>
      <c r="LFG82" s="9"/>
      <c r="LFH82" s="9"/>
      <c r="LFI82" s="9"/>
      <c r="LFJ82" s="9"/>
      <c r="LFK82" s="9"/>
      <c r="LFL82" s="9"/>
      <c r="LFM82" s="9"/>
      <c r="LFN82" s="9"/>
      <c r="LFO82" s="9"/>
      <c r="LFP82" s="9"/>
      <c r="LFQ82" s="9"/>
      <c r="LFR82" s="9"/>
      <c r="LFS82" s="9"/>
      <c r="LFT82" s="9"/>
      <c r="LFU82" s="9"/>
      <c r="LFV82" s="9"/>
      <c r="LFW82" s="9"/>
      <c r="LFX82" s="9"/>
      <c r="LFY82" s="9"/>
      <c r="LFZ82" s="9"/>
      <c r="LGA82" s="9"/>
      <c r="LGB82" s="9"/>
      <c r="LGC82" s="9"/>
      <c r="LGD82" s="9"/>
      <c r="LGE82" s="9"/>
      <c r="LGF82" s="9"/>
      <c r="LGG82" s="9"/>
      <c r="LGH82" s="9"/>
      <c r="LGI82" s="9"/>
      <c r="LGJ82" s="9"/>
      <c r="LGK82" s="9"/>
      <c r="LGL82" s="9"/>
      <c r="LGM82" s="9"/>
      <c r="LGN82" s="9"/>
      <c r="LGO82" s="9"/>
      <c r="LGP82" s="9"/>
      <c r="LGQ82" s="9"/>
      <c r="LGR82" s="9"/>
      <c r="LGS82" s="9"/>
      <c r="LGT82" s="9"/>
      <c r="LGU82" s="9"/>
      <c r="LGV82" s="9"/>
      <c r="LGW82" s="9"/>
      <c r="LGX82" s="9"/>
      <c r="LGY82" s="9"/>
      <c r="LGZ82" s="9"/>
      <c r="LHA82" s="9"/>
      <c r="LHB82" s="9"/>
      <c r="LHC82" s="9"/>
      <c r="LHD82" s="9"/>
      <c r="LHE82" s="9"/>
      <c r="LHF82" s="9"/>
      <c r="LHG82" s="9"/>
      <c r="LHH82" s="9"/>
      <c r="LHI82" s="9"/>
      <c r="LHJ82" s="9"/>
      <c r="LHK82" s="9"/>
      <c r="LHL82" s="9"/>
      <c r="LHM82" s="9"/>
      <c r="LHN82" s="9"/>
      <c r="LHO82" s="9"/>
      <c r="LHP82" s="9"/>
      <c r="LHQ82" s="9"/>
      <c r="LHR82" s="9"/>
      <c r="LHS82" s="9"/>
      <c r="LHT82" s="9"/>
      <c r="LHU82" s="9"/>
      <c r="LHV82" s="9"/>
      <c r="LHW82" s="9"/>
      <c r="LHX82" s="9"/>
      <c r="LHY82" s="9"/>
      <c r="LHZ82" s="9"/>
      <c r="LIA82" s="9"/>
      <c r="LIB82" s="9"/>
      <c r="LIC82" s="9"/>
      <c r="LID82" s="9"/>
      <c r="LIE82" s="9"/>
      <c r="LIF82" s="9"/>
      <c r="LIG82" s="9"/>
      <c r="LIH82" s="9"/>
      <c r="LII82" s="9"/>
      <c r="LIJ82" s="9"/>
      <c r="LIK82" s="9"/>
      <c r="LIL82" s="9"/>
      <c r="LIM82" s="9"/>
      <c r="LIN82" s="9"/>
      <c r="LIO82" s="9"/>
      <c r="LIP82" s="9"/>
      <c r="LIQ82" s="9"/>
      <c r="LIR82" s="9"/>
      <c r="LIS82" s="9"/>
      <c r="LIT82" s="9"/>
      <c r="LIU82" s="9"/>
      <c r="LIV82" s="9"/>
      <c r="LIW82" s="9"/>
      <c r="LIX82" s="9"/>
      <c r="LIY82" s="9"/>
      <c r="LIZ82" s="9"/>
      <c r="LJA82" s="9"/>
      <c r="LJB82" s="9"/>
      <c r="LJC82" s="9"/>
      <c r="LJD82" s="9"/>
      <c r="LJE82" s="9"/>
      <c r="LJF82" s="9"/>
      <c r="LJG82" s="9"/>
      <c r="LJH82" s="9"/>
      <c r="LJI82" s="9"/>
      <c r="LJJ82" s="9"/>
      <c r="LJK82" s="9"/>
      <c r="LJL82" s="9"/>
      <c r="LJM82" s="9"/>
      <c r="LJN82" s="9"/>
      <c r="LJO82" s="9"/>
      <c r="LJP82" s="9"/>
      <c r="LJQ82" s="9"/>
      <c r="LJR82" s="9"/>
      <c r="LJS82" s="9"/>
      <c r="LJT82" s="9"/>
      <c r="LJU82" s="9"/>
      <c r="LJV82" s="9"/>
      <c r="LJW82" s="9"/>
      <c r="LJX82" s="9"/>
      <c r="LJY82" s="9"/>
      <c r="LJZ82" s="9"/>
      <c r="LKA82" s="9"/>
      <c r="LKB82" s="9"/>
      <c r="LKC82" s="9"/>
      <c r="LKD82" s="9"/>
      <c r="LKE82" s="9"/>
      <c r="LKF82" s="9"/>
      <c r="LKG82" s="9"/>
      <c r="LKH82" s="9"/>
      <c r="LKI82" s="9"/>
      <c r="LKJ82" s="9"/>
      <c r="LKK82" s="9"/>
      <c r="LKL82" s="9"/>
      <c r="LKM82" s="9"/>
      <c r="LKN82" s="9"/>
      <c r="LKO82" s="9"/>
      <c r="LKP82" s="9"/>
      <c r="LKQ82" s="9"/>
      <c r="LKR82" s="9"/>
      <c r="LKS82" s="9"/>
      <c r="LKT82" s="9"/>
      <c r="LKU82" s="9"/>
      <c r="LKV82" s="9"/>
      <c r="LKW82" s="9"/>
      <c r="LKX82" s="9"/>
      <c r="LKY82" s="9"/>
      <c r="LKZ82" s="9"/>
      <c r="LLA82" s="9"/>
      <c r="LLB82" s="9"/>
      <c r="LLC82" s="9"/>
      <c r="LLD82" s="9"/>
      <c r="LLE82" s="9"/>
      <c r="LLF82" s="9"/>
      <c r="LLG82" s="9"/>
      <c r="LLH82" s="9"/>
      <c r="LLI82" s="9"/>
      <c r="LLJ82" s="9"/>
      <c r="LLK82" s="9"/>
      <c r="LLL82" s="9"/>
      <c r="LLM82" s="9"/>
      <c r="LLN82" s="9"/>
      <c r="LLO82" s="9"/>
      <c r="LLP82" s="9"/>
      <c r="LLQ82" s="9"/>
      <c r="LLR82" s="9"/>
      <c r="LLS82" s="9"/>
      <c r="LLT82" s="9"/>
      <c r="LLU82" s="9"/>
      <c r="LLV82" s="9"/>
      <c r="LLW82" s="9"/>
      <c r="LLX82" s="9"/>
      <c r="LLY82" s="9"/>
      <c r="LLZ82" s="9"/>
      <c r="LMA82" s="9"/>
      <c r="LMB82" s="9"/>
      <c r="LMC82" s="9"/>
      <c r="LMD82" s="9"/>
      <c r="LME82" s="9"/>
      <c r="LMF82" s="9"/>
      <c r="LMG82" s="9"/>
      <c r="LMH82" s="9"/>
      <c r="LMI82" s="9"/>
      <c r="LMJ82" s="9"/>
      <c r="LMK82" s="9"/>
      <c r="LML82" s="9"/>
      <c r="LMM82" s="9"/>
      <c r="LMN82" s="9"/>
      <c r="LMO82" s="9"/>
      <c r="LMP82" s="9"/>
      <c r="LMQ82" s="9"/>
      <c r="LMR82" s="9"/>
      <c r="LMS82" s="9"/>
      <c r="LMT82" s="9"/>
      <c r="LMU82" s="9"/>
      <c r="LMV82" s="9"/>
      <c r="LMW82" s="9"/>
      <c r="LMX82" s="9"/>
      <c r="LMY82" s="9"/>
      <c r="LMZ82" s="9"/>
      <c r="LNA82" s="9"/>
      <c r="LNB82" s="9"/>
      <c r="LNC82" s="9"/>
      <c r="LND82" s="9"/>
      <c r="LNE82" s="9"/>
      <c r="LNF82" s="9"/>
      <c r="LNG82" s="9"/>
      <c r="LNH82" s="9"/>
      <c r="LNI82" s="9"/>
      <c r="LNJ82" s="9"/>
      <c r="LNK82" s="9"/>
      <c r="LNL82" s="9"/>
      <c r="LNM82" s="9"/>
      <c r="LNN82" s="9"/>
      <c r="LNO82" s="9"/>
      <c r="LNP82" s="9"/>
      <c r="LNQ82" s="9"/>
      <c r="LNR82" s="9"/>
      <c r="LNS82" s="9"/>
      <c r="LNT82" s="9"/>
      <c r="LNU82" s="9"/>
      <c r="LNV82" s="9"/>
      <c r="LNW82" s="9"/>
      <c r="LNX82" s="9"/>
      <c r="LNY82" s="9"/>
      <c r="LNZ82" s="9"/>
      <c r="LOA82" s="9"/>
      <c r="LOB82" s="9"/>
      <c r="LOC82" s="9"/>
      <c r="LOD82" s="9"/>
      <c r="LOE82" s="9"/>
      <c r="LOF82" s="9"/>
      <c r="LOG82" s="9"/>
      <c r="LOH82" s="9"/>
      <c r="LOI82" s="9"/>
      <c r="LOJ82" s="9"/>
      <c r="LOK82" s="9"/>
      <c r="LOL82" s="9"/>
      <c r="LOM82" s="9"/>
      <c r="LON82" s="9"/>
      <c r="LOO82" s="9"/>
      <c r="LOP82" s="9"/>
      <c r="LOQ82" s="9"/>
      <c r="LOR82" s="9"/>
      <c r="LOS82" s="9"/>
      <c r="LOT82" s="9"/>
      <c r="LOU82" s="9"/>
      <c r="LOV82" s="9"/>
      <c r="LOW82" s="9"/>
      <c r="LOX82" s="9"/>
      <c r="LOY82" s="9"/>
      <c r="LOZ82" s="9"/>
      <c r="LPA82" s="9"/>
      <c r="LPB82" s="9"/>
      <c r="LPC82" s="9"/>
      <c r="LPD82" s="9"/>
      <c r="LPE82" s="9"/>
      <c r="LPF82" s="9"/>
      <c r="LPG82" s="9"/>
      <c r="LPH82" s="9"/>
      <c r="LPI82" s="9"/>
      <c r="LPJ82" s="9"/>
      <c r="LPK82" s="9"/>
      <c r="LPL82" s="9"/>
      <c r="LPM82" s="9"/>
      <c r="LPN82" s="9"/>
      <c r="LPO82" s="9"/>
      <c r="LPP82" s="9"/>
      <c r="LPQ82" s="9"/>
      <c r="LPR82" s="9"/>
      <c r="LPS82" s="9"/>
      <c r="LPT82" s="9"/>
      <c r="LPU82" s="9"/>
      <c r="LPV82" s="9"/>
      <c r="LPW82" s="9"/>
      <c r="LPX82" s="9"/>
      <c r="LPY82" s="9"/>
      <c r="LPZ82" s="9"/>
      <c r="LQA82" s="9"/>
      <c r="LQB82" s="9"/>
      <c r="LQC82" s="9"/>
      <c r="LQD82" s="9"/>
      <c r="LQE82" s="9"/>
      <c r="LQF82" s="9"/>
      <c r="LQG82" s="9"/>
      <c r="LQH82" s="9"/>
      <c r="LQI82" s="9"/>
      <c r="LQJ82" s="9"/>
      <c r="LQK82" s="9"/>
      <c r="LQL82" s="9"/>
      <c r="LQM82" s="9"/>
      <c r="LQN82" s="9"/>
      <c r="LQO82" s="9"/>
      <c r="LQP82" s="9"/>
      <c r="LQQ82" s="9"/>
      <c r="LQR82" s="9"/>
      <c r="LQS82" s="9"/>
      <c r="LQT82" s="9"/>
      <c r="LQU82" s="9"/>
      <c r="LQV82" s="9"/>
      <c r="LQW82" s="9"/>
      <c r="LQX82" s="9"/>
      <c r="LQY82" s="9"/>
      <c r="LQZ82" s="9"/>
      <c r="LRA82" s="9"/>
      <c r="LRB82" s="9"/>
      <c r="LRC82" s="9"/>
      <c r="LRD82" s="9"/>
      <c r="LRE82" s="9"/>
      <c r="LRF82" s="9"/>
      <c r="LRG82" s="9"/>
      <c r="LRH82" s="9"/>
      <c r="LRI82" s="9"/>
      <c r="LRJ82" s="9"/>
      <c r="LRK82" s="9"/>
      <c r="LRL82" s="9"/>
      <c r="LRM82" s="9"/>
      <c r="LRN82" s="9"/>
      <c r="LRO82" s="9"/>
      <c r="LRP82" s="9"/>
      <c r="LRQ82" s="9"/>
      <c r="LRR82" s="9"/>
      <c r="LRS82" s="9"/>
      <c r="LRT82" s="9"/>
      <c r="LRU82" s="9"/>
      <c r="LRV82" s="9"/>
      <c r="LRW82" s="9"/>
      <c r="LRX82" s="9"/>
      <c r="LRY82" s="9"/>
      <c r="LRZ82" s="9"/>
      <c r="LSA82" s="9"/>
      <c r="LSB82" s="9"/>
      <c r="LSC82" s="9"/>
      <c r="LSD82" s="9"/>
      <c r="LSE82" s="9"/>
      <c r="LSF82" s="9"/>
      <c r="LSG82" s="9"/>
      <c r="LSH82" s="9"/>
      <c r="LSI82" s="9"/>
      <c r="LSJ82" s="9"/>
      <c r="LSK82" s="9"/>
      <c r="LSL82" s="9"/>
      <c r="LSM82" s="9"/>
      <c r="LSN82" s="9"/>
      <c r="LSO82" s="9"/>
      <c r="LSP82" s="9"/>
      <c r="LSQ82" s="9"/>
      <c r="LSR82" s="9"/>
      <c r="LSS82" s="9"/>
      <c r="LST82" s="9"/>
      <c r="LSU82" s="9"/>
      <c r="LSV82" s="9"/>
      <c r="LSW82" s="9"/>
      <c r="LSX82" s="9"/>
      <c r="LSY82" s="9"/>
      <c r="LSZ82" s="9"/>
      <c r="LTA82" s="9"/>
      <c r="LTB82" s="9"/>
      <c r="LTC82" s="9"/>
      <c r="LTD82" s="9"/>
      <c r="LTE82" s="9"/>
      <c r="LTF82" s="9"/>
      <c r="LTG82" s="9"/>
      <c r="LTH82" s="9"/>
      <c r="LTI82" s="9"/>
      <c r="LTJ82" s="9"/>
      <c r="LTK82" s="9"/>
      <c r="LTL82" s="9"/>
      <c r="LTM82" s="9"/>
      <c r="LTN82" s="9"/>
      <c r="LTO82" s="9"/>
      <c r="LTP82" s="9"/>
      <c r="LTQ82" s="9"/>
      <c r="LTR82" s="9"/>
      <c r="LTS82" s="9"/>
      <c r="LTT82" s="9"/>
      <c r="LTU82" s="9"/>
      <c r="LTV82" s="9"/>
      <c r="LTW82" s="9"/>
      <c r="LTX82" s="9"/>
      <c r="LTY82" s="9"/>
      <c r="LTZ82" s="9"/>
      <c r="LUA82" s="9"/>
      <c r="LUB82" s="9"/>
      <c r="LUC82" s="9"/>
      <c r="LUD82" s="9"/>
      <c r="LUE82" s="9"/>
      <c r="LUF82" s="9"/>
      <c r="LUG82" s="9"/>
      <c r="LUH82" s="9"/>
      <c r="LUI82" s="9"/>
      <c r="LUJ82" s="9"/>
      <c r="LUK82" s="9"/>
      <c r="LUL82" s="9"/>
      <c r="LUM82" s="9"/>
      <c r="LUN82" s="9"/>
      <c r="LUO82" s="9"/>
      <c r="LUP82" s="9"/>
      <c r="LUQ82" s="9"/>
      <c r="LUR82" s="9"/>
      <c r="LUS82" s="9"/>
      <c r="LUT82" s="9"/>
      <c r="LUU82" s="9"/>
      <c r="LUV82" s="9"/>
      <c r="LUW82" s="9"/>
      <c r="LUX82" s="9"/>
      <c r="LUY82" s="9"/>
      <c r="LUZ82" s="9"/>
      <c r="LVA82" s="9"/>
      <c r="LVB82" s="9"/>
      <c r="LVC82" s="9"/>
      <c r="LVD82" s="9"/>
      <c r="LVE82" s="9"/>
      <c r="LVF82" s="9"/>
      <c r="LVG82" s="9"/>
      <c r="LVH82" s="9"/>
      <c r="LVI82" s="9"/>
      <c r="LVJ82" s="9"/>
      <c r="LVK82" s="9"/>
      <c r="LVL82" s="9"/>
      <c r="LVM82" s="9"/>
      <c r="LVN82" s="9"/>
      <c r="LVO82" s="9"/>
      <c r="LVP82" s="9"/>
      <c r="LVQ82" s="9"/>
      <c r="LVR82" s="9"/>
      <c r="LVS82" s="9"/>
      <c r="LVT82" s="9"/>
      <c r="LVU82" s="9"/>
      <c r="LVV82" s="9"/>
      <c r="LVW82" s="9"/>
      <c r="LVX82" s="9"/>
      <c r="LVY82" s="9"/>
      <c r="LVZ82" s="9"/>
      <c r="LWA82" s="9"/>
      <c r="LWB82" s="9"/>
      <c r="LWC82" s="9"/>
      <c r="LWD82" s="9"/>
      <c r="LWE82" s="9"/>
      <c r="LWF82" s="9"/>
      <c r="LWG82" s="9"/>
      <c r="LWH82" s="9"/>
      <c r="LWI82" s="9"/>
      <c r="LWJ82" s="9"/>
      <c r="LWK82" s="9"/>
      <c r="LWL82" s="9"/>
      <c r="LWM82" s="9"/>
      <c r="LWN82" s="9"/>
      <c r="LWO82" s="9"/>
      <c r="LWP82" s="9"/>
      <c r="LWQ82" s="9"/>
      <c r="LWR82" s="9"/>
      <c r="LWS82" s="9"/>
      <c r="LWT82" s="9"/>
      <c r="LWU82" s="9"/>
      <c r="LWV82" s="9"/>
      <c r="LWW82" s="9"/>
      <c r="LWX82" s="9"/>
      <c r="LWY82" s="9"/>
      <c r="LWZ82" s="9"/>
      <c r="LXA82" s="9"/>
      <c r="LXB82" s="9"/>
      <c r="LXC82" s="9"/>
      <c r="LXD82" s="9"/>
      <c r="LXE82" s="9"/>
      <c r="LXF82" s="9"/>
      <c r="LXG82" s="9"/>
      <c r="LXH82" s="9"/>
      <c r="LXI82" s="9"/>
      <c r="LXJ82" s="9"/>
      <c r="LXK82" s="9"/>
      <c r="LXL82" s="9"/>
      <c r="LXM82" s="9"/>
      <c r="LXN82" s="9"/>
      <c r="LXO82" s="9"/>
      <c r="LXP82" s="9"/>
      <c r="LXQ82" s="9"/>
      <c r="LXR82" s="9"/>
      <c r="LXS82" s="9"/>
      <c r="LXT82" s="9"/>
      <c r="LXU82" s="9"/>
      <c r="LXV82" s="9"/>
      <c r="LXW82" s="9"/>
      <c r="LXX82" s="9"/>
      <c r="LXY82" s="9"/>
      <c r="LXZ82" s="9"/>
      <c r="LYA82" s="9"/>
      <c r="LYB82" s="9"/>
      <c r="LYC82" s="9"/>
      <c r="LYD82" s="9"/>
      <c r="LYE82" s="9"/>
      <c r="LYF82" s="9"/>
      <c r="LYG82" s="9"/>
      <c r="LYH82" s="9"/>
      <c r="LYI82" s="9"/>
      <c r="LYJ82" s="9"/>
      <c r="LYK82" s="9"/>
      <c r="LYL82" s="9"/>
      <c r="LYM82" s="9"/>
      <c r="LYN82" s="9"/>
      <c r="LYO82" s="9"/>
      <c r="LYP82" s="9"/>
      <c r="LYQ82" s="9"/>
      <c r="LYR82" s="9"/>
      <c r="LYS82" s="9"/>
      <c r="LYT82" s="9"/>
      <c r="LYU82" s="9"/>
      <c r="LYV82" s="9"/>
      <c r="LYW82" s="9"/>
      <c r="LYX82" s="9"/>
      <c r="LYY82" s="9"/>
      <c r="LYZ82" s="9"/>
      <c r="LZA82" s="9"/>
      <c r="LZB82" s="9"/>
      <c r="LZC82" s="9"/>
      <c r="LZD82" s="9"/>
      <c r="LZE82" s="9"/>
      <c r="LZF82" s="9"/>
      <c r="LZG82" s="9"/>
      <c r="LZH82" s="9"/>
      <c r="LZI82" s="9"/>
      <c r="LZJ82" s="9"/>
      <c r="LZK82" s="9"/>
      <c r="LZL82" s="9"/>
      <c r="LZM82" s="9"/>
      <c r="LZN82" s="9"/>
      <c r="LZO82" s="9"/>
      <c r="LZP82" s="9"/>
      <c r="LZQ82" s="9"/>
      <c r="LZR82" s="9"/>
      <c r="LZS82" s="9"/>
      <c r="LZT82" s="9"/>
      <c r="LZU82" s="9"/>
      <c r="LZV82" s="9"/>
      <c r="LZW82" s="9"/>
      <c r="LZX82" s="9"/>
      <c r="LZY82" s="9"/>
      <c r="LZZ82" s="9"/>
      <c r="MAA82" s="9"/>
      <c r="MAB82" s="9"/>
      <c r="MAC82" s="9"/>
      <c r="MAD82" s="9"/>
      <c r="MAE82" s="9"/>
      <c r="MAF82" s="9"/>
      <c r="MAG82" s="9"/>
      <c r="MAH82" s="9"/>
      <c r="MAI82" s="9"/>
      <c r="MAJ82" s="9"/>
      <c r="MAK82" s="9"/>
      <c r="MAL82" s="9"/>
      <c r="MAM82" s="9"/>
      <c r="MAN82" s="9"/>
      <c r="MAO82" s="9"/>
      <c r="MAP82" s="9"/>
      <c r="MAQ82" s="9"/>
      <c r="MAR82" s="9"/>
      <c r="MAS82" s="9"/>
      <c r="MAT82" s="9"/>
      <c r="MAU82" s="9"/>
      <c r="MAV82" s="9"/>
      <c r="MAW82" s="9"/>
      <c r="MAX82" s="9"/>
      <c r="MAY82" s="9"/>
      <c r="MAZ82" s="9"/>
      <c r="MBA82" s="9"/>
      <c r="MBB82" s="9"/>
      <c r="MBC82" s="9"/>
      <c r="MBD82" s="9"/>
      <c r="MBE82" s="9"/>
      <c r="MBF82" s="9"/>
      <c r="MBG82" s="9"/>
      <c r="MBH82" s="9"/>
      <c r="MBI82" s="9"/>
      <c r="MBJ82" s="9"/>
      <c r="MBK82" s="9"/>
      <c r="MBL82" s="9"/>
      <c r="MBM82" s="9"/>
      <c r="MBN82" s="9"/>
      <c r="MBO82" s="9"/>
      <c r="MBP82" s="9"/>
      <c r="MBQ82" s="9"/>
      <c r="MBR82" s="9"/>
      <c r="MBS82" s="9"/>
      <c r="MBT82" s="9"/>
      <c r="MBU82" s="9"/>
      <c r="MBV82" s="9"/>
      <c r="MBW82" s="9"/>
      <c r="MBX82" s="9"/>
      <c r="MBY82" s="9"/>
      <c r="MBZ82" s="9"/>
      <c r="MCA82" s="9"/>
      <c r="MCB82" s="9"/>
      <c r="MCC82" s="9"/>
      <c r="MCD82" s="9"/>
      <c r="MCE82" s="9"/>
      <c r="MCF82" s="9"/>
      <c r="MCG82" s="9"/>
      <c r="MCH82" s="9"/>
      <c r="MCI82" s="9"/>
      <c r="MCJ82" s="9"/>
      <c r="MCK82" s="9"/>
      <c r="MCL82" s="9"/>
      <c r="MCM82" s="9"/>
      <c r="MCN82" s="9"/>
      <c r="MCO82" s="9"/>
      <c r="MCP82" s="9"/>
      <c r="MCQ82" s="9"/>
      <c r="MCR82" s="9"/>
      <c r="MCS82" s="9"/>
      <c r="MCT82" s="9"/>
      <c r="MCU82" s="9"/>
      <c r="MCV82" s="9"/>
      <c r="MCW82" s="9"/>
      <c r="MCX82" s="9"/>
      <c r="MCY82" s="9"/>
      <c r="MCZ82" s="9"/>
      <c r="MDA82" s="9"/>
      <c r="MDB82" s="9"/>
      <c r="MDC82" s="9"/>
      <c r="MDD82" s="9"/>
      <c r="MDE82" s="9"/>
      <c r="MDF82" s="9"/>
      <c r="MDG82" s="9"/>
      <c r="MDH82" s="9"/>
      <c r="MDI82" s="9"/>
      <c r="MDJ82" s="9"/>
      <c r="MDK82" s="9"/>
      <c r="MDL82" s="9"/>
      <c r="MDM82" s="9"/>
      <c r="MDN82" s="9"/>
      <c r="MDO82" s="9"/>
      <c r="MDP82" s="9"/>
      <c r="MDQ82" s="9"/>
      <c r="MDR82" s="9"/>
      <c r="MDS82" s="9"/>
      <c r="MDT82" s="9"/>
      <c r="MDU82" s="9"/>
      <c r="MDV82" s="9"/>
      <c r="MDW82" s="9"/>
      <c r="MDX82" s="9"/>
      <c r="MDY82" s="9"/>
      <c r="MDZ82" s="9"/>
      <c r="MEA82" s="9"/>
      <c r="MEB82" s="9"/>
      <c r="MEC82" s="9"/>
      <c r="MED82" s="9"/>
      <c r="MEE82" s="9"/>
      <c r="MEF82" s="9"/>
      <c r="MEG82" s="9"/>
      <c r="MEH82" s="9"/>
      <c r="MEI82" s="9"/>
      <c r="MEJ82" s="9"/>
      <c r="MEK82" s="9"/>
      <c r="MEL82" s="9"/>
      <c r="MEM82" s="9"/>
      <c r="MEN82" s="9"/>
      <c r="MEO82" s="9"/>
      <c r="MEP82" s="9"/>
      <c r="MEQ82" s="9"/>
      <c r="MER82" s="9"/>
      <c r="MES82" s="9"/>
      <c r="MET82" s="9"/>
      <c r="MEU82" s="9"/>
      <c r="MEV82" s="9"/>
      <c r="MEW82" s="9"/>
      <c r="MEX82" s="9"/>
      <c r="MEY82" s="9"/>
      <c r="MEZ82" s="9"/>
      <c r="MFA82" s="9"/>
      <c r="MFB82" s="9"/>
      <c r="MFC82" s="9"/>
      <c r="MFD82" s="9"/>
      <c r="MFE82" s="9"/>
      <c r="MFF82" s="9"/>
      <c r="MFG82" s="9"/>
      <c r="MFH82" s="9"/>
      <c r="MFI82" s="9"/>
      <c r="MFJ82" s="9"/>
      <c r="MFK82" s="9"/>
      <c r="MFL82" s="9"/>
      <c r="MFM82" s="9"/>
      <c r="MFN82" s="9"/>
      <c r="MFO82" s="9"/>
      <c r="MFP82" s="9"/>
      <c r="MFQ82" s="9"/>
      <c r="MFR82" s="9"/>
      <c r="MFS82" s="9"/>
      <c r="MFT82" s="9"/>
      <c r="MFU82" s="9"/>
      <c r="MFV82" s="9"/>
      <c r="MFW82" s="9"/>
      <c r="MFX82" s="9"/>
      <c r="MFY82" s="9"/>
      <c r="MFZ82" s="9"/>
      <c r="MGA82" s="9"/>
      <c r="MGB82" s="9"/>
      <c r="MGC82" s="9"/>
      <c r="MGD82" s="9"/>
      <c r="MGE82" s="9"/>
      <c r="MGF82" s="9"/>
      <c r="MGG82" s="9"/>
      <c r="MGH82" s="9"/>
      <c r="MGI82" s="9"/>
      <c r="MGJ82" s="9"/>
      <c r="MGK82" s="9"/>
      <c r="MGL82" s="9"/>
      <c r="MGM82" s="9"/>
      <c r="MGN82" s="9"/>
      <c r="MGO82" s="9"/>
      <c r="MGP82" s="9"/>
      <c r="MGQ82" s="9"/>
      <c r="MGR82" s="9"/>
      <c r="MGS82" s="9"/>
      <c r="MGT82" s="9"/>
      <c r="MGU82" s="9"/>
      <c r="MGV82" s="9"/>
      <c r="MGW82" s="9"/>
      <c r="MGX82" s="9"/>
      <c r="MGY82" s="9"/>
      <c r="MGZ82" s="9"/>
      <c r="MHA82" s="9"/>
      <c r="MHB82" s="9"/>
      <c r="MHC82" s="9"/>
      <c r="MHD82" s="9"/>
      <c r="MHE82" s="9"/>
      <c r="MHF82" s="9"/>
      <c r="MHG82" s="9"/>
      <c r="MHH82" s="9"/>
      <c r="MHI82" s="9"/>
      <c r="MHJ82" s="9"/>
      <c r="MHK82" s="9"/>
      <c r="MHL82" s="9"/>
      <c r="MHM82" s="9"/>
      <c r="MHN82" s="9"/>
      <c r="MHO82" s="9"/>
      <c r="MHP82" s="9"/>
      <c r="MHQ82" s="9"/>
      <c r="MHR82" s="9"/>
      <c r="MHS82" s="9"/>
      <c r="MHT82" s="9"/>
      <c r="MHU82" s="9"/>
      <c r="MHV82" s="9"/>
      <c r="MHW82" s="9"/>
      <c r="MHX82" s="9"/>
      <c r="MHY82" s="9"/>
      <c r="MHZ82" s="9"/>
      <c r="MIA82" s="9"/>
      <c r="MIB82" s="9"/>
      <c r="MIC82" s="9"/>
      <c r="MID82" s="9"/>
      <c r="MIE82" s="9"/>
      <c r="MIF82" s="9"/>
      <c r="MIG82" s="9"/>
      <c r="MIH82" s="9"/>
      <c r="MII82" s="9"/>
      <c r="MIJ82" s="9"/>
      <c r="MIK82" s="9"/>
      <c r="MIL82" s="9"/>
      <c r="MIM82" s="9"/>
      <c r="MIN82" s="9"/>
      <c r="MIO82" s="9"/>
      <c r="MIP82" s="9"/>
      <c r="MIQ82" s="9"/>
      <c r="MIR82" s="9"/>
      <c r="MIS82" s="9"/>
      <c r="MIT82" s="9"/>
      <c r="MIU82" s="9"/>
      <c r="MIV82" s="9"/>
      <c r="MIW82" s="9"/>
      <c r="MIX82" s="9"/>
      <c r="MIY82" s="9"/>
      <c r="MIZ82" s="9"/>
      <c r="MJA82" s="9"/>
      <c r="MJB82" s="9"/>
      <c r="MJC82" s="9"/>
      <c r="MJD82" s="9"/>
      <c r="MJE82" s="9"/>
      <c r="MJF82" s="9"/>
      <c r="MJG82" s="9"/>
      <c r="MJH82" s="9"/>
      <c r="MJI82" s="9"/>
      <c r="MJJ82" s="9"/>
      <c r="MJK82" s="9"/>
      <c r="MJL82" s="9"/>
      <c r="MJM82" s="9"/>
      <c r="MJN82" s="9"/>
      <c r="MJO82" s="9"/>
      <c r="MJP82" s="9"/>
      <c r="MJQ82" s="9"/>
      <c r="MJR82" s="9"/>
      <c r="MJS82" s="9"/>
      <c r="MJT82" s="9"/>
      <c r="MJU82" s="9"/>
      <c r="MJV82" s="9"/>
      <c r="MJW82" s="9"/>
      <c r="MJX82" s="9"/>
      <c r="MJY82" s="9"/>
      <c r="MJZ82" s="9"/>
      <c r="MKA82" s="9"/>
      <c r="MKB82" s="9"/>
      <c r="MKC82" s="9"/>
      <c r="MKD82" s="9"/>
      <c r="MKE82" s="9"/>
      <c r="MKF82" s="9"/>
      <c r="MKG82" s="9"/>
      <c r="MKH82" s="9"/>
      <c r="MKI82" s="9"/>
      <c r="MKJ82" s="9"/>
      <c r="MKK82" s="9"/>
      <c r="MKL82" s="9"/>
      <c r="MKM82" s="9"/>
      <c r="MKN82" s="9"/>
      <c r="MKO82" s="9"/>
      <c r="MKP82" s="9"/>
      <c r="MKQ82" s="9"/>
      <c r="MKR82" s="9"/>
      <c r="MKS82" s="9"/>
      <c r="MKT82" s="9"/>
      <c r="MKU82" s="9"/>
      <c r="MKV82" s="9"/>
      <c r="MKW82" s="9"/>
      <c r="MKX82" s="9"/>
      <c r="MKY82" s="9"/>
      <c r="MKZ82" s="9"/>
      <c r="MLA82" s="9"/>
      <c r="MLB82" s="9"/>
      <c r="MLC82" s="9"/>
      <c r="MLD82" s="9"/>
      <c r="MLE82" s="9"/>
      <c r="MLF82" s="9"/>
      <c r="MLG82" s="9"/>
      <c r="MLH82" s="9"/>
      <c r="MLI82" s="9"/>
      <c r="MLJ82" s="9"/>
      <c r="MLK82" s="9"/>
      <c r="MLL82" s="9"/>
      <c r="MLM82" s="9"/>
      <c r="MLN82" s="9"/>
      <c r="MLO82" s="9"/>
      <c r="MLP82" s="9"/>
      <c r="MLQ82" s="9"/>
      <c r="MLR82" s="9"/>
      <c r="MLS82" s="9"/>
      <c r="MLT82" s="9"/>
      <c r="MLU82" s="9"/>
      <c r="MLV82" s="9"/>
      <c r="MLW82" s="9"/>
      <c r="MLX82" s="9"/>
      <c r="MLY82" s="9"/>
      <c r="MLZ82" s="9"/>
      <c r="MMA82" s="9"/>
      <c r="MMB82" s="9"/>
      <c r="MMC82" s="9"/>
      <c r="MMD82" s="9"/>
      <c r="MME82" s="9"/>
      <c r="MMF82" s="9"/>
      <c r="MMG82" s="9"/>
      <c r="MMH82" s="9"/>
      <c r="MMI82" s="9"/>
      <c r="MMJ82" s="9"/>
      <c r="MMK82" s="9"/>
      <c r="MML82" s="9"/>
      <c r="MMM82" s="9"/>
      <c r="MMN82" s="9"/>
      <c r="MMO82" s="9"/>
      <c r="MMP82" s="9"/>
      <c r="MMQ82" s="9"/>
      <c r="MMR82" s="9"/>
      <c r="MMS82" s="9"/>
      <c r="MMT82" s="9"/>
      <c r="MMU82" s="9"/>
      <c r="MMV82" s="9"/>
      <c r="MMW82" s="9"/>
      <c r="MMX82" s="9"/>
      <c r="MMY82" s="9"/>
      <c r="MMZ82" s="9"/>
      <c r="MNA82" s="9"/>
      <c r="MNB82" s="9"/>
      <c r="MNC82" s="9"/>
      <c r="MND82" s="9"/>
      <c r="MNE82" s="9"/>
      <c r="MNF82" s="9"/>
      <c r="MNG82" s="9"/>
      <c r="MNH82" s="9"/>
      <c r="MNI82" s="9"/>
      <c r="MNJ82" s="9"/>
      <c r="MNK82" s="9"/>
      <c r="MNL82" s="9"/>
      <c r="MNM82" s="9"/>
      <c r="MNN82" s="9"/>
      <c r="MNO82" s="9"/>
      <c r="MNP82" s="9"/>
      <c r="MNQ82" s="9"/>
      <c r="MNR82" s="9"/>
      <c r="MNS82" s="9"/>
      <c r="MNT82" s="9"/>
      <c r="MNU82" s="9"/>
      <c r="MNV82" s="9"/>
      <c r="MNW82" s="9"/>
      <c r="MNX82" s="9"/>
      <c r="MNY82" s="9"/>
      <c r="MNZ82" s="9"/>
      <c r="MOA82" s="9"/>
      <c r="MOB82" s="9"/>
      <c r="MOC82" s="9"/>
      <c r="MOD82" s="9"/>
      <c r="MOE82" s="9"/>
      <c r="MOF82" s="9"/>
      <c r="MOG82" s="9"/>
      <c r="MOH82" s="9"/>
      <c r="MOI82" s="9"/>
      <c r="MOJ82" s="9"/>
      <c r="MOK82" s="9"/>
      <c r="MOL82" s="9"/>
      <c r="MOM82" s="9"/>
      <c r="MON82" s="9"/>
      <c r="MOO82" s="9"/>
      <c r="MOP82" s="9"/>
      <c r="MOQ82" s="9"/>
      <c r="MOR82" s="9"/>
      <c r="MOS82" s="9"/>
      <c r="MOT82" s="9"/>
      <c r="MOU82" s="9"/>
      <c r="MOV82" s="9"/>
      <c r="MOW82" s="9"/>
      <c r="MOX82" s="9"/>
      <c r="MOY82" s="9"/>
      <c r="MOZ82" s="9"/>
      <c r="MPA82" s="9"/>
      <c r="MPB82" s="9"/>
      <c r="MPC82" s="9"/>
      <c r="MPD82" s="9"/>
      <c r="MPE82" s="9"/>
      <c r="MPF82" s="9"/>
      <c r="MPG82" s="9"/>
      <c r="MPH82" s="9"/>
      <c r="MPI82" s="9"/>
      <c r="MPJ82" s="9"/>
      <c r="MPK82" s="9"/>
      <c r="MPL82" s="9"/>
      <c r="MPM82" s="9"/>
      <c r="MPN82" s="9"/>
      <c r="MPO82" s="9"/>
      <c r="MPP82" s="9"/>
      <c r="MPQ82" s="9"/>
      <c r="MPR82" s="9"/>
      <c r="MPS82" s="9"/>
      <c r="MPT82" s="9"/>
      <c r="MPU82" s="9"/>
      <c r="MPV82" s="9"/>
      <c r="MPW82" s="9"/>
      <c r="MPX82" s="9"/>
      <c r="MPY82" s="9"/>
      <c r="MPZ82" s="9"/>
      <c r="MQA82" s="9"/>
      <c r="MQB82" s="9"/>
      <c r="MQC82" s="9"/>
      <c r="MQD82" s="9"/>
      <c r="MQE82" s="9"/>
      <c r="MQF82" s="9"/>
      <c r="MQG82" s="9"/>
      <c r="MQH82" s="9"/>
      <c r="MQI82" s="9"/>
      <c r="MQJ82" s="9"/>
      <c r="MQK82" s="9"/>
      <c r="MQL82" s="9"/>
      <c r="MQM82" s="9"/>
      <c r="MQN82" s="9"/>
      <c r="MQO82" s="9"/>
      <c r="MQP82" s="9"/>
      <c r="MQQ82" s="9"/>
      <c r="MQR82" s="9"/>
      <c r="MQS82" s="9"/>
      <c r="MQT82" s="9"/>
      <c r="MQU82" s="9"/>
      <c r="MQV82" s="9"/>
      <c r="MQW82" s="9"/>
      <c r="MQX82" s="9"/>
      <c r="MQY82" s="9"/>
      <c r="MQZ82" s="9"/>
      <c r="MRA82" s="9"/>
      <c r="MRB82" s="9"/>
      <c r="MRC82" s="9"/>
      <c r="MRD82" s="9"/>
      <c r="MRE82" s="9"/>
      <c r="MRF82" s="9"/>
      <c r="MRG82" s="9"/>
      <c r="MRH82" s="9"/>
      <c r="MRI82" s="9"/>
      <c r="MRJ82" s="9"/>
      <c r="MRK82" s="9"/>
      <c r="MRL82" s="9"/>
      <c r="MRM82" s="9"/>
      <c r="MRN82" s="9"/>
      <c r="MRO82" s="9"/>
      <c r="MRP82" s="9"/>
      <c r="MRQ82" s="9"/>
      <c r="MRR82" s="9"/>
      <c r="MRS82" s="9"/>
      <c r="MRT82" s="9"/>
      <c r="MRU82" s="9"/>
      <c r="MRV82" s="9"/>
      <c r="MRW82" s="9"/>
      <c r="MRX82" s="9"/>
      <c r="MRY82" s="9"/>
      <c r="MRZ82" s="9"/>
      <c r="MSA82" s="9"/>
      <c r="MSB82" s="9"/>
      <c r="MSC82" s="9"/>
      <c r="MSD82" s="9"/>
      <c r="MSE82" s="9"/>
      <c r="MSF82" s="9"/>
      <c r="MSG82" s="9"/>
      <c r="MSH82" s="9"/>
      <c r="MSI82" s="9"/>
      <c r="MSJ82" s="9"/>
      <c r="MSK82" s="9"/>
      <c r="MSL82" s="9"/>
      <c r="MSM82" s="9"/>
      <c r="MSN82" s="9"/>
      <c r="MSO82" s="9"/>
      <c r="MSP82" s="9"/>
      <c r="MSQ82" s="9"/>
      <c r="MSR82" s="9"/>
      <c r="MSS82" s="9"/>
      <c r="MST82" s="9"/>
      <c r="MSU82" s="9"/>
      <c r="MSV82" s="9"/>
      <c r="MSW82" s="9"/>
      <c r="MSX82" s="9"/>
      <c r="MSY82" s="9"/>
      <c r="MSZ82" s="9"/>
      <c r="MTA82" s="9"/>
      <c r="MTB82" s="9"/>
      <c r="MTC82" s="9"/>
      <c r="MTD82" s="9"/>
      <c r="MTE82" s="9"/>
      <c r="MTF82" s="9"/>
      <c r="MTG82" s="9"/>
      <c r="MTH82" s="9"/>
      <c r="MTI82" s="9"/>
      <c r="MTJ82" s="9"/>
      <c r="MTK82" s="9"/>
      <c r="MTL82" s="9"/>
      <c r="MTM82" s="9"/>
      <c r="MTN82" s="9"/>
      <c r="MTO82" s="9"/>
      <c r="MTP82" s="9"/>
      <c r="MTQ82" s="9"/>
      <c r="MTR82" s="9"/>
      <c r="MTS82" s="9"/>
      <c r="MTT82" s="9"/>
      <c r="MTU82" s="9"/>
      <c r="MTV82" s="9"/>
      <c r="MTW82" s="9"/>
      <c r="MTX82" s="9"/>
      <c r="MTY82" s="9"/>
      <c r="MTZ82" s="9"/>
      <c r="MUA82" s="9"/>
      <c r="MUB82" s="9"/>
      <c r="MUC82" s="9"/>
      <c r="MUD82" s="9"/>
      <c r="MUE82" s="9"/>
      <c r="MUF82" s="9"/>
      <c r="MUG82" s="9"/>
      <c r="MUH82" s="9"/>
      <c r="MUI82" s="9"/>
      <c r="MUJ82" s="9"/>
      <c r="MUK82" s="9"/>
      <c r="MUL82" s="9"/>
      <c r="MUM82" s="9"/>
      <c r="MUN82" s="9"/>
      <c r="MUO82" s="9"/>
      <c r="MUP82" s="9"/>
      <c r="MUQ82" s="9"/>
      <c r="MUR82" s="9"/>
      <c r="MUS82" s="9"/>
      <c r="MUT82" s="9"/>
      <c r="MUU82" s="9"/>
      <c r="MUV82" s="9"/>
      <c r="MUW82" s="9"/>
      <c r="MUX82" s="9"/>
      <c r="MUY82" s="9"/>
      <c r="MUZ82" s="9"/>
      <c r="MVA82" s="9"/>
      <c r="MVB82" s="9"/>
      <c r="MVC82" s="9"/>
      <c r="MVD82" s="9"/>
      <c r="MVE82" s="9"/>
      <c r="MVF82" s="9"/>
      <c r="MVG82" s="9"/>
      <c r="MVH82" s="9"/>
      <c r="MVI82" s="9"/>
      <c r="MVJ82" s="9"/>
      <c r="MVK82" s="9"/>
      <c r="MVL82" s="9"/>
      <c r="MVM82" s="9"/>
      <c r="MVN82" s="9"/>
      <c r="MVO82" s="9"/>
      <c r="MVP82" s="9"/>
      <c r="MVQ82" s="9"/>
      <c r="MVR82" s="9"/>
      <c r="MVS82" s="9"/>
      <c r="MVT82" s="9"/>
      <c r="MVU82" s="9"/>
      <c r="MVV82" s="9"/>
      <c r="MVW82" s="9"/>
      <c r="MVX82" s="9"/>
      <c r="MVY82" s="9"/>
      <c r="MVZ82" s="9"/>
      <c r="MWA82" s="9"/>
      <c r="MWB82" s="9"/>
      <c r="MWC82" s="9"/>
      <c r="MWD82" s="9"/>
      <c r="MWE82" s="9"/>
      <c r="MWF82" s="9"/>
      <c r="MWG82" s="9"/>
      <c r="MWH82" s="9"/>
      <c r="MWI82" s="9"/>
      <c r="MWJ82" s="9"/>
      <c r="MWK82" s="9"/>
      <c r="MWL82" s="9"/>
      <c r="MWM82" s="9"/>
      <c r="MWN82" s="9"/>
      <c r="MWO82" s="9"/>
      <c r="MWP82" s="9"/>
      <c r="MWQ82" s="9"/>
      <c r="MWR82" s="9"/>
      <c r="MWS82" s="9"/>
      <c r="MWT82" s="9"/>
      <c r="MWU82" s="9"/>
      <c r="MWV82" s="9"/>
      <c r="MWW82" s="9"/>
      <c r="MWX82" s="9"/>
      <c r="MWY82" s="9"/>
      <c r="MWZ82" s="9"/>
      <c r="MXA82" s="9"/>
      <c r="MXB82" s="9"/>
      <c r="MXC82" s="9"/>
      <c r="MXD82" s="9"/>
      <c r="MXE82" s="9"/>
      <c r="MXF82" s="9"/>
      <c r="MXG82" s="9"/>
      <c r="MXH82" s="9"/>
      <c r="MXI82" s="9"/>
      <c r="MXJ82" s="9"/>
      <c r="MXK82" s="9"/>
      <c r="MXL82" s="9"/>
      <c r="MXM82" s="9"/>
      <c r="MXN82" s="9"/>
      <c r="MXO82" s="9"/>
      <c r="MXP82" s="9"/>
      <c r="MXQ82" s="9"/>
      <c r="MXR82" s="9"/>
      <c r="MXS82" s="9"/>
      <c r="MXT82" s="9"/>
      <c r="MXU82" s="9"/>
      <c r="MXV82" s="9"/>
      <c r="MXW82" s="9"/>
      <c r="MXX82" s="9"/>
      <c r="MXY82" s="9"/>
      <c r="MXZ82" s="9"/>
      <c r="MYA82" s="9"/>
      <c r="MYB82" s="9"/>
      <c r="MYC82" s="9"/>
      <c r="MYD82" s="9"/>
      <c r="MYE82" s="9"/>
      <c r="MYF82" s="9"/>
      <c r="MYG82" s="9"/>
      <c r="MYH82" s="9"/>
      <c r="MYI82" s="9"/>
      <c r="MYJ82" s="9"/>
      <c r="MYK82" s="9"/>
      <c r="MYL82" s="9"/>
      <c r="MYM82" s="9"/>
      <c r="MYN82" s="9"/>
      <c r="MYO82" s="9"/>
      <c r="MYP82" s="9"/>
      <c r="MYQ82" s="9"/>
      <c r="MYR82" s="9"/>
      <c r="MYS82" s="9"/>
      <c r="MYT82" s="9"/>
      <c r="MYU82" s="9"/>
      <c r="MYV82" s="9"/>
      <c r="MYW82" s="9"/>
      <c r="MYX82" s="9"/>
      <c r="MYY82" s="9"/>
      <c r="MYZ82" s="9"/>
      <c r="MZA82" s="9"/>
      <c r="MZB82" s="9"/>
      <c r="MZC82" s="9"/>
      <c r="MZD82" s="9"/>
      <c r="MZE82" s="9"/>
      <c r="MZF82" s="9"/>
      <c r="MZG82" s="9"/>
      <c r="MZH82" s="9"/>
      <c r="MZI82" s="9"/>
      <c r="MZJ82" s="9"/>
      <c r="MZK82" s="9"/>
      <c r="MZL82" s="9"/>
      <c r="MZM82" s="9"/>
      <c r="MZN82" s="9"/>
      <c r="MZO82" s="9"/>
      <c r="MZP82" s="9"/>
      <c r="MZQ82" s="9"/>
      <c r="MZR82" s="9"/>
      <c r="MZS82" s="9"/>
      <c r="MZT82" s="9"/>
      <c r="MZU82" s="9"/>
      <c r="MZV82" s="9"/>
      <c r="MZW82" s="9"/>
      <c r="MZX82" s="9"/>
      <c r="MZY82" s="9"/>
      <c r="MZZ82" s="9"/>
      <c r="NAA82" s="9"/>
      <c r="NAB82" s="9"/>
      <c r="NAC82" s="9"/>
      <c r="NAD82" s="9"/>
      <c r="NAE82" s="9"/>
      <c r="NAF82" s="9"/>
      <c r="NAG82" s="9"/>
      <c r="NAH82" s="9"/>
      <c r="NAI82" s="9"/>
      <c r="NAJ82" s="9"/>
      <c r="NAK82" s="9"/>
      <c r="NAL82" s="9"/>
      <c r="NAM82" s="9"/>
      <c r="NAN82" s="9"/>
      <c r="NAO82" s="9"/>
      <c r="NAP82" s="9"/>
      <c r="NAQ82" s="9"/>
      <c r="NAR82" s="9"/>
      <c r="NAS82" s="9"/>
      <c r="NAT82" s="9"/>
      <c r="NAU82" s="9"/>
      <c r="NAV82" s="9"/>
      <c r="NAW82" s="9"/>
      <c r="NAX82" s="9"/>
      <c r="NAY82" s="9"/>
      <c r="NAZ82" s="9"/>
      <c r="NBA82" s="9"/>
      <c r="NBB82" s="9"/>
      <c r="NBC82" s="9"/>
      <c r="NBD82" s="9"/>
      <c r="NBE82" s="9"/>
      <c r="NBF82" s="9"/>
      <c r="NBG82" s="9"/>
      <c r="NBH82" s="9"/>
      <c r="NBI82" s="9"/>
      <c r="NBJ82" s="9"/>
      <c r="NBK82" s="9"/>
      <c r="NBL82" s="9"/>
      <c r="NBM82" s="9"/>
      <c r="NBN82" s="9"/>
      <c r="NBO82" s="9"/>
      <c r="NBP82" s="9"/>
      <c r="NBQ82" s="9"/>
      <c r="NBR82" s="9"/>
      <c r="NBS82" s="9"/>
      <c r="NBT82" s="9"/>
      <c r="NBU82" s="9"/>
      <c r="NBV82" s="9"/>
      <c r="NBW82" s="9"/>
      <c r="NBX82" s="9"/>
      <c r="NBY82" s="9"/>
      <c r="NBZ82" s="9"/>
      <c r="NCA82" s="9"/>
      <c r="NCB82" s="9"/>
      <c r="NCC82" s="9"/>
      <c r="NCD82" s="9"/>
      <c r="NCE82" s="9"/>
      <c r="NCF82" s="9"/>
      <c r="NCG82" s="9"/>
      <c r="NCH82" s="9"/>
      <c r="NCI82" s="9"/>
      <c r="NCJ82" s="9"/>
      <c r="NCK82" s="9"/>
      <c r="NCL82" s="9"/>
      <c r="NCM82" s="9"/>
      <c r="NCN82" s="9"/>
      <c r="NCO82" s="9"/>
      <c r="NCP82" s="9"/>
      <c r="NCQ82" s="9"/>
      <c r="NCR82" s="9"/>
      <c r="NCS82" s="9"/>
      <c r="NCT82" s="9"/>
      <c r="NCU82" s="9"/>
      <c r="NCV82" s="9"/>
      <c r="NCW82" s="9"/>
      <c r="NCX82" s="9"/>
      <c r="NCY82" s="9"/>
      <c r="NCZ82" s="9"/>
      <c r="NDA82" s="9"/>
      <c r="NDB82" s="9"/>
      <c r="NDC82" s="9"/>
      <c r="NDD82" s="9"/>
      <c r="NDE82" s="9"/>
      <c r="NDF82" s="9"/>
      <c r="NDG82" s="9"/>
      <c r="NDH82" s="9"/>
      <c r="NDI82" s="9"/>
      <c r="NDJ82" s="9"/>
      <c r="NDK82" s="9"/>
      <c r="NDL82" s="9"/>
      <c r="NDM82" s="9"/>
      <c r="NDN82" s="9"/>
      <c r="NDO82" s="9"/>
      <c r="NDP82" s="9"/>
      <c r="NDQ82" s="9"/>
      <c r="NDR82" s="9"/>
      <c r="NDS82" s="9"/>
      <c r="NDT82" s="9"/>
      <c r="NDU82" s="9"/>
      <c r="NDV82" s="9"/>
      <c r="NDW82" s="9"/>
      <c r="NDX82" s="9"/>
      <c r="NDY82" s="9"/>
      <c r="NDZ82" s="9"/>
      <c r="NEA82" s="9"/>
      <c r="NEB82" s="9"/>
      <c r="NEC82" s="9"/>
      <c r="NED82" s="9"/>
      <c r="NEE82" s="9"/>
      <c r="NEF82" s="9"/>
      <c r="NEG82" s="9"/>
      <c r="NEH82" s="9"/>
      <c r="NEI82" s="9"/>
      <c r="NEJ82" s="9"/>
      <c r="NEK82" s="9"/>
      <c r="NEL82" s="9"/>
      <c r="NEM82" s="9"/>
      <c r="NEN82" s="9"/>
      <c r="NEO82" s="9"/>
      <c r="NEP82" s="9"/>
      <c r="NEQ82" s="9"/>
      <c r="NER82" s="9"/>
      <c r="NES82" s="9"/>
      <c r="NET82" s="9"/>
      <c r="NEU82" s="9"/>
      <c r="NEV82" s="9"/>
      <c r="NEW82" s="9"/>
      <c r="NEX82" s="9"/>
      <c r="NEY82" s="9"/>
      <c r="NEZ82" s="9"/>
      <c r="NFA82" s="9"/>
      <c r="NFB82" s="9"/>
      <c r="NFC82" s="9"/>
      <c r="NFD82" s="9"/>
      <c r="NFE82" s="9"/>
      <c r="NFF82" s="9"/>
      <c r="NFG82" s="9"/>
      <c r="NFH82" s="9"/>
      <c r="NFI82" s="9"/>
      <c r="NFJ82" s="9"/>
      <c r="NFK82" s="9"/>
      <c r="NFL82" s="9"/>
      <c r="NFM82" s="9"/>
      <c r="NFN82" s="9"/>
      <c r="NFO82" s="9"/>
      <c r="NFP82" s="9"/>
      <c r="NFQ82" s="9"/>
      <c r="NFR82" s="9"/>
      <c r="NFS82" s="9"/>
      <c r="NFT82" s="9"/>
      <c r="NFU82" s="9"/>
      <c r="NFV82" s="9"/>
      <c r="NFW82" s="9"/>
      <c r="NFX82" s="9"/>
      <c r="NFY82" s="9"/>
      <c r="NFZ82" s="9"/>
      <c r="NGA82" s="9"/>
      <c r="NGB82" s="9"/>
      <c r="NGC82" s="9"/>
      <c r="NGD82" s="9"/>
      <c r="NGE82" s="9"/>
      <c r="NGF82" s="9"/>
      <c r="NGG82" s="9"/>
      <c r="NGH82" s="9"/>
      <c r="NGI82" s="9"/>
      <c r="NGJ82" s="9"/>
      <c r="NGK82" s="9"/>
      <c r="NGL82" s="9"/>
      <c r="NGM82" s="9"/>
      <c r="NGN82" s="9"/>
      <c r="NGO82" s="9"/>
      <c r="NGP82" s="9"/>
      <c r="NGQ82" s="9"/>
      <c r="NGR82" s="9"/>
      <c r="NGS82" s="9"/>
      <c r="NGT82" s="9"/>
      <c r="NGU82" s="9"/>
      <c r="NGV82" s="9"/>
      <c r="NGW82" s="9"/>
      <c r="NGX82" s="9"/>
      <c r="NGY82" s="9"/>
      <c r="NGZ82" s="9"/>
      <c r="NHA82" s="9"/>
      <c r="NHB82" s="9"/>
      <c r="NHC82" s="9"/>
      <c r="NHD82" s="9"/>
      <c r="NHE82" s="9"/>
      <c r="NHF82" s="9"/>
      <c r="NHG82" s="9"/>
      <c r="NHH82" s="9"/>
      <c r="NHI82" s="9"/>
      <c r="NHJ82" s="9"/>
      <c r="NHK82" s="9"/>
      <c r="NHL82" s="9"/>
      <c r="NHM82" s="9"/>
      <c r="NHN82" s="9"/>
      <c r="NHO82" s="9"/>
      <c r="NHP82" s="9"/>
      <c r="NHQ82" s="9"/>
      <c r="NHR82" s="9"/>
      <c r="NHS82" s="9"/>
      <c r="NHT82" s="9"/>
      <c r="NHU82" s="9"/>
      <c r="NHV82" s="9"/>
      <c r="NHW82" s="9"/>
      <c r="NHX82" s="9"/>
      <c r="NHY82" s="9"/>
      <c r="NHZ82" s="9"/>
      <c r="NIA82" s="9"/>
      <c r="NIB82" s="9"/>
      <c r="NIC82" s="9"/>
      <c r="NID82" s="9"/>
      <c r="NIE82" s="9"/>
      <c r="NIF82" s="9"/>
      <c r="NIG82" s="9"/>
      <c r="NIH82" s="9"/>
      <c r="NII82" s="9"/>
      <c r="NIJ82" s="9"/>
      <c r="NIK82" s="9"/>
      <c r="NIL82" s="9"/>
      <c r="NIM82" s="9"/>
      <c r="NIN82" s="9"/>
      <c r="NIO82" s="9"/>
      <c r="NIP82" s="9"/>
      <c r="NIQ82" s="9"/>
      <c r="NIR82" s="9"/>
      <c r="NIS82" s="9"/>
      <c r="NIT82" s="9"/>
      <c r="NIU82" s="9"/>
      <c r="NIV82" s="9"/>
      <c r="NIW82" s="9"/>
      <c r="NIX82" s="9"/>
      <c r="NIY82" s="9"/>
      <c r="NIZ82" s="9"/>
      <c r="NJA82" s="9"/>
      <c r="NJB82" s="9"/>
      <c r="NJC82" s="9"/>
      <c r="NJD82" s="9"/>
      <c r="NJE82" s="9"/>
      <c r="NJF82" s="9"/>
      <c r="NJG82" s="9"/>
      <c r="NJH82" s="9"/>
      <c r="NJI82" s="9"/>
      <c r="NJJ82" s="9"/>
      <c r="NJK82" s="9"/>
      <c r="NJL82" s="9"/>
      <c r="NJM82" s="9"/>
      <c r="NJN82" s="9"/>
      <c r="NJO82" s="9"/>
      <c r="NJP82" s="9"/>
      <c r="NJQ82" s="9"/>
      <c r="NJR82" s="9"/>
      <c r="NJS82" s="9"/>
      <c r="NJT82" s="9"/>
      <c r="NJU82" s="9"/>
      <c r="NJV82" s="9"/>
      <c r="NJW82" s="9"/>
      <c r="NJX82" s="9"/>
      <c r="NJY82" s="9"/>
      <c r="NJZ82" s="9"/>
      <c r="NKA82" s="9"/>
      <c r="NKB82" s="9"/>
      <c r="NKC82" s="9"/>
      <c r="NKD82" s="9"/>
      <c r="NKE82" s="9"/>
      <c r="NKF82" s="9"/>
      <c r="NKG82" s="9"/>
      <c r="NKH82" s="9"/>
      <c r="NKI82" s="9"/>
      <c r="NKJ82" s="9"/>
      <c r="NKK82" s="9"/>
      <c r="NKL82" s="9"/>
      <c r="NKM82" s="9"/>
      <c r="NKN82" s="9"/>
      <c r="NKO82" s="9"/>
      <c r="NKP82" s="9"/>
      <c r="NKQ82" s="9"/>
      <c r="NKR82" s="9"/>
      <c r="NKS82" s="9"/>
      <c r="NKT82" s="9"/>
      <c r="NKU82" s="9"/>
      <c r="NKV82" s="9"/>
      <c r="NKW82" s="9"/>
      <c r="NKX82" s="9"/>
      <c r="NKY82" s="9"/>
      <c r="NKZ82" s="9"/>
      <c r="NLA82" s="9"/>
      <c r="NLB82" s="9"/>
      <c r="NLC82" s="9"/>
      <c r="NLD82" s="9"/>
      <c r="NLE82" s="9"/>
      <c r="NLF82" s="9"/>
      <c r="NLG82" s="9"/>
      <c r="NLH82" s="9"/>
      <c r="NLI82" s="9"/>
      <c r="NLJ82" s="9"/>
      <c r="NLK82" s="9"/>
      <c r="NLL82" s="9"/>
      <c r="NLM82" s="9"/>
      <c r="NLN82" s="9"/>
      <c r="NLO82" s="9"/>
      <c r="NLP82" s="9"/>
      <c r="NLQ82" s="9"/>
      <c r="NLR82" s="9"/>
      <c r="NLS82" s="9"/>
      <c r="NLT82" s="9"/>
      <c r="NLU82" s="9"/>
      <c r="NLV82" s="9"/>
      <c r="NLW82" s="9"/>
      <c r="NLX82" s="9"/>
      <c r="NLY82" s="9"/>
      <c r="NLZ82" s="9"/>
      <c r="NMA82" s="9"/>
      <c r="NMB82" s="9"/>
      <c r="NMC82" s="9"/>
      <c r="NMD82" s="9"/>
      <c r="NME82" s="9"/>
      <c r="NMF82" s="9"/>
      <c r="NMG82" s="9"/>
      <c r="NMH82" s="9"/>
      <c r="NMI82" s="9"/>
      <c r="NMJ82" s="9"/>
      <c r="NMK82" s="9"/>
      <c r="NML82" s="9"/>
      <c r="NMM82" s="9"/>
      <c r="NMN82" s="9"/>
      <c r="NMO82" s="9"/>
      <c r="NMP82" s="9"/>
      <c r="NMQ82" s="9"/>
      <c r="NMR82" s="9"/>
      <c r="NMS82" s="9"/>
      <c r="NMT82" s="9"/>
      <c r="NMU82" s="9"/>
      <c r="NMV82" s="9"/>
      <c r="NMW82" s="9"/>
      <c r="NMX82" s="9"/>
      <c r="NMY82" s="9"/>
      <c r="NMZ82" s="9"/>
      <c r="NNA82" s="9"/>
      <c r="NNB82" s="9"/>
      <c r="NNC82" s="9"/>
      <c r="NND82" s="9"/>
      <c r="NNE82" s="9"/>
      <c r="NNF82" s="9"/>
      <c r="NNG82" s="9"/>
      <c r="NNH82" s="9"/>
      <c r="NNI82" s="9"/>
      <c r="NNJ82" s="9"/>
      <c r="NNK82" s="9"/>
      <c r="NNL82" s="9"/>
      <c r="NNM82" s="9"/>
      <c r="NNN82" s="9"/>
      <c r="NNO82" s="9"/>
      <c r="NNP82" s="9"/>
      <c r="NNQ82" s="9"/>
      <c r="NNR82" s="9"/>
      <c r="NNS82" s="9"/>
      <c r="NNT82" s="9"/>
      <c r="NNU82" s="9"/>
      <c r="NNV82" s="9"/>
      <c r="NNW82" s="9"/>
      <c r="NNX82" s="9"/>
      <c r="NNY82" s="9"/>
      <c r="NNZ82" s="9"/>
      <c r="NOA82" s="9"/>
      <c r="NOB82" s="9"/>
      <c r="NOC82" s="9"/>
      <c r="NOD82" s="9"/>
      <c r="NOE82" s="9"/>
      <c r="NOF82" s="9"/>
      <c r="NOG82" s="9"/>
      <c r="NOH82" s="9"/>
      <c r="NOI82" s="9"/>
      <c r="NOJ82" s="9"/>
      <c r="NOK82" s="9"/>
      <c r="NOL82" s="9"/>
      <c r="NOM82" s="9"/>
      <c r="NON82" s="9"/>
      <c r="NOO82" s="9"/>
      <c r="NOP82" s="9"/>
      <c r="NOQ82" s="9"/>
      <c r="NOR82" s="9"/>
      <c r="NOS82" s="9"/>
      <c r="NOT82" s="9"/>
      <c r="NOU82" s="9"/>
      <c r="NOV82" s="9"/>
      <c r="NOW82" s="9"/>
      <c r="NOX82" s="9"/>
      <c r="NOY82" s="9"/>
      <c r="NOZ82" s="9"/>
      <c r="NPA82" s="9"/>
      <c r="NPB82" s="9"/>
      <c r="NPC82" s="9"/>
      <c r="NPD82" s="9"/>
      <c r="NPE82" s="9"/>
      <c r="NPF82" s="9"/>
      <c r="NPG82" s="9"/>
      <c r="NPH82" s="9"/>
      <c r="NPI82" s="9"/>
      <c r="NPJ82" s="9"/>
      <c r="NPK82" s="9"/>
      <c r="NPL82" s="9"/>
      <c r="NPM82" s="9"/>
      <c r="NPN82" s="9"/>
      <c r="NPO82" s="9"/>
      <c r="NPP82" s="9"/>
      <c r="NPQ82" s="9"/>
      <c r="NPR82" s="9"/>
      <c r="NPS82" s="9"/>
      <c r="NPT82" s="9"/>
      <c r="NPU82" s="9"/>
      <c r="NPV82" s="9"/>
      <c r="NPW82" s="9"/>
      <c r="NPX82" s="9"/>
      <c r="NPY82" s="9"/>
      <c r="NPZ82" s="9"/>
      <c r="NQA82" s="9"/>
      <c r="NQB82" s="9"/>
      <c r="NQC82" s="9"/>
      <c r="NQD82" s="9"/>
      <c r="NQE82" s="9"/>
      <c r="NQF82" s="9"/>
      <c r="NQG82" s="9"/>
      <c r="NQH82" s="9"/>
      <c r="NQI82" s="9"/>
      <c r="NQJ82" s="9"/>
      <c r="NQK82" s="9"/>
      <c r="NQL82" s="9"/>
      <c r="NQM82" s="9"/>
      <c r="NQN82" s="9"/>
      <c r="NQO82" s="9"/>
      <c r="NQP82" s="9"/>
      <c r="NQQ82" s="9"/>
      <c r="NQR82" s="9"/>
      <c r="NQS82" s="9"/>
      <c r="NQT82" s="9"/>
      <c r="NQU82" s="9"/>
      <c r="NQV82" s="9"/>
      <c r="NQW82" s="9"/>
      <c r="NQX82" s="9"/>
      <c r="NQY82" s="9"/>
      <c r="NQZ82" s="9"/>
      <c r="NRA82" s="9"/>
      <c r="NRB82" s="9"/>
      <c r="NRC82" s="9"/>
      <c r="NRD82" s="9"/>
      <c r="NRE82" s="9"/>
      <c r="NRF82" s="9"/>
      <c r="NRG82" s="9"/>
      <c r="NRH82" s="9"/>
      <c r="NRI82" s="9"/>
      <c r="NRJ82" s="9"/>
      <c r="NRK82" s="9"/>
      <c r="NRL82" s="9"/>
      <c r="NRM82" s="9"/>
      <c r="NRN82" s="9"/>
      <c r="NRO82" s="9"/>
      <c r="NRP82" s="9"/>
      <c r="NRQ82" s="9"/>
      <c r="NRR82" s="9"/>
      <c r="NRS82" s="9"/>
      <c r="NRT82" s="9"/>
      <c r="NRU82" s="9"/>
      <c r="NRV82" s="9"/>
      <c r="NRW82" s="9"/>
      <c r="NRX82" s="9"/>
      <c r="NRY82" s="9"/>
      <c r="NRZ82" s="9"/>
      <c r="NSA82" s="9"/>
      <c r="NSB82" s="9"/>
      <c r="NSC82" s="9"/>
      <c r="NSD82" s="9"/>
      <c r="NSE82" s="9"/>
      <c r="NSF82" s="9"/>
      <c r="NSG82" s="9"/>
      <c r="NSH82" s="9"/>
      <c r="NSI82" s="9"/>
      <c r="NSJ82" s="9"/>
      <c r="NSK82" s="9"/>
      <c r="NSL82" s="9"/>
      <c r="NSM82" s="9"/>
      <c r="NSN82" s="9"/>
      <c r="NSO82" s="9"/>
      <c r="NSP82" s="9"/>
      <c r="NSQ82" s="9"/>
      <c r="NSR82" s="9"/>
      <c r="NSS82" s="9"/>
      <c r="NST82" s="9"/>
      <c r="NSU82" s="9"/>
      <c r="NSV82" s="9"/>
      <c r="NSW82" s="9"/>
      <c r="NSX82" s="9"/>
      <c r="NSY82" s="9"/>
      <c r="NSZ82" s="9"/>
      <c r="NTA82" s="9"/>
      <c r="NTB82" s="9"/>
      <c r="NTC82" s="9"/>
      <c r="NTD82" s="9"/>
      <c r="NTE82" s="9"/>
      <c r="NTF82" s="9"/>
      <c r="NTG82" s="9"/>
      <c r="NTH82" s="9"/>
      <c r="NTI82" s="9"/>
      <c r="NTJ82" s="9"/>
      <c r="NTK82" s="9"/>
      <c r="NTL82" s="9"/>
      <c r="NTM82" s="9"/>
      <c r="NTN82" s="9"/>
      <c r="NTO82" s="9"/>
      <c r="NTP82" s="9"/>
      <c r="NTQ82" s="9"/>
      <c r="NTR82" s="9"/>
      <c r="NTS82" s="9"/>
      <c r="NTT82" s="9"/>
      <c r="NTU82" s="9"/>
      <c r="NTV82" s="9"/>
      <c r="NTW82" s="9"/>
      <c r="NTX82" s="9"/>
      <c r="NTY82" s="9"/>
      <c r="NTZ82" s="9"/>
      <c r="NUA82" s="9"/>
      <c r="NUB82" s="9"/>
      <c r="NUC82" s="9"/>
      <c r="NUD82" s="9"/>
      <c r="NUE82" s="9"/>
      <c r="NUF82" s="9"/>
      <c r="NUG82" s="9"/>
      <c r="NUH82" s="9"/>
      <c r="NUI82" s="9"/>
      <c r="NUJ82" s="9"/>
      <c r="NUK82" s="9"/>
      <c r="NUL82" s="9"/>
      <c r="NUM82" s="9"/>
      <c r="NUN82" s="9"/>
      <c r="NUO82" s="9"/>
      <c r="NUP82" s="9"/>
      <c r="NUQ82" s="9"/>
      <c r="NUR82" s="9"/>
      <c r="NUS82" s="9"/>
      <c r="NUT82" s="9"/>
      <c r="NUU82" s="9"/>
      <c r="NUV82" s="9"/>
      <c r="NUW82" s="9"/>
      <c r="NUX82" s="9"/>
      <c r="NUY82" s="9"/>
      <c r="NUZ82" s="9"/>
      <c r="NVA82" s="9"/>
      <c r="NVB82" s="9"/>
      <c r="NVC82" s="9"/>
      <c r="NVD82" s="9"/>
      <c r="NVE82" s="9"/>
      <c r="NVF82" s="9"/>
      <c r="NVG82" s="9"/>
      <c r="NVH82" s="9"/>
      <c r="NVI82" s="9"/>
      <c r="NVJ82" s="9"/>
      <c r="NVK82" s="9"/>
      <c r="NVL82" s="9"/>
      <c r="NVM82" s="9"/>
      <c r="NVN82" s="9"/>
      <c r="NVO82" s="9"/>
      <c r="NVP82" s="9"/>
      <c r="NVQ82" s="9"/>
      <c r="NVR82" s="9"/>
      <c r="NVS82" s="9"/>
      <c r="NVT82" s="9"/>
      <c r="NVU82" s="9"/>
      <c r="NVV82" s="9"/>
      <c r="NVW82" s="9"/>
      <c r="NVX82" s="9"/>
      <c r="NVY82" s="9"/>
      <c r="NVZ82" s="9"/>
      <c r="NWA82" s="9"/>
      <c r="NWB82" s="9"/>
      <c r="NWC82" s="9"/>
      <c r="NWD82" s="9"/>
      <c r="NWE82" s="9"/>
      <c r="NWF82" s="9"/>
      <c r="NWG82" s="9"/>
      <c r="NWH82" s="9"/>
      <c r="NWI82" s="9"/>
      <c r="NWJ82" s="9"/>
      <c r="NWK82" s="9"/>
      <c r="NWL82" s="9"/>
      <c r="NWM82" s="9"/>
      <c r="NWN82" s="9"/>
      <c r="NWO82" s="9"/>
      <c r="NWP82" s="9"/>
      <c r="NWQ82" s="9"/>
      <c r="NWR82" s="9"/>
      <c r="NWS82" s="9"/>
      <c r="NWT82" s="9"/>
      <c r="NWU82" s="9"/>
      <c r="NWV82" s="9"/>
      <c r="NWW82" s="9"/>
      <c r="NWX82" s="9"/>
      <c r="NWY82" s="9"/>
      <c r="NWZ82" s="9"/>
      <c r="NXA82" s="9"/>
      <c r="NXB82" s="9"/>
      <c r="NXC82" s="9"/>
      <c r="NXD82" s="9"/>
      <c r="NXE82" s="9"/>
      <c r="NXF82" s="9"/>
      <c r="NXG82" s="9"/>
      <c r="NXH82" s="9"/>
      <c r="NXI82" s="9"/>
      <c r="NXJ82" s="9"/>
      <c r="NXK82" s="9"/>
      <c r="NXL82" s="9"/>
      <c r="NXM82" s="9"/>
      <c r="NXN82" s="9"/>
      <c r="NXO82" s="9"/>
      <c r="NXP82" s="9"/>
      <c r="NXQ82" s="9"/>
      <c r="NXR82" s="9"/>
      <c r="NXS82" s="9"/>
      <c r="NXT82" s="9"/>
      <c r="NXU82" s="9"/>
      <c r="NXV82" s="9"/>
      <c r="NXW82" s="9"/>
      <c r="NXX82" s="9"/>
      <c r="NXY82" s="9"/>
      <c r="NXZ82" s="9"/>
      <c r="NYA82" s="9"/>
      <c r="NYB82" s="9"/>
      <c r="NYC82" s="9"/>
      <c r="NYD82" s="9"/>
      <c r="NYE82" s="9"/>
      <c r="NYF82" s="9"/>
      <c r="NYG82" s="9"/>
      <c r="NYH82" s="9"/>
      <c r="NYI82" s="9"/>
      <c r="NYJ82" s="9"/>
      <c r="NYK82" s="9"/>
      <c r="NYL82" s="9"/>
      <c r="NYM82" s="9"/>
      <c r="NYN82" s="9"/>
      <c r="NYO82" s="9"/>
      <c r="NYP82" s="9"/>
      <c r="NYQ82" s="9"/>
      <c r="NYR82" s="9"/>
      <c r="NYS82" s="9"/>
      <c r="NYT82" s="9"/>
      <c r="NYU82" s="9"/>
      <c r="NYV82" s="9"/>
      <c r="NYW82" s="9"/>
      <c r="NYX82" s="9"/>
      <c r="NYY82" s="9"/>
      <c r="NYZ82" s="9"/>
      <c r="NZA82" s="9"/>
      <c r="NZB82" s="9"/>
      <c r="NZC82" s="9"/>
      <c r="NZD82" s="9"/>
      <c r="NZE82" s="9"/>
      <c r="NZF82" s="9"/>
      <c r="NZG82" s="9"/>
      <c r="NZH82" s="9"/>
      <c r="NZI82" s="9"/>
      <c r="NZJ82" s="9"/>
      <c r="NZK82" s="9"/>
      <c r="NZL82" s="9"/>
      <c r="NZM82" s="9"/>
      <c r="NZN82" s="9"/>
      <c r="NZO82" s="9"/>
      <c r="NZP82" s="9"/>
      <c r="NZQ82" s="9"/>
      <c r="NZR82" s="9"/>
      <c r="NZS82" s="9"/>
      <c r="NZT82" s="9"/>
      <c r="NZU82" s="9"/>
      <c r="NZV82" s="9"/>
      <c r="NZW82" s="9"/>
      <c r="NZX82" s="9"/>
      <c r="NZY82" s="9"/>
      <c r="NZZ82" s="9"/>
      <c r="OAA82" s="9"/>
      <c r="OAB82" s="9"/>
      <c r="OAC82" s="9"/>
      <c r="OAD82" s="9"/>
      <c r="OAE82" s="9"/>
      <c r="OAF82" s="9"/>
      <c r="OAG82" s="9"/>
      <c r="OAH82" s="9"/>
      <c r="OAI82" s="9"/>
      <c r="OAJ82" s="9"/>
      <c r="OAK82" s="9"/>
      <c r="OAL82" s="9"/>
      <c r="OAM82" s="9"/>
      <c r="OAN82" s="9"/>
      <c r="OAO82" s="9"/>
      <c r="OAP82" s="9"/>
      <c r="OAQ82" s="9"/>
      <c r="OAR82" s="9"/>
      <c r="OAS82" s="9"/>
      <c r="OAT82" s="9"/>
      <c r="OAU82" s="9"/>
      <c r="OAV82" s="9"/>
      <c r="OAW82" s="9"/>
      <c r="OAX82" s="9"/>
      <c r="OAY82" s="9"/>
      <c r="OAZ82" s="9"/>
      <c r="OBA82" s="9"/>
      <c r="OBB82" s="9"/>
      <c r="OBC82" s="9"/>
      <c r="OBD82" s="9"/>
      <c r="OBE82" s="9"/>
      <c r="OBF82" s="9"/>
      <c r="OBG82" s="9"/>
      <c r="OBH82" s="9"/>
      <c r="OBI82" s="9"/>
      <c r="OBJ82" s="9"/>
      <c r="OBK82" s="9"/>
      <c r="OBL82" s="9"/>
      <c r="OBM82" s="9"/>
      <c r="OBN82" s="9"/>
      <c r="OBO82" s="9"/>
      <c r="OBP82" s="9"/>
      <c r="OBQ82" s="9"/>
      <c r="OBR82" s="9"/>
      <c r="OBS82" s="9"/>
      <c r="OBT82" s="9"/>
      <c r="OBU82" s="9"/>
      <c r="OBV82" s="9"/>
      <c r="OBW82" s="9"/>
      <c r="OBX82" s="9"/>
      <c r="OBY82" s="9"/>
      <c r="OBZ82" s="9"/>
      <c r="OCA82" s="9"/>
      <c r="OCB82" s="9"/>
      <c r="OCC82" s="9"/>
      <c r="OCD82" s="9"/>
      <c r="OCE82" s="9"/>
      <c r="OCF82" s="9"/>
      <c r="OCG82" s="9"/>
      <c r="OCH82" s="9"/>
      <c r="OCI82" s="9"/>
      <c r="OCJ82" s="9"/>
      <c r="OCK82" s="9"/>
      <c r="OCL82" s="9"/>
      <c r="OCM82" s="9"/>
      <c r="OCN82" s="9"/>
      <c r="OCO82" s="9"/>
      <c r="OCP82" s="9"/>
      <c r="OCQ82" s="9"/>
      <c r="OCR82" s="9"/>
      <c r="OCS82" s="9"/>
      <c r="OCT82" s="9"/>
      <c r="OCU82" s="9"/>
      <c r="OCV82" s="9"/>
      <c r="OCW82" s="9"/>
      <c r="OCX82" s="9"/>
      <c r="OCY82" s="9"/>
      <c r="OCZ82" s="9"/>
      <c r="ODA82" s="9"/>
      <c r="ODB82" s="9"/>
      <c r="ODC82" s="9"/>
      <c r="ODD82" s="9"/>
      <c r="ODE82" s="9"/>
      <c r="ODF82" s="9"/>
      <c r="ODG82" s="9"/>
      <c r="ODH82" s="9"/>
      <c r="ODI82" s="9"/>
      <c r="ODJ82" s="9"/>
      <c r="ODK82" s="9"/>
      <c r="ODL82" s="9"/>
      <c r="ODM82" s="9"/>
      <c r="ODN82" s="9"/>
      <c r="ODO82" s="9"/>
      <c r="ODP82" s="9"/>
      <c r="ODQ82" s="9"/>
      <c r="ODR82" s="9"/>
      <c r="ODS82" s="9"/>
      <c r="ODT82" s="9"/>
      <c r="ODU82" s="9"/>
      <c r="ODV82" s="9"/>
      <c r="ODW82" s="9"/>
      <c r="ODX82" s="9"/>
      <c r="ODY82" s="9"/>
      <c r="ODZ82" s="9"/>
      <c r="OEA82" s="9"/>
      <c r="OEB82" s="9"/>
      <c r="OEC82" s="9"/>
      <c r="OED82" s="9"/>
      <c r="OEE82" s="9"/>
      <c r="OEF82" s="9"/>
      <c r="OEG82" s="9"/>
      <c r="OEH82" s="9"/>
      <c r="OEI82" s="9"/>
      <c r="OEJ82" s="9"/>
      <c r="OEK82" s="9"/>
      <c r="OEL82" s="9"/>
      <c r="OEM82" s="9"/>
      <c r="OEN82" s="9"/>
      <c r="OEO82" s="9"/>
      <c r="OEP82" s="9"/>
      <c r="OEQ82" s="9"/>
      <c r="OER82" s="9"/>
      <c r="OES82" s="9"/>
      <c r="OET82" s="9"/>
      <c r="OEU82" s="9"/>
      <c r="OEV82" s="9"/>
      <c r="OEW82" s="9"/>
      <c r="OEX82" s="9"/>
      <c r="OEY82" s="9"/>
      <c r="OEZ82" s="9"/>
      <c r="OFA82" s="9"/>
      <c r="OFB82" s="9"/>
      <c r="OFC82" s="9"/>
      <c r="OFD82" s="9"/>
      <c r="OFE82" s="9"/>
      <c r="OFF82" s="9"/>
      <c r="OFG82" s="9"/>
      <c r="OFH82" s="9"/>
      <c r="OFI82" s="9"/>
      <c r="OFJ82" s="9"/>
      <c r="OFK82" s="9"/>
      <c r="OFL82" s="9"/>
      <c r="OFM82" s="9"/>
      <c r="OFN82" s="9"/>
      <c r="OFO82" s="9"/>
      <c r="OFP82" s="9"/>
      <c r="OFQ82" s="9"/>
      <c r="OFR82" s="9"/>
      <c r="OFS82" s="9"/>
      <c r="OFT82" s="9"/>
      <c r="OFU82" s="9"/>
      <c r="OFV82" s="9"/>
      <c r="OFW82" s="9"/>
      <c r="OFX82" s="9"/>
      <c r="OFY82" s="9"/>
      <c r="OFZ82" s="9"/>
      <c r="OGA82" s="9"/>
      <c r="OGB82" s="9"/>
      <c r="OGC82" s="9"/>
      <c r="OGD82" s="9"/>
      <c r="OGE82" s="9"/>
      <c r="OGF82" s="9"/>
      <c r="OGG82" s="9"/>
      <c r="OGH82" s="9"/>
      <c r="OGI82" s="9"/>
      <c r="OGJ82" s="9"/>
      <c r="OGK82" s="9"/>
      <c r="OGL82" s="9"/>
      <c r="OGM82" s="9"/>
      <c r="OGN82" s="9"/>
      <c r="OGO82" s="9"/>
      <c r="OGP82" s="9"/>
      <c r="OGQ82" s="9"/>
      <c r="OGR82" s="9"/>
      <c r="OGS82" s="9"/>
      <c r="OGT82" s="9"/>
      <c r="OGU82" s="9"/>
      <c r="OGV82" s="9"/>
      <c r="OGW82" s="9"/>
      <c r="OGX82" s="9"/>
      <c r="OGY82" s="9"/>
      <c r="OGZ82" s="9"/>
      <c r="OHA82" s="9"/>
      <c r="OHB82" s="9"/>
      <c r="OHC82" s="9"/>
      <c r="OHD82" s="9"/>
      <c r="OHE82" s="9"/>
      <c r="OHF82" s="9"/>
      <c r="OHG82" s="9"/>
      <c r="OHH82" s="9"/>
      <c r="OHI82" s="9"/>
      <c r="OHJ82" s="9"/>
      <c r="OHK82" s="9"/>
      <c r="OHL82" s="9"/>
      <c r="OHM82" s="9"/>
      <c r="OHN82" s="9"/>
      <c r="OHO82" s="9"/>
      <c r="OHP82" s="9"/>
      <c r="OHQ82" s="9"/>
      <c r="OHR82" s="9"/>
      <c r="OHS82" s="9"/>
      <c r="OHT82" s="9"/>
      <c r="OHU82" s="9"/>
      <c r="OHV82" s="9"/>
      <c r="OHW82" s="9"/>
      <c r="OHX82" s="9"/>
      <c r="OHY82" s="9"/>
      <c r="OHZ82" s="9"/>
      <c r="OIA82" s="9"/>
      <c r="OIB82" s="9"/>
      <c r="OIC82" s="9"/>
      <c r="OID82" s="9"/>
      <c r="OIE82" s="9"/>
      <c r="OIF82" s="9"/>
      <c r="OIG82" s="9"/>
      <c r="OIH82" s="9"/>
      <c r="OII82" s="9"/>
      <c r="OIJ82" s="9"/>
      <c r="OIK82" s="9"/>
      <c r="OIL82" s="9"/>
      <c r="OIM82" s="9"/>
      <c r="OIN82" s="9"/>
      <c r="OIO82" s="9"/>
      <c r="OIP82" s="9"/>
      <c r="OIQ82" s="9"/>
      <c r="OIR82" s="9"/>
      <c r="OIS82" s="9"/>
      <c r="OIT82" s="9"/>
      <c r="OIU82" s="9"/>
      <c r="OIV82" s="9"/>
      <c r="OIW82" s="9"/>
      <c r="OIX82" s="9"/>
      <c r="OIY82" s="9"/>
      <c r="OIZ82" s="9"/>
      <c r="OJA82" s="9"/>
      <c r="OJB82" s="9"/>
      <c r="OJC82" s="9"/>
      <c r="OJD82" s="9"/>
      <c r="OJE82" s="9"/>
      <c r="OJF82" s="9"/>
      <c r="OJG82" s="9"/>
      <c r="OJH82" s="9"/>
      <c r="OJI82" s="9"/>
      <c r="OJJ82" s="9"/>
      <c r="OJK82" s="9"/>
      <c r="OJL82" s="9"/>
      <c r="OJM82" s="9"/>
      <c r="OJN82" s="9"/>
      <c r="OJO82" s="9"/>
      <c r="OJP82" s="9"/>
      <c r="OJQ82" s="9"/>
      <c r="OJR82" s="9"/>
      <c r="OJS82" s="9"/>
      <c r="OJT82" s="9"/>
      <c r="OJU82" s="9"/>
      <c r="OJV82" s="9"/>
      <c r="OJW82" s="9"/>
      <c r="OJX82" s="9"/>
      <c r="OJY82" s="9"/>
      <c r="OJZ82" s="9"/>
      <c r="OKA82" s="9"/>
      <c r="OKB82" s="9"/>
      <c r="OKC82" s="9"/>
      <c r="OKD82" s="9"/>
      <c r="OKE82" s="9"/>
      <c r="OKF82" s="9"/>
      <c r="OKG82" s="9"/>
      <c r="OKH82" s="9"/>
      <c r="OKI82" s="9"/>
      <c r="OKJ82" s="9"/>
      <c r="OKK82" s="9"/>
      <c r="OKL82" s="9"/>
      <c r="OKM82" s="9"/>
      <c r="OKN82" s="9"/>
      <c r="OKO82" s="9"/>
      <c r="OKP82" s="9"/>
      <c r="OKQ82" s="9"/>
      <c r="OKR82" s="9"/>
      <c r="OKS82" s="9"/>
      <c r="OKT82" s="9"/>
      <c r="OKU82" s="9"/>
      <c r="OKV82" s="9"/>
      <c r="OKW82" s="9"/>
      <c r="OKX82" s="9"/>
      <c r="OKY82" s="9"/>
      <c r="OKZ82" s="9"/>
      <c r="OLA82" s="9"/>
      <c r="OLB82" s="9"/>
      <c r="OLC82" s="9"/>
      <c r="OLD82" s="9"/>
      <c r="OLE82" s="9"/>
      <c r="OLF82" s="9"/>
      <c r="OLG82" s="9"/>
      <c r="OLH82" s="9"/>
      <c r="OLI82" s="9"/>
      <c r="OLJ82" s="9"/>
      <c r="OLK82" s="9"/>
      <c r="OLL82" s="9"/>
      <c r="OLM82" s="9"/>
      <c r="OLN82" s="9"/>
      <c r="OLO82" s="9"/>
      <c r="OLP82" s="9"/>
      <c r="OLQ82" s="9"/>
      <c r="OLR82" s="9"/>
      <c r="OLS82" s="9"/>
      <c r="OLT82" s="9"/>
      <c r="OLU82" s="9"/>
      <c r="OLV82" s="9"/>
      <c r="OLW82" s="9"/>
      <c r="OLX82" s="9"/>
      <c r="OLY82" s="9"/>
      <c r="OLZ82" s="9"/>
      <c r="OMA82" s="9"/>
      <c r="OMB82" s="9"/>
      <c r="OMC82" s="9"/>
      <c r="OMD82" s="9"/>
      <c r="OME82" s="9"/>
      <c r="OMF82" s="9"/>
      <c r="OMG82" s="9"/>
      <c r="OMH82" s="9"/>
      <c r="OMI82" s="9"/>
      <c r="OMJ82" s="9"/>
      <c r="OMK82" s="9"/>
      <c r="OML82" s="9"/>
      <c r="OMM82" s="9"/>
      <c r="OMN82" s="9"/>
      <c r="OMO82" s="9"/>
      <c r="OMP82" s="9"/>
      <c r="OMQ82" s="9"/>
      <c r="OMR82" s="9"/>
      <c r="OMS82" s="9"/>
      <c r="OMT82" s="9"/>
      <c r="OMU82" s="9"/>
      <c r="OMV82" s="9"/>
      <c r="OMW82" s="9"/>
      <c r="OMX82" s="9"/>
      <c r="OMY82" s="9"/>
      <c r="OMZ82" s="9"/>
      <c r="ONA82" s="9"/>
      <c r="ONB82" s="9"/>
      <c r="ONC82" s="9"/>
      <c r="OND82" s="9"/>
      <c r="ONE82" s="9"/>
      <c r="ONF82" s="9"/>
      <c r="ONG82" s="9"/>
      <c r="ONH82" s="9"/>
      <c r="ONI82" s="9"/>
      <c r="ONJ82" s="9"/>
      <c r="ONK82" s="9"/>
      <c r="ONL82" s="9"/>
      <c r="ONM82" s="9"/>
      <c r="ONN82" s="9"/>
      <c r="ONO82" s="9"/>
      <c r="ONP82" s="9"/>
      <c r="ONQ82" s="9"/>
      <c r="ONR82" s="9"/>
      <c r="ONS82" s="9"/>
      <c r="ONT82" s="9"/>
      <c r="ONU82" s="9"/>
      <c r="ONV82" s="9"/>
      <c r="ONW82" s="9"/>
      <c r="ONX82" s="9"/>
      <c r="ONY82" s="9"/>
      <c r="ONZ82" s="9"/>
      <c r="OOA82" s="9"/>
      <c r="OOB82" s="9"/>
      <c r="OOC82" s="9"/>
      <c r="OOD82" s="9"/>
      <c r="OOE82" s="9"/>
      <c r="OOF82" s="9"/>
      <c r="OOG82" s="9"/>
      <c r="OOH82" s="9"/>
      <c r="OOI82" s="9"/>
      <c r="OOJ82" s="9"/>
      <c r="OOK82" s="9"/>
      <c r="OOL82" s="9"/>
      <c r="OOM82" s="9"/>
      <c r="OON82" s="9"/>
      <c r="OOO82" s="9"/>
      <c r="OOP82" s="9"/>
      <c r="OOQ82" s="9"/>
      <c r="OOR82" s="9"/>
      <c r="OOS82" s="9"/>
      <c r="OOT82" s="9"/>
      <c r="OOU82" s="9"/>
      <c r="OOV82" s="9"/>
      <c r="OOW82" s="9"/>
      <c r="OOX82" s="9"/>
      <c r="OOY82" s="9"/>
      <c r="OOZ82" s="9"/>
      <c r="OPA82" s="9"/>
      <c r="OPB82" s="9"/>
      <c r="OPC82" s="9"/>
      <c r="OPD82" s="9"/>
      <c r="OPE82" s="9"/>
      <c r="OPF82" s="9"/>
      <c r="OPG82" s="9"/>
      <c r="OPH82" s="9"/>
      <c r="OPI82" s="9"/>
      <c r="OPJ82" s="9"/>
      <c r="OPK82" s="9"/>
      <c r="OPL82" s="9"/>
      <c r="OPM82" s="9"/>
      <c r="OPN82" s="9"/>
      <c r="OPO82" s="9"/>
      <c r="OPP82" s="9"/>
      <c r="OPQ82" s="9"/>
      <c r="OPR82" s="9"/>
      <c r="OPS82" s="9"/>
      <c r="OPT82" s="9"/>
      <c r="OPU82" s="9"/>
      <c r="OPV82" s="9"/>
      <c r="OPW82" s="9"/>
      <c r="OPX82" s="9"/>
      <c r="OPY82" s="9"/>
      <c r="OPZ82" s="9"/>
      <c r="OQA82" s="9"/>
      <c r="OQB82" s="9"/>
      <c r="OQC82" s="9"/>
      <c r="OQD82" s="9"/>
      <c r="OQE82" s="9"/>
      <c r="OQF82" s="9"/>
      <c r="OQG82" s="9"/>
      <c r="OQH82" s="9"/>
      <c r="OQI82" s="9"/>
      <c r="OQJ82" s="9"/>
      <c r="OQK82" s="9"/>
      <c r="OQL82" s="9"/>
      <c r="OQM82" s="9"/>
      <c r="OQN82" s="9"/>
      <c r="OQO82" s="9"/>
      <c r="OQP82" s="9"/>
      <c r="OQQ82" s="9"/>
      <c r="OQR82" s="9"/>
      <c r="OQS82" s="9"/>
      <c r="OQT82" s="9"/>
      <c r="OQU82" s="9"/>
      <c r="OQV82" s="9"/>
      <c r="OQW82" s="9"/>
      <c r="OQX82" s="9"/>
      <c r="OQY82" s="9"/>
      <c r="OQZ82" s="9"/>
      <c r="ORA82" s="9"/>
      <c r="ORB82" s="9"/>
      <c r="ORC82" s="9"/>
      <c r="ORD82" s="9"/>
      <c r="ORE82" s="9"/>
      <c r="ORF82" s="9"/>
      <c r="ORG82" s="9"/>
      <c r="ORH82" s="9"/>
      <c r="ORI82" s="9"/>
      <c r="ORJ82" s="9"/>
      <c r="ORK82" s="9"/>
      <c r="ORL82" s="9"/>
      <c r="ORM82" s="9"/>
      <c r="ORN82" s="9"/>
      <c r="ORO82" s="9"/>
      <c r="ORP82" s="9"/>
      <c r="ORQ82" s="9"/>
      <c r="ORR82" s="9"/>
      <c r="ORS82" s="9"/>
      <c r="ORT82" s="9"/>
      <c r="ORU82" s="9"/>
      <c r="ORV82" s="9"/>
      <c r="ORW82" s="9"/>
      <c r="ORX82" s="9"/>
      <c r="ORY82" s="9"/>
      <c r="ORZ82" s="9"/>
      <c r="OSA82" s="9"/>
      <c r="OSB82" s="9"/>
      <c r="OSC82" s="9"/>
      <c r="OSD82" s="9"/>
      <c r="OSE82" s="9"/>
      <c r="OSF82" s="9"/>
      <c r="OSG82" s="9"/>
      <c r="OSH82" s="9"/>
      <c r="OSI82" s="9"/>
      <c r="OSJ82" s="9"/>
      <c r="OSK82" s="9"/>
      <c r="OSL82" s="9"/>
      <c r="OSM82" s="9"/>
      <c r="OSN82" s="9"/>
      <c r="OSO82" s="9"/>
      <c r="OSP82" s="9"/>
      <c r="OSQ82" s="9"/>
      <c r="OSR82" s="9"/>
      <c r="OSS82" s="9"/>
      <c r="OST82" s="9"/>
      <c r="OSU82" s="9"/>
      <c r="OSV82" s="9"/>
      <c r="OSW82" s="9"/>
      <c r="OSX82" s="9"/>
      <c r="OSY82" s="9"/>
      <c r="OSZ82" s="9"/>
      <c r="OTA82" s="9"/>
      <c r="OTB82" s="9"/>
      <c r="OTC82" s="9"/>
      <c r="OTD82" s="9"/>
      <c r="OTE82" s="9"/>
      <c r="OTF82" s="9"/>
      <c r="OTG82" s="9"/>
      <c r="OTH82" s="9"/>
      <c r="OTI82" s="9"/>
      <c r="OTJ82" s="9"/>
      <c r="OTK82" s="9"/>
      <c r="OTL82" s="9"/>
      <c r="OTM82" s="9"/>
      <c r="OTN82" s="9"/>
      <c r="OTO82" s="9"/>
      <c r="OTP82" s="9"/>
      <c r="OTQ82" s="9"/>
      <c r="OTR82" s="9"/>
      <c r="OTS82" s="9"/>
      <c r="OTT82" s="9"/>
      <c r="OTU82" s="9"/>
      <c r="OTV82" s="9"/>
      <c r="OTW82" s="9"/>
      <c r="OTX82" s="9"/>
      <c r="OTY82" s="9"/>
      <c r="OTZ82" s="9"/>
      <c r="OUA82" s="9"/>
      <c r="OUB82" s="9"/>
      <c r="OUC82" s="9"/>
      <c r="OUD82" s="9"/>
      <c r="OUE82" s="9"/>
      <c r="OUF82" s="9"/>
      <c r="OUG82" s="9"/>
      <c r="OUH82" s="9"/>
      <c r="OUI82" s="9"/>
      <c r="OUJ82" s="9"/>
      <c r="OUK82" s="9"/>
      <c r="OUL82" s="9"/>
      <c r="OUM82" s="9"/>
      <c r="OUN82" s="9"/>
      <c r="OUO82" s="9"/>
      <c r="OUP82" s="9"/>
      <c r="OUQ82" s="9"/>
      <c r="OUR82" s="9"/>
      <c r="OUS82" s="9"/>
      <c r="OUT82" s="9"/>
      <c r="OUU82" s="9"/>
      <c r="OUV82" s="9"/>
      <c r="OUW82" s="9"/>
      <c r="OUX82" s="9"/>
      <c r="OUY82" s="9"/>
      <c r="OUZ82" s="9"/>
      <c r="OVA82" s="9"/>
      <c r="OVB82" s="9"/>
      <c r="OVC82" s="9"/>
      <c r="OVD82" s="9"/>
      <c r="OVE82" s="9"/>
      <c r="OVF82" s="9"/>
      <c r="OVG82" s="9"/>
      <c r="OVH82" s="9"/>
      <c r="OVI82" s="9"/>
      <c r="OVJ82" s="9"/>
      <c r="OVK82" s="9"/>
      <c r="OVL82" s="9"/>
      <c r="OVM82" s="9"/>
      <c r="OVN82" s="9"/>
      <c r="OVO82" s="9"/>
      <c r="OVP82" s="9"/>
      <c r="OVQ82" s="9"/>
      <c r="OVR82" s="9"/>
      <c r="OVS82" s="9"/>
      <c r="OVT82" s="9"/>
      <c r="OVU82" s="9"/>
      <c r="OVV82" s="9"/>
      <c r="OVW82" s="9"/>
      <c r="OVX82" s="9"/>
      <c r="OVY82" s="9"/>
      <c r="OVZ82" s="9"/>
      <c r="OWA82" s="9"/>
      <c r="OWB82" s="9"/>
      <c r="OWC82" s="9"/>
      <c r="OWD82" s="9"/>
      <c r="OWE82" s="9"/>
      <c r="OWF82" s="9"/>
      <c r="OWG82" s="9"/>
      <c r="OWH82" s="9"/>
      <c r="OWI82" s="9"/>
      <c r="OWJ82" s="9"/>
      <c r="OWK82" s="9"/>
      <c r="OWL82" s="9"/>
      <c r="OWM82" s="9"/>
      <c r="OWN82" s="9"/>
      <c r="OWO82" s="9"/>
      <c r="OWP82" s="9"/>
      <c r="OWQ82" s="9"/>
      <c r="OWR82" s="9"/>
      <c r="OWS82" s="9"/>
      <c r="OWT82" s="9"/>
      <c r="OWU82" s="9"/>
      <c r="OWV82" s="9"/>
      <c r="OWW82" s="9"/>
      <c r="OWX82" s="9"/>
      <c r="OWY82" s="9"/>
      <c r="OWZ82" s="9"/>
      <c r="OXA82" s="9"/>
      <c r="OXB82" s="9"/>
      <c r="OXC82" s="9"/>
      <c r="OXD82" s="9"/>
      <c r="OXE82" s="9"/>
      <c r="OXF82" s="9"/>
      <c r="OXG82" s="9"/>
      <c r="OXH82" s="9"/>
      <c r="OXI82" s="9"/>
      <c r="OXJ82" s="9"/>
      <c r="OXK82" s="9"/>
      <c r="OXL82" s="9"/>
      <c r="OXM82" s="9"/>
      <c r="OXN82" s="9"/>
      <c r="OXO82" s="9"/>
      <c r="OXP82" s="9"/>
      <c r="OXQ82" s="9"/>
      <c r="OXR82" s="9"/>
      <c r="OXS82" s="9"/>
      <c r="OXT82" s="9"/>
      <c r="OXU82" s="9"/>
      <c r="OXV82" s="9"/>
      <c r="OXW82" s="9"/>
      <c r="OXX82" s="9"/>
      <c r="OXY82" s="9"/>
      <c r="OXZ82" s="9"/>
      <c r="OYA82" s="9"/>
      <c r="OYB82" s="9"/>
      <c r="OYC82" s="9"/>
      <c r="OYD82" s="9"/>
      <c r="OYE82" s="9"/>
      <c r="OYF82" s="9"/>
      <c r="OYG82" s="9"/>
      <c r="OYH82" s="9"/>
      <c r="OYI82" s="9"/>
      <c r="OYJ82" s="9"/>
      <c r="OYK82" s="9"/>
      <c r="OYL82" s="9"/>
      <c r="OYM82" s="9"/>
      <c r="OYN82" s="9"/>
      <c r="OYO82" s="9"/>
      <c r="OYP82" s="9"/>
      <c r="OYQ82" s="9"/>
      <c r="OYR82" s="9"/>
      <c r="OYS82" s="9"/>
      <c r="OYT82" s="9"/>
      <c r="OYU82" s="9"/>
      <c r="OYV82" s="9"/>
      <c r="OYW82" s="9"/>
      <c r="OYX82" s="9"/>
      <c r="OYY82" s="9"/>
      <c r="OYZ82" s="9"/>
      <c r="OZA82" s="9"/>
      <c r="OZB82" s="9"/>
      <c r="OZC82" s="9"/>
      <c r="OZD82" s="9"/>
      <c r="OZE82" s="9"/>
      <c r="OZF82" s="9"/>
      <c r="OZG82" s="9"/>
      <c r="OZH82" s="9"/>
      <c r="OZI82" s="9"/>
      <c r="OZJ82" s="9"/>
      <c r="OZK82" s="9"/>
      <c r="OZL82" s="9"/>
      <c r="OZM82" s="9"/>
      <c r="OZN82" s="9"/>
      <c r="OZO82" s="9"/>
      <c r="OZP82" s="9"/>
      <c r="OZQ82" s="9"/>
      <c r="OZR82" s="9"/>
      <c r="OZS82" s="9"/>
      <c r="OZT82" s="9"/>
      <c r="OZU82" s="9"/>
      <c r="OZV82" s="9"/>
      <c r="OZW82" s="9"/>
      <c r="OZX82" s="9"/>
      <c r="OZY82" s="9"/>
      <c r="OZZ82" s="9"/>
      <c r="PAA82" s="9"/>
      <c r="PAB82" s="9"/>
      <c r="PAC82" s="9"/>
      <c r="PAD82" s="9"/>
      <c r="PAE82" s="9"/>
      <c r="PAF82" s="9"/>
      <c r="PAG82" s="9"/>
      <c r="PAH82" s="9"/>
      <c r="PAI82" s="9"/>
      <c r="PAJ82" s="9"/>
      <c r="PAK82" s="9"/>
      <c r="PAL82" s="9"/>
      <c r="PAM82" s="9"/>
      <c r="PAN82" s="9"/>
      <c r="PAO82" s="9"/>
      <c r="PAP82" s="9"/>
      <c r="PAQ82" s="9"/>
      <c r="PAR82" s="9"/>
      <c r="PAS82" s="9"/>
      <c r="PAT82" s="9"/>
      <c r="PAU82" s="9"/>
      <c r="PAV82" s="9"/>
      <c r="PAW82" s="9"/>
      <c r="PAX82" s="9"/>
      <c r="PAY82" s="9"/>
      <c r="PAZ82" s="9"/>
      <c r="PBA82" s="9"/>
      <c r="PBB82" s="9"/>
      <c r="PBC82" s="9"/>
      <c r="PBD82" s="9"/>
      <c r="PBE82" s="9"/>
      <c r="PBF82" s="9"/>
      <c r="PBG82" s="9"/>
      <c r="PBH82" s="9"/>
      <c r="PBI82" s="9"/>
      <c r="PBJ82" s="9"/>
      <c r="PBK82" s="9"/>
      <c r="PBL82" s="9"/>
      <c r="PBM82" s="9"/>
      <c r="PBN82" s="9"/>
      <c r="PBO82" s="9"/>
      <c r="PBP82" s="9"/>
      <c r="PBQ82" s="9"/>
      <c r="PBR82" s="9"/>
      <c r="PBS82" s="9"/>
      <c r="PBT82" s="9"/>
      <c r="PBU82" s="9"/>
      <c r="PBV82" s="9"/>
      <c r="PBW82" s="9"/>
      <c r="PBX82" s="9"/>
      <c r="PBY82" s="9"/>
      <c r="PBZ82" s="9"/>
      <c r="PCA82" s="9"/>
      <c r="PCB82" s="9"/>
      <c r="PCC82" s="9"/>
      <c r="PCD82" s="9"/>
      <c r="PCE82" s="9"/>
      <c r="PCF82" s="9"/>
      <c r="PCG82" s="9"/>
      <c r="PCH82" s="9"/>
      <c r="PCI82" s="9"/>
      <c r="PCJ82" s="9"/>
      <c r="PCK82" s="9"/>
      <c r="PCL82" s="9"/>
      <c r="PCM82" s="9"/>
      <c r="PCN82" s="9"/>
      <c r="PCO82" s="9"/>
      <c r="PCP82" s="9"/>
      <c r="PCQ82" s="9"/>
      <c r="PCR82" s="9"/>
      <c r="PCS82" s="9"/>
      <c r="PCT82" s="9"/>
      <c r="PCU82" s="9"/>
      <c r="PCV82" s="9"/>
      <c r="PCW82" s="9"/>
      <c r="PCX82" s="9"/>
      <c r="PCY82" s="9"/>
      <c r="PCZ82" s="9"/>
      <c r="PDA82" s="9"/>
      <c r="PDB82" s="9"/>
      <c r="PDC82" s="9"/>
      <c r="PDD82" s="9"/>
      <c r="PDE82" s="9"/>
      <c r="PDF82" s="9"/>
      <c r="PDG82" s="9"/>
      <c r="PDH82" s="9"/>
      <c r="PDI82" s="9"/>
      <c r="PDJ82" s="9"/>
      <c r="PDK82" s="9"/>
      <c r="PDL82" s="9"/>
      <c r="PDM82" s="9"/>
      <c r="PDN82" s="9"/>
      <c r="PDO82" s="9"/>
      <c r="PDP82" s="9"/>
      <c r="PDQ82" s="9"/>
      <c r="PDR82" s="9"/>
      <c r="PDS82" s="9"/>
      <c r="PDT82" s="9"/>
      <c r="PDU82" s="9"/>
      <c r="PDV82" s="9"/>
      <c r="PDW82" s="9"/>
      <c r="PDX82" s="9"/>
      <c r="PDY82" s="9"/>
      <c r="PDZ82" s="9"/>
      <c r="PEA82" s="9"/>
      <c r="PEB82" s="9"/>
      <c r="PEC82" s="9"/>
      <c r="PED82" s="9"/>
      <c r="PEE82" s="9"/>
      <c r="PEF82" s="9"/>
      <c r="PEG82" s="9"/>
      <c r="PEH82" s="9"/>
      <c r="PEI82" s="9"/>
      <c r="PEJ82" s="9"/>
      <c r="PEK82" s="9"/>
      <c r="PEL82" s="9"/>
      <c r="PEM82" s="9"/>
      <c r="PEN82" s="9"/>
      <c r="PEO82" s="9"/>
      <c r="PEP82" s="9"/>
      <c r="PEQ82" s="9"/>
      <c r="PER82" s="9"/>
      <c r="PES82" s="9"/>
      <c r="PET82" s="9"/>
      <c r="PEU82" s="9"/>
      <c r="PEV82" s="9"/>
      <c r="PEW82" s="9"/>
      <c r="PEX82" s="9"/>
      <c r="PEY82" s="9"/>
      <c r="PEZ82" s="9"/>
      <c r="PFA82" s="9"/>
      <c r="PFB82" s="9"/>
      <c r="PFC82" s="9"/>
      <c r="PFD82" s="9"/>
      <c r="PFE82" s="9"/>
      <c r="PFF82" s="9"/>
      <c r="PFG82" s="9"/>
      <c r="PFH82" s="9"/>
      <c r="PFI82" s="9"/>
      <c r="PFJ82" s="9"/>
      <c r="PFK82" s="9"/>
      <c r="PFL82" s="9"/>
      <c r="PFM82" s="9"/>
      <c r="PFN82" s="9"/>
      <c r="PFO82" s="9"/>
      <c r="PFP82" s="9"/>
      <c r="PFQ82" s="9"/>
      <c r="PFR82" s="9"/>
      <c r="PFS82" s="9"/>
      <c r="PFT82" s="9"/>
      <c r="PFU82" s="9"/>
      <c r="PFV82" s="9"/>
      <c r="PFW82" s="9"/>
      <c r="PFX82" s="9"/>
      <c r="PFY82" s="9"/>
      <c r="PFZ82" s="9"/>
      <c r="PGA82" s="9"/>
      <c r="PGB82" s="9"/>
      <c r="PGC82" s="9"/>
      <c r="PGD82" s="9"/>
      <c r="PGE82" s="9"/>
      <c r="PGF82" s="9"/>
      <c r="PGG82" s="9"/>
      <c r="PGH82" s="9"/>
      <c r="PGI82" s="9"/>
      <c r="PGJ82" s="9"/>
      <c r="PGK82" s="9"/>
      <c r="PGL82" s="9"/>
      <c r="PGM82" s="9"/>
      <c r="PGN82" s="9"/>
      <c r="PGO82" s="9"/>
      <c r="PGP82" s="9"/>
      <c r="PGQ82" s="9"/>
      <c r="PGR82" s="9"/>
      <c r="PGS82" s="9"/>
      <c r="PGT82" s="9"/>
      <c r="PGU82" s="9"/>
      <c r="PGV82" s="9"/>
      <c r="PGW82" s="9"/>
      <c r="PGX82" s="9"/>
      <c r="PGY82" s="9"/>
      <c r="PGZ82" s="9"/>
      <c r="PHA82" s="9"/>
      <c r="PHB82" s="9"/>
      <c r="PHC82" s="9"/>
      <c r="PHD82" s="9"/>
      <c r="PHE82" s="9"/>
      <c r="PHF82" s="9"/>
      <c r="PHG82" s="9"/>
      <c r="PHH82" s="9"/>
      <c r="PHI82" s="9"/>
      <c r="PHJ82" s="9"/>
      <c r="PHK82" s="9"/>
      <c r="PHL82" s="9"/>
      <c r="PHM82" s="9"/>
      <c r="PHN82" s="9"/>
      <c r="PHO82" s="9"/>
      <c r="PHP82" s="9"/>
      <c r="PHQ82" s="9"/>
      <c r="PHR82" s="9"/>
      <c r="PHS82" s="9"/>
      <c r="PHT82" s="9"/>
      <c r="PHU82" s="9"/>
      <c r="PHV82" s="9"/>
      <c r="PHW82" s="9"/>
      <c r="PHX82" s="9"/>
      <c r="PHY82" s="9"/>
      <c r="PHZ82" s="9"/>
      <c r="PIA82" s="9"/>
      <c r="PIB82" s="9"/>
      <c r="PIC82" s="9"/>
      <c r="PID82" s="9"/>
      <c r="PIE82" s="9"/>
      <c r="PIF82" s="9"/>
      <c r="PIG82" s="9"/>
      <c r="PIH82" s="9"/>
      <c r="PII82" s="9"/>
      <c r="PIJ82" s="9"/>
      <c r="PIK82" s="9"/>
      <c r="PIL82" s="9"/>
      <c r="PIM82" s="9"/>
      <c r="PIN82" s="9"/>
      <c r="PIO82" s="9"/>
      <c r="PIP82" s="9"/>
      <c r="PIQ82" s="9"/>
      <c r="PIR82" s="9"/>
      <c r="PIS82" s="9"/>
      <c r="PIT82" s="9"/>
      <c r="PIU82" s="9"/>
      <c r="PIV82" s="9"/>
      <c r="PIW82" s="9"/>
      <c r="PIX82" s="9"/>
      <c r="PIY82" s="9"/>
      <c r="PIZ82" s="9"/>
      <c r="PJA82" s="9"/>
      <c r="PJB82" s="9"/>
      <c r="PJC82" s="9"/>
      <c r="PJD82" s="9"/>
      <c r="PJE82" s="9"/>
      <c r="PJF82" s="9"/>
      <c r="PJG82" s="9"/>
      <c r="PJH82" s="9"/>
      <c r="PJI82" s="9"/>
      <c r="PJJ82" s="9"/>
      <c r="PJK82" s="9"/>
      <c r="PJL82" s="9"/>
      <c r="PJM82" s="9"/>
      <c r="PJN82" s="9"/>
      <c r="PJO82" s="9"/>
      <c r="PJP82" s="9"/>
      <c r="PJQ82" s="9"/>
      <c r="PJR82" s="9"/>
      <c r="PJS82" s="9"/>
      <c r="PJT82" s="9"/>
      <c r="PJU82" s="9"/>
      <c r="PJV82" s="9"/>
      <c r="PJW82" s="9"/>
      <c r="PJX82" s="9"/>
      <c r="PJY82" s="9"/>
      <c r="PJZ82" s="9"/>
      <c r="PKA82" s="9"/>
      <c r="PKB82" s="9"/>
      <c r="PKC82" s="9"/>
      <c r="PKD82" s="9"/>
      <c r="PKE82" s="9"/>
      <c r="PKF82" s="9"/>
      <c r="PKG82" s="9"/>
      <c r="PKH82" s="9"/>
      <c r="PKI82" s="9"/>
      <c r="PKJ82" s="9"/>
      <c r="PKK82" s="9"/>
      <c r="PKL82" s="9"/>
      <c r="PKM82" s="9"/>
      <c r="PKN82" s="9"/>
      <c r="PKO82" s="9"/>
      <c r="PKP82" s="9"/>
      <c r="PKQ82" s="9"/>
      <c r="PKR82" s="9"/>
      <c r="PKS82" s="9"/>
      <c r="PKT82" s="9"/>
      <c r="PKU82" s="9"/>
      <c r="PKV82" s="9"/>
      <c r="PKW82" s="9"/>
      <c r="PKX82" s="9"/>
      <c r="PKY82" s="9"/>
      <c r="PKZ82" s="9"/>
      <c r="PLA82" s="9"/>
      <c r="PLB82" s="9"/>
      <c r="PLC82" s="9"/>
      <c r="PLD82" s="9"/>
      <c r="PLE82" s="9"/>
      <c r="PLF82" s="9"/>
      <c r="PLG82" s="9"/>
      <c r="PLH82" s="9"/>
      <c r="PLI82" s="9"/>
      <c r="PLJ82" s="9"/>
      <c r="PLK82" s="9"/>
      <c r="PLL82" s="9"/>
      <c r="PLM82" s="9"/>
      <c r="PLN82" s="9"/>
      <c r="PLO82" s="9"/>
      <c r="PLP82" s="9"/>
      <c r="PLQ82" s="9"/>
      <c r="PLR82" s="9"/>
      <c r="PLS82" s="9"/>
      <c r="PLT82" s="9"/>
      <c r="PLU82" s="9"/>
      <c r="PLV82" s="9"/>
      <c r="PLW82" s="9"/>
      <c r="PLX82" s="9"/>
      <c r="PLY82" s="9"/>
      <c r="PLZ82" s="9"/>
      <c r="PMA82" s="9"/>
      <c r="PMB82" s="9"/>
      <c r="PMC82" s="9"/>
      <c r="PMD82" s="9"/>
      <c r="PME82" s="9"/>
      <c r="PMF82" s="9"/>
      <c r="PMG82" s="9"/>
      <c r="PMH82" s="9"/>
      <c r="PMI82" s="9"/>
      <c r="PMJ82" s="9"/>
      <c r="PMK82" s="9"/>
      <c r="PML82" s="9"/>
      <c r="PMM82" s="9"/>
      <c r="PMN82" s="9"/>
      <c r="PMO82" s="9"/>
      <c r="PMP82" s="9"/>
      <c r="PMQ82" s="9"/>
      <c r="PMR82" s="9"/>
      <c r="PMS82" s="9"/>
      <c r="PMT82" s="9"/>
      <c r="PMU82" s="9"/>
      <c r="PMV82" s="9"/>
      <c r="PMW82" s="9"/>
      <c r="PMX82" s="9"/>
      <c r="PMY82" s="9"/>
      <c r="PMZ82" s="9"/>
      <c r="PNA82" s="9"/>
      <c r="PNB82" s="9"/>
      <c r="PNC82" s="9"/>
      <c r="PND82" s="9"/>
      <c r="PNE82" s="9"/>
      <c r="PNF82" s="9"/>
      <c r="PNG82" s="9"/>
      <c r="PNH82" s="9"/>
      <c r="PNI82" s="9"/>
      <c r="PNJ82" s="9"/>
      <c r="PNK82" s="9"/>
      <c r="PNL82" s="9"/>
      <c r="PNM82" s="9"/>
      <c r="PNN82" s="9"/>
      <c r="PNO82" s="9"/>
      <c r="PNP82" s="9"/>
      <c r="PNQ82" s="9"/>
      <c r="PNR82" s="9"/>
      <c r="PNS82" s="9"/>
      <c r="PNT82" s="9"/>
      <c r="PNU82" s="9"/>
      <c r="PNV82" s="9"/>
      <c r="PNW82" s="9"/>
      <c r="PNX82" s="9"/>
      <c r="PNY82" s="9"/>
      <c r="PNZ82" s="9"/>
      <c r="POA82" s="9"/>
      <c r="POB82" s="9"/>
      <c r="POC82" s="9"/>
      <c r="POD82" s="9"/>
      <c r="POE82" s="9"/>
      <c r="POF82" s="9"/>
      <c r="POG82" s="9"/>
      <c r="POH82" s="9"/>
      <c r="POI82" s="9"/>
      <c r="POJ82" s="9"/>
      <c r="POK82" s="9"/>
      <c r="POL82" s="9"/>
      <c r="POM82" s="9"/>
      <c r="PON82" s="9"/>
      <c r="POO82" s="9"/>
      <c r="POP82" s="9"/>
      <c r="POQ82" s="9"/>
      <c r="POR82" s="9"/>
      <c r="POS82" s="9"/>
      <c r="POT82" s="9"/>
      <c r="POU82" s="9"/>
      <c r="POV82" s="9"/>
      <c r="POW82" s="9"/>
      <c r="POX82" s="9"/>
      <c r="POY82" s="9"/>
      <c r="POZ82" s="9"/>
      <c r="PPA82" s="9"/>
      <c r="PPB82" s="9"/>
      <c r="PPC82" s="9"/>
      <c r="PPD82" s="9"/>
      <c r="PPE82" s="9"/>
      <c r="PPF82" s="9"/>
      <c r="PPG82" s="9"/>
      <c r="PPH82" s="9"/>
      <c r="PPI82" s="9"/>
      <c r="PPJ82" s="9"/>
      <c r="PPK82" s="9"/>
      <c r="PPL82" s="9"/>
      <c r="PPM82" s="9"/>
      <c r="PPN82" s="9"/>
      <c r="PPO82" s="9"/>
      <c r="PPP82" s="9"/>
      <c r="PPQ82" s="9"/>
      <c r="PPR82" s="9"/>
      <c r="PPS82" s="9"/>
      <c r="PPT82" s="9"/>
      <c r="PPU82" s="9"/>
      <c r="PPV82" s="9"/>
      <c r="PPW82" s="9"/>
      <c r="PPX82" s="9"/>
      <c r="PPY82" s="9"/>
      <c r="PPZ82" s="9"/>
      <c r="PQA82" s="9"/>
      <c r="PQB82" s="9"/>
      <c r="PQC82" s="9"/>
      <c r="PQD82" s="9"/>
      <c r="PQE82" s="9"/>
      <c r="PQF82" s="9"/>
      <c r="PQG82" s="9"/>
      <c r="PQH82" s="9"/>
      <c r="PQI82" s="9"/>
      <c r="PQJ82" s="9"/>
      <c r="PQK82" s="9"/>
      <c r="PQL82" s="9"/>
      <c r="PQM82" s="9"/>
      <c r="PQN82" s="9"/>
      <c r="PQO82" s="9"/>
      <c r="PQP82" s="9"/>
      <c r="PQQ82" s="9"/>
      <c r="PQR82" s="9"/>
      <c r="PQS82" s="9"/>
      <c r="PQT82" s="9"/>
      <c r="PQU82" s="9"/>
      <c r="PQV82" s="9"/>
      <c r="PQW82" s="9"/>
      <c r="PQX82" s="9"/>
      <c r="PQY82" s="9"/>
      <c r="PQZ82" s="9"/>
      <c r="PRA82" s="9"/>
      <c r="PRB82" s="9"/>
      <c r="PRC82" s="9"/>
      <c r="PRD82" s="9"/>
      <c r="PRE82" s="9"/>
      <c r="PRF82" s="9"/>
      <c r="PRG82" s="9"/>
      <c r="PRH82" s="9"/>
      <c r="PRI82" s="9"/>
      <c r="PRJ82" s="9"/>
      <c r="PRK82" s="9"/>
      <c r="PRL82" s="9"/>
      <c r="PRM82" s="9"/>
      <c r="PRN82" s="9"/>
      <c r="PRO82" s="9"/>
      <c r="PRP82" s="9"/>
      <c r="PRQ82" s="9"/>
      <c r="PRR82" s="9"/>
      <c r="PRS82" s="9"/>
      <c r="PRT82" s="9"/>
      <c r="PRU82" s="9"/>
      <c r="PRV82" s="9"/>
      <c r="PRW82" s="9"/>
      <c r="PRX82" s="9"/>
      <c r="PRY82" s="9"/>
      <c r="PRZ82" s="9"/>
      <c r="PSA82" s="9"/>
      <c r="PSB82" s="9"/>
      <c r="PSC82" s="9"/>
      <c r="PSD82" s="9"/>
      <c r="PSE82" s="9"/>
      <c r="PSF82" s="9"/>
      <c r="PSG82" s="9"/>
      <c r="PSH82" s="9"/>
      <c r="PSI82" s="9"/>
      <c r="PSJ82" s="9"/>
      <c r="PSK82" s="9"/>
      <c r="PSL82" s="9"/>
      <c r="PSM82" s="9"/>
      <c r="PSN82" s="9"/>
      <c r="PSO82" s="9"/>
      <c r="PSP82" s="9"/>
      <c r="PSQ82" s="9"/>
      <c r="PSR82" s="9"/>
      <c r="PSS82" s="9"/>
      <c r="PST82" s="9"/>
      <c r="PSU82" s="9"/>
      <c r="PSV82" s="9"/>
      <c r="PSW82" s="9"/>
      <c r="PSX82" s="9"/>
      <c r="PSY82" s="9"/>
      <c r="PSZ82" s="9"/>
      <c r="PTA82" s="9"/>
      <c r="PTB82" s="9"/>
      <c r="PTC82" s="9"/>
      <c r="PTD82" s="9"/>
      <c r="PTE82" s="9"/>
      <c r="PTF82" s="9"/>
      <c r="PTG82" s="9"/>
      <c r="PTH82" s="9"/>
      <c r="PTI82" s="9"/>
      <c r="PTJ82" s="9"/>
      <c r="PTK82" s="9"/>
      <c r="PTL82" s="9"/>
      <c r="PTM82" s="9"/>
      <c r="PTN82" s="9"/>
      <c r="PTO82" s="9"/>
      <c r="PTP82" s="9"/>
      <c r="PTQ82" s="9"/>
      <c r="PTR82" s="9"/>
      <c r="PTS82" s="9"/>
      <c r="PTT82" s="9"/>
      <c r="PTU82" s="9"/>
      <c r="PTV82" s="9"/>
      <c r="PTW82" s="9"/>
      <c r="PTX82" s="9"/>
      <c r="PTY82" s="9"/>
      <c r="PTZ82" s="9"/>
      <c r="PUA82" s="9"/>
      <c r="PUB82" s="9"/>
      <c r="PUC82" s="9"/>
      <c r="PUD82" s="9"/>
      <c r="PUE82" s="9"/>
      <c r="PUF82" s="9"/>
      <c r="PUG82" s="9"/>
      <c r="PUH82" s="9"/>
      <c r="PUI82" s="9"/>
      <c r="PUJ82" s="9"/>
      <c r="PUK82" s="9"/>
      <c r="PUL82" s="9"/>
      <c r="PUM82" s="9"/>
      <c r="PUN82" s="9"/>
      <c r="PUO82" s="9"/>
      <c r="PUP82" s="9"/>
      <c r="PUQ82" s="9"/>
      <c r="PUR82" s="9"/>
      <c r="PUS82" s="9"/>
      <c r="PUT82" s="9"/>
      <c r="PUU82" s="9"/>
      <c r="PUV82" s="9"/>
      <c r="PUW82" s="9"/>
      <c r="PUX82" s="9"/>
      <c r="PUY82" s="9"/>
      <c r="PUZ82" s="9"/>
      <c r="PVA82" s="9"/>
      <c r="PVB82" s="9"/>
      <c r="PVC82" s="9"/>
      <c r="PVD82" s="9"/>
      <c r="PVE82" s="9"/>
      <c r="PVF82" s="9"/>
      <c r="PVG82" s="9"/>
      <c r="PVH82" s="9"/>
      <c r="PVI82" s="9"/>
      <c r="PVJ82" s="9"/>
      <c r="PVK82" s="9"/>
      <c r="PVL82" s="9"/>
      <c r="PVM82" s="9"/>
      <c r="PVN82" s="9"/>
      <c r="PVO82" s="9"/>
      <c r="PVP82" s="9"/>
      <c r="PVQ82" s="9"/>
      <c r="PVR82" s="9"/>
      <c r="PVS82" s="9"/>
      <c r="PVT82" s="9"/>
      <c r="PVU82" s="9"/>
      <c r="PVV82" s="9"/>
      <c r="PVW82" s="9"/>
      <c r="PVX82" s="9"/>
      <c r="PVY82" s="9"/>
      <c r="PVZ82" s="9"/>
      <c r="PWA82" s="9"/>
      <c r="PWB82" s="9"/>
      <c r="PWC82" s="9"/>
      <c r="PWD82" s="9"/>
      <c r="PWE82" s="9"/>
      <c r="PWF82" s="9"/>
      <c r="PWG82" s="9"/>
      <c r="PWH82" s="9"/>
      <c r="PWI82" s="9"/>
      <c r="PWJ82" s="9"/>
      <c r="PWK82" s="9"/>
      <c r="PWL82" s="9"/>
      <c r="PWM82" s="9"/>
      <c r="PWN82" s="9"/>
      <c r="PWO82" s="9"/>
      <c r="PWP82" s="9"/>
      <c r="PWQ82" s="9"/>
      <c r="PWR82" s="9"/>
      <c r="PWS82" s="9"/>
      <c r="PWT82" s="9"/>
      <c r="PWU82" s="9"/>
      <c r="PWV82" s="9"/>
      <c r="PWW82" s="9"/>
      <c r="PWX82" s="9"/>
      <c r="PWY82" s="9"/>
      <c r="PWZ82" s="9"/>
      <c r="PXA82" s="9"/>
      <c r="PXB82" s="9"/>
      <c r="PXC82" s="9"/>
      <c r="PXD82" s="9"/>
      <c r="PXE82" s="9"/>
      <c r="PXF82" s="9"/>
      <c r="PXG82" s="9"/>
      <c r="PXH82" s="9"/>
      <c r="PXI82" s="9"/>
      <c r="PXJ82" s="9"/>
      <c r="PXK82" s="9"/>
      <c r="PXL82" s="9"/>
      <c r="PXM82" s="9"/>
      <c r="PXN82" s="9"/>
      <c r="PXO82" s="9"/>
      <c r="PXP82" s="9"/>
      <c r="PXQ82" s="9"/>
      <c r="PXR82" s="9"/>
      <c r="PXS82" s="9"/>
      <c r="PXT82" s="9"/>
      <c r="PXU82" s="9"/>
      <c r="PXV82" s="9"/>
      <c r="PXW82" s="9"/>
      <c r="PXX82" s="9"/>
      <c r="PXY82" s="9"/>
      <c r="PXZ82" s="9"/>
      <c r="PYA82" s="9"/>
      <c r="PYB82" s="9"/>
      <c r="PYC82" s="9"/>
      <c r="PYD82" s="9"/>
      <c r="PYE82" s="9"/>
      <c r="PYF82" s="9"/>
      <c r="PYG82" s="9"/>
      <c r="PYH82" s="9"/>
      <c r="PYI82" s="9"/>
      <c r="PYJ82" s="9"/>
      <c r="PYK82" s="9"/>
      <c r="PYL82" s="9"/>
      <c r="PYM82" s="9"/>
      <c r="PYN82" s="9"/>
      <c r="PYO82" s="9"/>
      <c r="PYP82" s="9"/>
      <c r="PYQ82" s="9"/>
      <c r="PYR82" s="9"/>
      <c r="PYS82" s="9"/>
      <c r="PYT82" s="9"/>
      <c r="PYU82" s="9"/>
      <c r="PYV82" s="9"/>
      <c r="PYW82" s="9"/>
      <c r="PYX82" s="9"/>
      <c r="PYY82" s="9"/>
      <c r="PYZ82" s="9"/>
      <c r="PZA82" s="9"/>
      <c r="PZB82" s="9"/>
      <c r="PZC82" s="9"/>
      <c r="PZD82" s="9"/>
      <c r="PZE82" s="9"/>
      <c r="PZF82" s="9"/>
      <c r="PZG82" s="9"/>
      <c r="PZH82" s="9"/>
      <c r="PZI82" s="9"/>
      <c r="PZJ82" s="9"/>
      <c r="PZK82" s="9"/>
      <c r="PZL82" s="9"/>
      <c r="PZM82" s="9"/>
      <c r="PZN82" s="9"/>
      <c r="PZO82" s="9"/>
      <c r="PZP82" s="9"/>
      <c r="PZQ82" s="9"/>
      <c r="PZR82" s="9"/>
      <c r="PZS82" s="9"/>
      <c r="PZT82" s="9"/>
      <c r="PZU82" s="9"/>
      <c r="PZV82" s="9"/>
      <c r="PZW82" s="9"/>
      <c r="PZX82" s="9"/>
      <c r="PZY82" s="9"/>
      <c r="PZZ82" s="9"/>
      <c r="QAA82" s="9"/>
      <c r="QAB82" s="9"/>
      <c r="QAC82" s="9"/>
      <c r="QAD82" s="9"/>
      <c r="QAE82" s="9"/>
      <c r="QAF82" s="9"/>
      <c r="QAG82" s="9"/>
      <c r="QAH82" s="9"/>
      <c r="QAI82" s="9"/>
      <c r="QAJ82" s="9"/>
      <c r="QAK82" s="9"/>
      <c r="QAL82" s="9"/>
      <c r="QAM82" s="9"/>
      <c r="QAN82" s="9"/>
      <c r="QAO82" s="9"/>
      <c r="QAP82" s="9"/>
      <c r="QAQ82" s="9"/>
      <c r="QAR82" s="9"/>
      <c r="QAS82" s="9"/>
      <c r="QAT82" s="9"/>
      <c r="QAU82" s="9"/>
      <c r="QAV82" s="9"/>
      <c r="QAW82" s="9"/>
      <c r="QAX82" s="9"/>
      <c r="QAY82" s="9"/>
      <c r="QAZ82" s="9"/>
      <c r="QBA82" s="9"/>
      <c r="QBB82" s="9"/>
      <c r="QBC82" s="9"/>
      <c r="QBD82" s="9"/>
      <c r="QBE82" s="9"/>
      <c r="QBF82" s="9"/>
      <c r="QBG82" s="9"/>
      <c r="QBH82" s="9"/>
      <c r="QBI82" s="9"/>
      <c r="QBJ82" s="9"/>
      <c r="QBK82" s="9"/>
      <c r="QBL82" s="9"/>
      <c r="QBM82" s="9"/>
      <c r="QBN82" s="9"/>
      <c r="QBO82" s="9"/>
      <c r="QBP82" s="9"/>
      <c r="QBQ82" s="9"/>
      <c r="QBR82" s="9"/>
      <c r="QBS82" s="9"/>
      <c r="QBT82" s="9"/>
      <c r="QBU82" s="9"/>
      <c r="QBV82" s="9"/>
      <c r="QBW82" s="9"/>
      <c r="QBX82" s="9"/>
      <c r="QBY82" s="9"/>
      <c r="QBZ82" s="9"/>
      <c r="QCA82" s="9"/>
      <c r="QCB82" s="9"/>
      <c r="QCC82" s="9"/>
      <c r="QCD82" s="9"/>
      <c r="QCE82" s="9"/>
      <c r="QCF82" s="9"/>
      <c r="QCG82" s="9"/>
      <c r="QCH82" s="9"/>
      <c r="QCI82" s="9"/>
      <c r="QCJ82" s="9"/>
      <c r="QCK82" s="9"/>
      <c r="QCL82" s="9"/>
      <c r="QCM82" s="9"/>
      <c r="QCN82" s="9"/>
      <c r="QCO82" s="9"/>
      <c r="QCP82" s="9"/>
      <c r="QCQ82" s="9"/>
      <c r="QCR82" s="9"/>
      <c r="QCS82" s="9"/>
      <c r="QCT82" s="9"/>
      <c r="QCU82" s="9"/>
      <c r="QCV82" s="9"/>
      <c r="QCW82" s="9"/>
      <c r="QCX82" s="9"/>
      <c r="QCY82" s="9"/>
      <c r="QCZ82" s="9"/>
      <c r="QDA82" s="9"/>
      <c r="QDB82" s="9"/>
      <c r="QDC82" s="9"/>
      <c r="QDD82" s="9"/>
      <c r="QDE82" s="9"/>
      <c r="QDF82" s="9"/>
      <c r="QDG82" s="9"/>
      <c r="QDH82" s="9"/>
      <c r="QDI82" s="9"/>
      <c r="QDJ82" s="9"/>
      <c r="QDK82" s="9"/>
      <c r="QDL82" s="9"/>
      <c r="QDM82" s="9"/>
      <c r="QDN82" s="9"/>
      <c r="QDO82" s="9"/>
      <c r="QDP82" s="9"/>
      <c r="QDQ82" s="9"/>
      <c r="QDR82" s="9"/>
      <c r="QDS82" s="9"/>
      <c r="QDT82" s="9"/>
      <c r="QDU82" s="9"/>
      <c r="QDV82" s="9"/>
      <c r="QDW82" s="9"/>
      <c r="QDX82" s="9"/>
      <c r="QDY82" s="9"/>
      <c r="QDZ82" s="9"/>
      <c r="QEA82" s="9"/>
      <c r="QEB82" s="9"/>
      <c r="QEC82" s="9"/>
      <c r="QED82" s="9"/>
      <c r="QEE82" s="9"/>
      <c r="QEF82" s="9"/>
      <c r="QEG82" s="9"/>
      <c r="QEH82" s="9"/>
      <c r="QEI82" s="9"/>
      <c r="QEJ82" s="9"/>
      <c r="QEK82" s="9"/>
      <c r="QEL82" s="9"/>
      <c r="QEM82" s="9"/>
      <c r="QEN82" s="9"/>
      <c r="QEO82" s="9"/>
      <c r="QEP82" s="9"/>
      <c r="QEQ82" s="9"/>
      <c r="QER82" s="9"/>
      <c r="QES82" s="9"/>
      <c r="QET82" s="9"/>
      <c r="QEU82" s="9"/>
      <c r="QEV82" s="9"/>
      <c r="QEW82" s="9"/>
      <c r="QEX82" s="9"/>
      <c r="QEY82" s="9"/>
      <c r="QEZ82" s="9"/>
      <c r="QFA82" s="9"/>
      <c r="QFB82" s="9"/>
      <c r="QFC82" s="9"/>
      <c r="QFD82" s="9"/>
      <c r="QFE82" s="9"/>
      <c r="QFF82" s="9"/>
      <c r="QFG82" s="9"/>
      <c r="QFH82" s="9"/>
      <c r="QFI82" s="9"/>
      <c r="QFJ82" s="9"/>
      <c r="QFK82" s="9"/>
      <c r="QFL82" s="9"/>
      <c r="QFM82" s="9"/>
      <c r="QFN82" s="9"/>
      <c r="QFO82" s="9"/>
      <c r="QFP82" s="9"/>
      <c r="QFQ82" s="9"/>
      <c r="QFR82" s="9"/>
      <c r="QFS82" s="9"/>
      <c r="QFT82" s="9"/>
      <c r="QFU82" s="9"/>
      <c r="QFV82" s="9"/>
      <c r="QFW82" s="9"/>
      <c r="QFX82" s="9"/>
      <c r="QFY82" s="9"/>
      <c r="QFZ82" s="9"/>
      <c r="QGA82" s="9"/>
      <c r="QGB82" s="9"/>
      <c r="QGC82" s="9"/>
      <c r="QGD82" s="9"/>
      <c r="QGE82" s="9"/>
      <c r="QGF82" s="9"/>
      <c r="QGG82" s="9"/>
      <c r="QGH82" s="9"/>
      <c r="QGI82" s="9"/>
      <c r="QGJ82" s="9"/>
      <c r="QGK82" s="9"/>
      <c r="QGL82" s="9"/>
      <c r="QGM82" s="9"/>
      <c r="QGN82" s="9"/>
      <c r="QGO82" s="9"/>
      <c r="QGP82" s="9"/>
      <c r="QGQ82" s="9"/>
      <c r="QGR82" s="9"/>
      <c r="QGS82" s="9"/>
      <c r="QGT82" s="9"/>
      <c r="QGU82" s="9"/>
      <c r="QGV82" s="9"/>
      <c r="QGW82" s="9"/>
      <c r="QGX82" s="9"/>
      <c r="QGY82" s="9"/>
      <c r="QGZ82" s="9"/>
      <c r="QHA82" s="9"/>
      <c r="QHB82" s="9"/>
      <c r="QHC82" s="9"/>
      <c r="QHD82" s="9"/>
      <c r="QHE82" s="9"/>
      <c r="QHF82" s="9"/>
      <c r="QHG82" s="9"/>
      <c r="QHH82" s="9"/>
      <c r="QHI82" s="9"/>
      <c r="QHJ82" s="9"/>
      <c r="QHK82" s="9"/>
      <c r="QHL82" s="9"/>
      <c r="QHM82" s="9"/>
      <c r="QHN82" s="9"/>
      <c r="QHO82" s="9"/>
      <c r="QHP82" s="9"/>
      <c r="QHQ82" s="9"/>
      <c r="QHR82" s="9"/>
      <c r="QHS82" s="9"/>
      <c r="QHT82" s="9"/>
      <c r="QHU82" s="9"/>
      <c r="QHV82" s="9"/>
      <c r="QHW82" s="9"/>
      <c r="QHX82" s="9"/>
      <c r="QHY82" s="9"/>
      <c r="QHZ82" s="9"/>
      <c r="QIA82" s="9"/>
      <c r="QIB82" s="9"/>
      <c r="QIC82" s="9"/>
      <c r="QID82" s="9"/>
      <c r="QIE82" s="9"/>
      <c r="QIF82" s="9"/>
      <c r="QIG82" s="9"/>
      <c r="QIH82" s="9"/>
      <c r="QII82" s="9"/>
      <c r="QIJ82" s="9"/>
      <c r="QIK82" s="9"/>
      <c r="QIL82" s="9"/>
      <c r="QIM82" s="9"/>
      <c r="QIN82" s="9"/>
      <c r="QIO82" s="9"/>
      <c r="QIP82" s="9"/>
      <c r="QIQ82" s="9"/>
      <c r="QIR82" s="9"/>
      <c r="QIS82" s="9"/>
      <c r="QIT82" s="9"/>
      <c r="QIU82" s="9"/>
      <c r="QIV82" s="9"/>
      <c r="QIW82" s="9"/>
      <c r="QIX82" s="9"/>
      <c r="QIY82" s="9"/>
      <c r="QIZ82" s="9"/>
      <c r="QJA82" s="9"/>
      <c r="QJB82" s="9"/>
      <c r="QJC82" s="9"/>
      <c r="QJD82" s="9"/>
      <c r="QJE82" s="9"/>
      <c r="QJF82" s="9"/>
      <c r="QJG82" s="9"/>
      <c r="QJH82" s="9"/>
      <c r="QJI82" s="9"/>
      <c r="QJJ82" s="9"/>
      <c r="QJK82" s="9"/>
      <c r="QJL82" s="9"/>
      <c r="QJM82" s="9"/>
      <c r="QJN82" s="9"/>
      <c r="QJO82" s="9"/>
      <c r="QJP82" s="9"/>
      <c r="QJQ82" s="9"/>
      <c r="QJR82" s="9"/>
      <c r="QJS82" s="9"/>
      <c r="QJT82" s="9"/>
      <c r="QJU82" s="9"/>
      <c r="QJV82" s="9"/>
      <c r="QJW82" s="9"/>
      <c r="QJX82" s="9"/>
      <c r="QJY82" s="9"/>
      <c r="QJZ82" s="9"/>
      <c r="QKA82" s="9"/>
      <c r="QKB82" s="9"/>
      <c r="QKC82" s="9"/>
      <c r="QKD82" s="9"/>
      <c r="QKE82" s="9"/>
      <c r="QKF82" s="9"/>
      <c r="QKG82" s="9"/>
      <c r="QKH82" s="9"/>
      <c r="QKI82" s="9"/>
      <c r="QKJ82" s="9"/>
      <c r="QKK82" s="9"/>
      <c r="QKL82" s="9"/>
      <c r="QKM82" s="9"/>
      <c r="QKN82" s="9"/>
      <c r="QKO82" s="9"/>
      <c r="QKP82" s="9"/>
      <c r="QKQ82" s="9"/>
      <c r="QKR82" s="9"/>
      <c r="QKS82" s="9"/>
      <c r="QKT82" s="9"/>
      <c r="QKU82" s="9"/>
      <c r="QKV82" s="9"/>
      <c r="QKW82" s="9"/>
      <c r="QKX82" s="9"/>
      <c r="QKY82" s="9"/>
      <c r="QKZ82" s="9"/>
      <c r="QLA82" s="9"/>
      <c r="QLB82" s="9"/>
      <c r="QLC82" s="9"/>
      <c r="QLD82" s="9"/>
      <c r="QLE82" s="9"/>
      <c r="QLF82" s="9"/>
      <c r="QLG82" s="9"/>
      <c r="QLH82" s="9"/>
      <c r="QLI82" s="9"/>
      <c r="QLJ82" s="9"/>
      <c r="QLK82" s="9"/>
      <c r="QLL82" s="9"/>
      <c r="QLM82" s="9"/>
      <c r="QLN82" s="9"/>
      <c r="QLO82" s="9"/>
      <c r="QLP82" s="9"/>
      <c r="QLQ82" s="9"/>
      <c r="QLR82" s="9"/>
      <c r="QLS82" s="9"/>
      <c r="QLT82" s="9"/>
      <c r="QLU82" s="9"/>
      <c r="QLV82" s="9"/>
      <c r="QLW82" s="9"/>
      <c r="QLX82" s="9"/>
      <c r="QLY82" s="9"/>
      <c r="QLZ82" s="9"/>
      <c r="QMA82" s="9"/>
      <c r="QMB82" s="9"/>
      <c r="QMC82" s="9"/>
      <c r="QMD82" s="9"/>
      <c r="QME82" s="9"/>
      <c r="QMF82" s="9"/>
      <c r="QMG82" s="9"/>
      <c r="QMH82" s="9"/>
      <c r="QMI82" s="9"/>
      <c r="QMJ82" s="9"/>
      <c r="QMK82" s="9"/>
      <c r="QML82" s="9"/>
      <c r="QMM82" s="9"/>
      <c r="QMN82" s="9"/>
      <c r="QMO82" s="9"/>
      <c r="QMP82" s="9"/>
      <c r="QMQ82" s="9"/>
      <c r="QMR82" s="9"/>
      <c r="QMS82" s="9"/>
      <c r="QMT82" s="9"/>
      <c r="QMU82" s="9"/>
      <c r="QMV82" s="9"/>
      <c r="QMW82" s="9"/>
      <c r="QMX82" s="9"/>
      <c r="QMY82" s="9"/>
      <c r="QMZ82" s="9"/>
      <c r="QNA82" s="9"/>
      <c r="QNB82" s="9"/>
      <c r="QNC82" s="9"/>
      <c r="QND82" s="9"/>
      <c r="QNE82" s="9"/>
      <c r="QNF82" s="9"/>
      <c r="QNG82" s="9"/>
      <c r="QNH82" s="9"/>
      <c r="QNI82" s="9"/>
      <c r="QNJ82" s="9"/>
      <c r="QNK82" s="9"/>
      <c r="QNL82" s="9"/>
      <c r="QNM82" s="9"/>
      <c r="QNN82" s="9"/>
      <c r="QNO82" s="9"/>
      <c r="QNP82" s="9"/>
      <c r="QNQ82" s="9"/>
      <c r="QNR82" s="9"/>
      <c r="QNS82" s="9"/>
      <c r="QNT82" s="9"/>
      <c r="QNU82" s="9"/>
      <c r="QNV82" s="9"/>
      <c r="QNW82" s="9"/>
      <c r="QNX82" s="9"/>
      <c r="QNY82" s="9"/>
      <c r="QNZ82" s="9"/>
      <c r="QOA82" s="9"/>
      <c r="QOB82" s="9"/>
      <c r="QOC82" s="9"/>
      <c r="QOD82" s="9"/>
      <c r="QOE82" s="9"/>
      <c r="QOF82" s="9"/>
      <c r="QOG82" s="9"/>
      <c r="QOH82" s="9"/>
      <c r="QOI82" s="9"/>
      <c r="QOJ82" s="9"/>
      <c r="QOK82" s="9"/>
      <c r="QOL82" s="9"/>
      <c r="QOM82" s="9"/>
      <c r="QON82" s="9"/>
      <c r="QOO82" s="9"/>
      <c r="QOP82" s="9"/>
      <c r="QOQ82" s="9"/>
      <c r="QOR82" s="9"/>
      <c r="QOS82" s="9"/>
      <c r="QOT82" s="9"/>
      <c r="QOU82" s="9"/>
      <c r="QOV82" s="9"/>
      <c r="QOW82" s="9"/>
      <c r="QOX82" s="9"/>
      <c r="QOY82" s="9"/>
      <c r="QOZ82" s="9"/>
      <c r="QPA82" s="9"/>
      <c r="QPB82" s="9"/>
      <c r="QPC82" s="9"/>
      <c r="QPD82" s="9"/>
      <c r="QPE82" s="9"/>
      <c r="QPF82" s="9"/>
      <c r="QPG82" s="9"/>
      <c r="QPH82" s="9"/>
      <c r="QPI82" s="9"/>
      <c r="QPJ82" s="9"/>
      <c r="QPK82" s="9"/>
      <c r="QPL82" s="9"/>
      <c r="QPM82" s="9"/>
      <c r="QPN82" s="9"/>
      <c r="QPO82" s="9"/>
      <c r="QPP82" s="9"/>
      <c r="QPQ82" s="9"/>
      <c r="QPR82" s="9"/>
      <c r="QPS82" s="9"/>
      <c r="QPT82" s="9"/>
      <c r="QPU82" s="9"/>
      <c r="QPV82" s="9"/>
      <c r="QPW82" s="9"/>
      <c r="QPX82" s="9"/>
      <c r="QPY82" s="9"/>
      <c r="QPZ82" s="9"/>
      <c r="QQA82" s="9"/>
      <c r="QQB82" s="9"/>
      <c r="QQC82" s="9"/>
      <c r="QQD82" s="9"/>
      <c r="QQE82" s="9"/>
      <c r="QQF82" s="9"/>
      <c r="QQG82" s="9"/>
      <c r="QQH82" s="9"/>
      <c r="QQI82" s="9"/>
      <c r="QQJ82" s="9"/>
      <c r="QQK82" s="9"/>
      <c r="QQL82" s="9"/>
      <c r="QQM82" s="9"/>
      <c r="QQN82" s="9"/>
      <c r="QQO82" s="9"/>
      <c r="QQP82" s="9"/>
      <c r="QQQ82" s="9"/>
      <c r="QQR82" s="9"/>
      <c r="QQS82" s="9"/>
      <c r="QQT82" s="9"/>
      <c r="QQU82" s="9"/>
      <c r="QQV82" s="9"/>
      <c r="QQW82" s="9"/>
      <c r="QQX82" s="9"/>
      <c r="QQY82" s="9"/>
      <c r="QQZ82" s="9"/>
      <c r="QRA82" s="9"/>
      <c r="QRB82" s="9"/>
      <c r="QRC82" s="9"/>
      <c r="QRD82" s="9"/>
      <c r="QRE82" s="9"/>
      <c r="QRF82" s="9"/>
      <c r="QRG82" s="9"/>
      <c r="QRH82" s="9"/>
      <c r="QRI82" s="9"/>
      <c r="QRJ82" s="9"/>
      <c r="QRK82" s="9"/>
      <c r="QRL82" s="9"/>
      <c r="QRM82" s="9"/>
      <c r="QRN82" s="9"/>
      <c r="QRO82" s="9"/>
      <c r="QRP82" s="9"/>
      <c r="QRQ82" s="9"/>
      <c r="QRR82" s="9"/>
      <c r="QRS82" s="9"/>
      <c r="QRT82" s="9"/>
      <c r="QRU82" s="9"/>
      <c r="QRV82" s="9"/>
      <c r="QRW82" s="9"/>
      <c r="QRX82" s="9"/>
      <c r="QRY82" s="9"/>
      <c r="QRZ82" s="9"/>
      <c r="QSA82" s="9"/>
      <c r="QSB82" s="9"/>
      <c r="QSC82" s="9"/>
      <c r="QSD82" s="9"/>
      <c r="QSE82" s="9"/>
      <c r="QSF82" s="9"/>
      <c r="QSG82" s="9"/>
      <c r="QSH82" s="9"/>
      <c r="QSI82" s="9"/>
      <c r="QSJ82" s="9"/>
      <c r="QSK82" s="9"/>
      <c r="QSL82" s="9"/>
      <c r="QSM82" s="9"/>
      <c r="QSN82" s="9"/>
      <c r="QSO82" s="9"/>
      <c r="QSP82" s="9"/>
      <c r="QSQ82" s="9"/>
      <c r="QSR82" s="9"/>
      <c r="QSS82" s="9"/>
      <c r="QST82" s="9"/>
      <c r="QSU82" s="9"/>
      <c r="QSV82" s="9"/>
      <c r="QSW82" s="9"/>
      <c r="QSX82" s="9"/>
      <c r="QSY82" s="9"/>
      <c r="QSZ82" s="9"/>
      <c r="QTA82" s="9"/>
      <c r="QTB82" s="9"/>
      <c r="QTC82" s="9"/>
      <c r="QTD82" s="9"/>
      <c r="QTE82" s="9"/>
      <c r="QTF82" s="9"/>
      <c r="QTG82" s="9"/>
      <c r="QTH82" s="9"/>
      <c r="QTI82" s="9"/>
      <c r="QTJ82" s="9"/>
      <c r="QTK82" s="9"/>
      <c r="QTL82" s="9"/>
      <c r="QTM82" s="9"/>
      <c r="QTN82" s="9"/>
      <c r="QTO82" s="9"/>
      <c r="QTP82" s="9"/>
      <c r="QTQ82" s="9"/>
      <c r="QTR82" s="9"/>
      <c r="QTS82" s="9"/>
      <c r="QTT82" s="9"/>
      <c r="QTU82" s="9"/>
      <c r="QTV82" s="9"/>
      <c r="QTW82" s="9"/>
      <c r="QTX82" s="9"/>
      <c r="QTY82" s="9"/>
      <c r="QTZ82" s="9"/>
      <c r="QUA82" s="9"/>
      <c r="QUB82" s="9"/>
      <c r="QUC82" s="9"/>
      <c r="QUD82" s="9"/>
      <c r="QUE82" s="9"/>
      <c r="QUF82" s="9"/>
      <c r="QUG82" s="9"/>
      <c r="QUH82" s="9"/>
      <c r="QUI82" s="9"/>
      <c r="QUJ82" s="9"/>
      <c r="QUK82" s="9"/>
      <c r="QUL82" s="9"/>
      <c r="QUM82" s="9"/>
      <c r="QUN82" s="9"/>
      <c r="QUO82" s="9"/>
      <c r="QUP82" s="9"/>
      <c r="QUQ82" s="9"/>
      <c r="QUR82" s="9"/>
      <c r="QUS82" s="9"/>
      <c r="QUT82" s="9"/>
      <c r="QUU82" s="9"/>
      <c r="QUV82" s="9"/>
      <c r="QUW82" s="9"/>
      <c r="QUX82" s="9"/>
      <c r="QUY82" s="9"/>
      <c r="QUZ82" s="9"/>
      <c r="QVA82" s="9"/>
      <c r="QVB82" s="9"/>
      <c r="QVC82" s="9"/>
      <c r="QVD82" s="9"/>
      <c r="QVE82" s="9"/>
      <c r="QVF82" s="9"/>
      <c r="QVG82" s="9"/>
      <c r="QVH82" s="9"/>
      <c r="QVI82" s="9"/>
      <c r="QVJ82" s="9"/>
      <c r="QVK82" s="9"/>
      <c r="QVL82" s="9"/>
      <c r="QVM82" s="9"/>
      <c r="QVN82" s="9"/>
      <c r="QVO82" s="9"/>
      <c r="QVP82" s="9"/>
      <c r="QVQ82" s="9"/>
      <c r="QVR82" s="9"/>
      <c r="QVS82" s="9"/>
      <c r="QVT82" s="9"/>
      <c r="QVU82" s="9"/>
      <c r="QVV82" s="9"/>
      <c r="QVW82" s="9"/>
      <c r="QVX82" s="9"/>
      <c r="QVY82" s="9"/>
      <c r="QVZ82" s="9"/>
      <c r="QWA82" s="9"/>
      <c r="QWB82" s="9"/>
      <c r="QWC82" s="9"/>
      <c r="QWD82" s="9"/>
      <c r="QWE82" s="9"/>
      <c r="QWF82" s="9"/>
      <c r="QWG82" s="9"/>
      <c r="QWH82" s="9"/>
      <c r="QWI82" s="9"/>
      <c r="QWJ82" s="9"/>
      <c r="QWK82" s="9"/>
      <c r="QWL82" s="9"/>
      <c r="QWM82" s="9"/>
      <c r="QWN82" s="9"/>
      <c r="QWO82" s="9"/>
      <c r="QWP82" s="9"/>
      <c r="QWQ82" s="9"/>
      <c r="QWR82" s="9"/>
      <c r="QWS82" s="9"/>
      <c r="QWT82" s="9"/>
      <c r="QWU82" s="9"/>
      <c r="QWV82" s="9"/>
      <c r="QWW82" s="9"/>
      <c r="QWX82" s="9"/>
      <c r="QWY82" s="9"/>
      <c r="QWZ82" s="9"/>
      <c r="QXA82" s="9"/>
      <c r="QXB82" s="9"/>
      <c r="QXC82" s="9"/>
      <c r="QXD82" s="9"/>
      <c r="QXE82" s="9"/>
      <c r="QXF82" s="9"/>
      <c r="QXG82" s="9"/>
      <c r="QXH82" s="9"/>
      <c r="QXI82" s="9"/>
      <c r="QXJ82" s="9"/>
      <c r="QXK82" s="9"/>
      <c r="QXL82" s="9"/>
      <c r="QXM82" s="9"/>
      <c r="QXN82" s="9"/>
      <c r="QXO82" s="9"/>
      <c r="QXP82" s="9"/>
      <c r="QXQ82" s="9"/>
      <c r="QXR82" s="9"/>
      <c r="QXS82" s="9"/>
      <c r="QXT82" s="9"/>
      <c r="QXU82" s="9"/>
      <c r="QXV82" s="9"/>
      <c r="QXW82" s="9"/>
      <c r="QXX82" s="9"/>
      <c r="QXY82" s="9"/>
      <c r="QXZ82" s="9"/>
      <c r="QYA82" s="9"/>
      <c r="QYB82" s="9"/>
      <c r="QYC82" s="9"/>
      <c r="QYD82" s="9"/>
      <c r="QYE82" s="9"/>
      <c r="QYF82" s="9"/>
      <c r="QYG82" s="9"/>
      <c r="QYH82" s="9"/>
      <c r="QYI82" s="9"/>
      <c r="QYJ82" s="9"/>
      <c r="QYK82" s="9"/>
      <c r="QYL82" s="9"/>
      <c r="QYM82" s="9"/>
      <c r="QYN82" s="9"/>
      <c r="QYO82" s="9"/>
      <c r="QYP82" s="9"/>
      <c r="QYQ82" s="9"/>
      <c r="QYR82" s="9"/>
      <c r="QYS82" s="9"/>
      <c r="QYT82" s="9"/>
      <c r="QYU82" s="9"/>
      <c r="QYV82" s="9"/>
      <c r="QYW82" s="9"/>
      <c r="QYX82" s="9"/>
      <c r="QYY82" s="9"/>
      <c r="QYZ82" s="9"/>
      <c r="QZA82" s="9"/>
      <c r="QZB82" s="9"/>
      <c r="QZC82" s="9"/>
      <c r="QZD82" s="9"/>
      <c r="QZE82" s="9"/>
      <c r="QZF82" s="9"/>
      <c r="QZG82" s="9"/>
      <c r="QZH82" s="9"/>
      <c r="QZI82" s="9"/>
      <c r="QZJ82" s="9"/>
      <c r="QZK82" s="9"/>
      <c r="QZL82" s="9"/>
      <c r="QZM82" s="9"/>
      <c r="QZN82" s="9"/>
      <c r="QZO82" s="9"/>
      <c r="QZP82" s="9"/>
      <c r="QZQ82" s="9"/>
      <c r="QZR82" s="9"/>
      <c r="QZS82" s="9"/>
      <c r="QZT82" s="9"/>
      <c r="QZU82" s="9"/>
      <c r="QZV82" s="9"/>
      <c r="QZW82" s="9"/>
      <c r="QZX82" s="9"/>
      <c r="QZY82" s="9"/>
      <c r="QZZ82" s="9"/>
      <c r="RAA82" s="9"/>
      <c r="RAB82" s="9"/>
      <c r="RAC82" s="9"/>
      <c r="RAD82" s="9"/>
      <c r="RAE82" s="9"/>
      <c r="RAF82" s="9"/>
      <c r="RAG82" s="9"/>
      <c r="RAH82" s="9"/>
      <c r="RAI82" s="9"/>
      <c r="RAJ82" s="9"/>
      <c r="RAK82" s="9"/>
      <c r="RAL82" s="9"/>
      <c r="RAM82" s="9"/>
      <c r="RAN82" s="9"/>
      <c r="RAO82" s="9"/>
      <c r="RAP82" s="9"/>
      <c r="RAQ82" s="9"/>
      <c r="RAR82" s="9"/>
      <c r="RAS82" s="9"/>
      <c r="RAT82" s="9"/>
      <c r="RAU82" s="9"/>
      <c r="RAV82" s="9"/>
      <c r="RAW82" s="9"/>
      <c r="RAX82" s="9"/>
      <c r="RAY82" s="9"/>
      <c r="RAZ82" s="9"/>
      <c r="RBA82" s="9"/>
      <c r="RBB82" s="9"/>
      <c r="RBC82" s="9"/>
      <c r="RBD82" s="9"/>
      <c r="RBE82" s="9"/>
      <c r="RBF82" s="9"/>
      <c r="RBG82" s="9"/>
      <c r="RBH82" s="9"/>
      <c r="RBI82" s="9"/>
      <c r="RBJ82" s="9"/>
      <c r="RBK82" s="9"/>
      <c r="RBL82" s="9"/>
      <c r="RBM82" s="9"/>
      <c r="RBN82" s="9"/>
      <c r="RBO82" s="9"/>
      <c r="RBP82" s="9"/>
      <c r="RBQ82" s="9"/>
      <c r="RBR82" s="9"/>
      <c r="RBS82" s="9"/>
      <c r="RBT82" s="9"/>
      <c r="RBU82" s="9"/>
      <c r="RBV82" s="9"/>
      <c r="RBW82" s="9"/>
      <c r="RBX82" s="9"/>
      <c r="RBY82" s="9"/>
      <c r="RBZ82" s="9"/>
      <c r="RCA82" s="9"/>
      <c r="RCB82" s="9"/>
      <c r="RCC82" s="9"/>
      <c r="RCD82" s="9"/>
      <c r="RCE82" s="9"/>
      <c r="RCF82" s="9"/>
      <c r="RCG82" s="9"/>
      <c r="RCH82" s="9"/>
      <c r="RCI82" s="9"/>
      <c r="RCJ82" s="9"/>
      <c r="RCK82" s="9"/>
      <c r="RCL82" s="9"/>
      <c r="RCM82" s="9"/>
      <c r="RCN82" s="9"/>
      <c r="RCO82" s="9"/>
      <c r="RCP82" s="9"/>
      <c r="RCQ82" s="9"/>
      <c r="RCR82" s="9"/>
      <c r="RCS82" s="9"/>
      <c r="RCT82" s="9"/>
      <c r="RCU82" s="9"/>
      <c r="RCV82" s="9"/>
      <c r="RCW82" s="9"/>
      <c r="RCX82" s="9"/>
      <c r="RCY82" s="9"/>
      <c r="RCZ82" s="9"/>
      <c r="RDA82" s="9"/>
      <c r="RDB82" s="9"/>
      <c r="RDC82" s="9"/>
      <c r="RDD82" s="9"/>
      <c r="RDE82" s="9"/>
      <c r="RDF82" s="9"/>
      <c r="RDG82" s="9"/>
      <c r="RDH82" s="9"/>
      <c r="RDI82" s="9"/>
      <c r="RDJ82" s="9"/>
      <c r="RDK82" s="9"/>
      <c r="RDL82" s="9"/>
      <c r="RDM82" s="9"/>
      <c r="RDN82" s="9"/>
      <c r="RDO82" s="9"/>
      <c r="RDP82" s="9"/>
      <c r="RDQ82" s="9"/>
      <c r="RDR82" s="9"/>
      <c r="RDS82" s="9"/>
      <c r="RDT82" s="9"/>
      <c r="RDU82" s="9"/>
      <c r="RDV82" s="9"/>
      <c r="RDW82" s="9"/>
      <c r="RDX82" s="9"/>
      <c r="RDY82" s="9"/>
      <c r="RDZ82" s="9"/>
      <c r="REA82" s="9"/>
      <c r="REB82" s="9"/>
      <c r="REC82" s="9"/>
      <c r="RED82" s="9"/>
      <c r="REE82" s="9"/>
      <c r="REF82" s="9"/>
      <c r="REG82" s="9"/>
      <c r="REH82" s="9"/>
      <c r="REI82" s="9"/>
      <c r="REJ82" s="9"/>
      <c r="REK82" s="9"/>
      <c r="REL82" s="9"/>
      <c r="REM82" s="9"/>
      <c r="REN82" s="9"/>
      <c r="REO82" s="9"/>
      <c r="REP82" s="9"/>
      <c r="REQ82" s="9"/>
      <c r="RER82" s="9"/>
      <c r="RES82" s="9"/>
      <c r="RET82" s="9"/>
      <c r="REU82" s="9"/>
      <c r="REV82" s="9"/>
      <c r="REW82" s="9"/>
      <c r="REX82" s="9"/>
      <c r="REY82" s="9"/>
      <c r="REZ82" s="9"/>
      <c r="RFA82" s="9"/>
      <c r="RFB82" s="9"/>
      <c r="RFC82" s="9"/>
      <c r="RFD82" s="9"/>
      <c r="RFE82" s="9"/>
      <c r="RFF82" s="9"/>
      <c r="RFG82" s="9"/>
      <c r="RFH82" s="9"/>
      <c r="RFI82" s="9"/>
      <c r="RFJ82" s="9"/>
      <c r="RFK82" s="9"/>
      <c r="RFL82" s="9"/>
      <c r="RFM82" s="9"/>
      <c r="RFN82" s="9"/>
      <c r="RFO82" s="9"/>
      <c r="RFP82" s="9"/>
      <c r="RFQ82" s="9"/>
      <c r="RFR82" s="9"/>
      <c r="RFS82" s="9"/>
      <c r="RFT82" s="9"/>
      <c r="RFU82" s="9"/>
      <c r="RFV82" s="9"/>
      <c r="RFW82" s="9"/>
      <c r="RFX82" s="9"/>
      <c r="RFY82" s="9"/>
      <c r="RFZ82" s="9"/>
      <c r="RGA82" s="9"/>
      <c r="RGB82" s="9"/>
      <c r="RGC82" s="9"/>
      <c r="RGD82" s="9"/>
      <c r="RGE82" s="9"/>
      <c r="RGF82" s="9"/>
      <c r="RGG82" s="9"/>
      <c r="RGH82" s="9"/>
      <c r="RGI82" s="9"/>
      <c r="RGJ82" s="9"/>
      <c r="RGK82" s="9"/>
      <c r="RGL82" s="9"/>
      <c r="RGM82" s="9"/>
      <c r="RGN82" s="9"/>
      <c r="RGO82" s="9"/>
      <c r="RGP82" s="9"/>
      <c r="RGQ82" s="9"/>
      <c r="RGR82" s="9"/>
      <c r="RGS82" s="9"/>
      <c r="RGT82" s="9"/>
      <c r="RGU82" s="9"/>
      <c r="RGV82" s="9"/>
      <c r="RGW82" s="9"/>
      <c r="RGX82" s="9"/>
      <c r="RGY82" s="9"/>
      <c r="RGZ82" s="9"/>
      <c r="RHA82" s="9"/>
      <c r="RHB82" s="9"/>
      <c r="RHC82" s="9"/>
      <c r="RHD82" s="9"/>
      <c r="RHE82" s="9"/>
      <c r="RHF82" s="9"/>
      <c r="RHG82" s="9"/>
      <c r="RHH82" s="9"/>
      <c r="RHI82" s="9"/>
      <c r="RHJ82" s="9"/>
      <c r="RHK82" s="9"/>
      <c r="RHL82" s="9"/>
      <c r="RHM82" s="9"/>
      <c r="RHN82" s="9"/>
      <c r="RHO82" s="9"/>
      <c r="RHP82" s="9"/>
      <c r="RHQ82" s="9"/>
      <c r="RHR82" s="9"/>
      <c r="RHS82" s="9"/>
      <c r="RHT82" s="9"/>
      <c r="RHU82" s="9"/>
      <c r="RHV82" s="9"/>
      <c r="RHW82" s="9"/>
      <c r="RHX82" s="9"/>
      <c r="RHY82" s="9"/>
      <c r="RHZ82" s="9"/>
      <c r="RIA82" s="9"/>
      <c r="RIB82" s="9"/>
      <c r="RIC82" s="9"/>
      <c r="RID82" s="9"/>
      <c r="RIE82" s="9"/>
      <c r="RIF82" s="9"/>
      <c r="RIG82" s="9"/>
      <c r="RIH82" s="9"/>
      <c r="RII82" s="9"/>
      <c r="RIJ82" s="9"/>
      <c r="RIK82" s="9"/>
      <c r="RIL82" s="9"/>
      <c r="RIM82" s="9"/>
      <c r="RIN82" s="9"/>
      <c r="RIO82" s="9"/>
      <c r="RIP82" s="9"/>
      <c r="RIQ82" s="9"/>
      <c r="RIR82" s="9"/>
      <c r="RIS82" s="9"/>
      <c r="RIT82" s="9"/>
      <c r="RIU82" s="9"/>
      <c r="RIV82" s="9"/>
      <c r="RIW82" s="9"/>
      <c r="RIX82" s="9"/>
      <c r="RIY82" s="9"/>
      <c r="RIZ82" s="9"/>
      <c r="RJA82" s="9"/>
      <c r="RJB82" s="9"/>
      <c r="RJC82" s="9"/>
      <c r="RJD82" s="9"/>
      <c r="RJE82" s="9"/>
      <c r="RJF82" s="9"/>
      <c r="RJG82" s="9"/>
      <c r="RJH82" s="9"/>
      <c r="RJI82" s="9"/>
      <c r="RJJ82" s="9"/>
      <c r="RJK82" s="9"/>
      <c r="RJL82" s="9"/>
      <c r="RJM82" s="9"/>
      <c r="RJN82" s="9"/>
      <c r="RJO82" s="9"/>
      <c r="RJP82" s="9"/>
      <c r="RJQ82" s="9"/>
      <c r="RJR82" s="9"/>
      <c r="RJS82" s="9"/>
      <c r="RJT82" s="9"/>
      <c r="RJU82" s="9"/>
      <c r="RJV82" s="9"/>
      <c r="RJW82" s="9"/>
      <c r="RJX82" s="9"/>
      <c r="RJY82" s="9"/>
      <c r="RJZ82" s="9"/>
      <c r="RKA82" s="9"/>
      <c r="RKB82" s="9"/>
      <c r="RKC82" s="9"/>
      <c r="RKD82" s="9"/>
      <c r="RKE82" s="9"/>
      <c r="RKF82" s="9"/>
      <c r="RKG82" s="9"/>
      <c r="RKH82" s="9"/>
      <c r="RKI82" s="9"/>
      <c r="RKJ82" s="9"/>
      <c r="RKK82" s="9"/>
      <c r="RKL82" s="9"/>
      <c r="RKM82" s="9"/>
      <c r="RKN82" s="9"/>
      <c r="RKO82" s="9"/>
      <c r="RKP82" s="9"/>
      <c r="RKQ82" s="9"/>
      <c r="RKR82" s="9"/>
      <c r="RKS82" s="9"/>
      <c r="RKT82" s="9"/>
      <c r="RKU82" s="9"/>
      <c r="RKV82" s="9"/>
      <c r="RKW82" s="9"/>
      <c r="RKX82" s="9"/>
      <c r="RKY82" s="9"/>
      <c r="RKZ82" s="9"/>
      <c r="RLA82" s="9"/>
      <c r="RLB82" s="9"/>
      <c r="RLC82" s="9"/>
      <c r="RLD82" s="9"/>
      <c r="RLE82" s="9"/>
      <c r="RLF82" s="9"/>
      <c r="RLG82" s="9"/>
      <c r="RLH82" s="9"/>
      <c r="RLI82" s="9"/>
      <c r="RLJ82" s="9"/>
      <c r="RLK82" s="9"/>
      <c r="RLL82" s="9"/>
      <c r="RLM82" s="9"/>
      <c r="RLN82" s="9"/>
      <c r="RLO82" s="9"/>
      <c r="RLP82" s="9"/>
      <c r="RLQ82" s="9"/>
      <c r="RLR82" s="9"/>
      <c r="RLS82" s="9"/>
      <c r="RLT82" s="9"/>
      <c r="RLU82" s="9"/>
      <c r="RLV82" s="9"/>
      <c r="RLW82" s="9"/>
      <c r="RLX82" s="9"/>
      <c r="RLY82" s="9"/>
      <c r="RLZ82" s="9"/>
      <c r="RMA82" s="9"/>
      <c r="RMB82" s="9"/>
      <c r="RMC82" s="9"/>
      <c r="RMD82" s="9"/>
      <c r="RME82" s="9"/>
      <c r="RMF82" s="9"/>
      <c r="RMG82" s="9"/>
      <c r="RMH82" s="9"/>
      <c r="RMI82" s="9"/>
      <c r="RMJ82" s="9"/>
      <c r="RMK82" s="9"/>
      <c r="RML82" s="9"/>
      <c r="RMM82" s="9"/>
      <c r="RMN82" s="9"/>
      <c r="RMO82" s="9"/>
      <c r="RMP82" s="9"/>
      <c r="RMQ82" s="9"/>
      <c r="RMR82" s="9"/>
      <c r="RMS82" s="9"/>
      <c r="RMT82" s="9"/>
      <c r="RMU82" s="9"/>
      <c r="RMV82" s="9"/>
      <c r="RMW82" s="9"/>
      <c r="RMX82" s="9"/>
      <c r="RMY82" s="9"/>
      <c r="RMZ82" s="9"/>
      <c r="RNA82" s="9"/>
      <c r="RNB82" s="9"/>
      <c r="RNC82" s="9"/>
      <c r="RND82" s="9"/>
      <c r="RNE82" s="9"/>
      <c r="RNF82" s="9"/>
      <c r="RNG82" s="9"/>
      <c r="RNH82" s="9"/>
      <c r="RNI82" s="9"/>
      <c r="RNJ82" s="9"/>
      <c r="RNK82" s="9"/>
      <c r="RNL82" s="9"/>
      <c r="RNM82" s="9"/>
      <c r="RNN82" s="9"/>
      <c r="RNO82" s="9"/>
      <c r="RNP82" s="9"/>
      <c r="RNQ82" s="9"/>
      <c r="RNR82" s="9"/>
      <c r="RNS82" s="9"/>
      <c r="RNT82" s="9"/>
      <c r="RNU82" s="9"/>
      <c r="RNV82" s="9"/>
      <c r="RNW82" s="9"/>
      <c r="RNX82" s="9"/>
      <c r="RNY82" s="9"/>
      <c r="RNZ82" s="9"/>
      <c r="ROA82" s="9"/>
      <c r="ROB82" s="9"/>
      <c r="ROC82" s="9"/>
      <c r="ROD82" s="9"/>
      <c r="ROE82" s="9"/>
      <c r="ROF82" s="9"/>
      <c r="ROG82" s="9"/>
      <c r="ROH82" s="9"/>
      <c r="ROI82" s="9"/>
      <c r="ROJ82" s="9"/>
      <c r="ROK82" s="9"/>
      <c r="ROL82" s="9"/>
      <c r="ROM82" s="9"/>
      <c r="RON82" s="9"/>
      <c r="ROO82" s="9"/>
      <c r="ROP82" s="9"/>
      <c r="ROQ82" s="9"/>
      <c r="ROR82" s="9"/>
      <c r="ROS82" s="9"/>
      <c r="ROT82" s="9"/>
      <c r="ROU82" s="9"/>
      <c r="ROV82" s="9"/>
      <c r="ROW82" s="9"/>
      <c r="ROX82" s="9"/>
      <c r="ROY82" s="9"/>
      <c r="ROZ82" s="9"/>
      <c r="RPA82" s="9"/>
      <c r="RPB82" s="9"/>
      <c r="RPC82" s="9"/>
      <c r="RPD82" s="9"/>
      <c r="RPE82" s="9"/>
      <c r="RPF82" s="9"/>
      <c r="RPG82" s="9"/>
      <c r="RPH82" s="9"/>
      <c r="RPI82" s="9"/>
      <c r="RPJ82" s="9"/>
      <c r="RPK82" s="9"/>
      <c r="RPL82" s="9"/>
      <c r="RPM82" s="9"/>
      <c r="RPN82" s="9"/>
      <c r="RPO82" s="9"/>
      <c r="RPP82" s="9"/>
      <c r="RPQ82" s="9"/>
      <c r="RPR82" s="9"/>
      <c r="RPS82" s="9"/>
      <c r="RPT82" s="9"/>
      <c r="RPU82" s="9"/>
      <c r="RPV82" s="9"/>
      <c r="RPW82" s="9"/>
      <c r="RPX82" s="9"/>
      <c r="RPY82" s="9"/>
      <c r="RPZ82" s="9"/>
      <c r="RQA82" s="9"/>
      <c r="RQB82" s="9"/>
      <c r="RQC82" s="9"/>
      <c r="RQD82" s="9"/>
      <c r="RQE82" s="9"/>
      <c r="RQF82" s="9"/>
      <c r="RQG82" s="9"/>
      <c r="RQH82" s="9"/>
      <c r="RQI82" s="9"/>
      <c r="RQJ82" s="9"/>
      <c r="RQK82" s="9"/>
      <c r="RQL82" s="9"/>
      <c r="RQM82" s="9"/>
      <c r="RQN82" s="9"/>
      <c r="RQO82" s="9"/>
      <c r="RQP82" s="9"/>
      <c r="RQQ82" s="9"/>
      <c r="RQR82" s="9"/>
      <c r="RQS82" s="9"/>
      <c r="RQT82" s="9"/>
      <c r="RQU82" s="9"/>
      <c r="RQV82" s="9"/>
      <c r="RQW82" s="9"/>
      <c r="RQX82" s="9"/>
      <c r="RQY82" s="9"/>
      <c r="RQZ82" s="9"/>
      <c r="RRA82" s="9"/>
      <c r="RRB82" s="9"/>
      <c r="RRC82" s="9"/>
      <c r="RRD82" s="9"/>
      <c r="RRE82" s="9"/>
      <c r="RRF82" s="9"/>
      <c r="RRG82" s="9"/>
      <c r="RRH82" s="9"/>
      <c r="RRI82" s="9"/>
      <c r="RRJ82" s="9"/>
      <c r="RRK82" s="9"/>
      <c r="RRL82" s="9"/>
      <c r="RRM82" s="9"/>
      <c r="RRN82" s="9"/>
      <c r="RRO82" s="9"/>
      <c r="RRP82" s="9"/>
      <c r="RRQ82" s="9"/>
      <c r="RRR82" s="9"/>
      <c r="RRS82" s="9"/>
      <c r="RRT82" s="9"/>
      <c r="RRU82" s="9"/>
      <c r="RRV82" s="9"/>
      <c r="RRW82" s="9"/>
      <c r="RRX82" s="9"/>
      <c r="RRY82" s="9"/>
      <c r="RRZ82" s="9"/>
      <c r="RSA82" s="9"/>
      <c r="RSB82" s="9"/>
      <c r="RSC82" s="9"/>
      <c r="RSD82" s="9"/>
      <c r="RSE82" s="9"/>
      <c r="RSF82" s="9"/>
      <c r="RSG82" s="9"/>
      <c r="RSH82" s="9"/>
      <c r="RSI82" s="9"/>
      <c r="RSJ82" s="9"/>
      <c r="RSK82" s="9"/>
      <c r="RSL82" s="9"/>
      <c r="RSM82" s="9"/>
      <c r="RSN82" s="9"/>
      <c r="RSO82" s="9"/>
      <c r="RSP82" s="9"/>
      <c r="RSQ82" s="9"/>
      <c r="RSR82" s="9"/>
      <c r="RSS82" s="9"/>
      <c r="RST82" s="9"/>
      <c r="RSU82" s="9"/>
      <c r="RSV82" s="9"/>
      <c r="RSW82" s="9"/>
      <c r="RSX82" s="9"/>
      <c r="RSY82" s="9"/>
      <c r="RSZ82" s="9"/>
      <c r="RTA82" s="9"/>
      <c r="RTB82" s="9"/>
      <c r="RTC82" s="9"/>
      <c r="RTD82" s="9"/>
      <c r="RTE82" s="9"/>
      <c r="RTF82" s="9"/>
      <c r="RTG82" s="9"/>
      <c r="RTH82" s="9"/>
      <c r="RTI82" s="9"/>
      <c r="RTJ82" s="9"/>
      <c r="RTK82" s="9"/>
      <c r="RTL82" s="9"/>
      <c r="RTM82" s="9"/>
      <c r="RTN82" s="9"/>
      <c r="RTO82" s="9"/>
      <c r="RTP82" s="9"/>
      <c r="RTQ82" s="9"/>
      <c r="RTR82" s="9"/>
      <c r="RTS82" s="9"/>
      <c r="RTT82" s="9"/>
      <c r="RTU82" s="9"/>
      <c r="RTV82" s="9"/>
      <c r="RTW82" s="9"/>
      <c r="RTX82" s="9"/>
      <c r="RTY82" s="9"/>
      <c r="RTZ82" s="9"/>
      <c r="RUA82" s="9"/>
      <c r="RUB82" s="9"/>
      <c r="RUC82" s="9"/>
      <c r="RUD82" s="9"/>
      <c r="RUE82" s="9"/>
      <c r="RUF82" s="9"/>
      <c r="RUG82" s="9"/>
      <c r="RUH82" s="9"/>
      <c r="RUI82" s="9"/>
      <c r="RUJ82" s="9"/>
      <c r="RUK82" s="9"/>
      <c r="RUL82" s="9"/>
      <c r="RUM82" s="9"/>
      <c r="RUN82" s="9"/>
      <c r="RUO82" s="9"/>
      <c r="RUP82" s="9"/>
      <c r="RUQ82" s="9"/>
      <c r="RUR82" s="9"/>
      <c r="RUS82" s="9"/>
      <c r="RUT82" s="9"/>
      <c r="RUU82" s="9"/>
      <c r="RUV82" s="9"/>
      <c r="RUW82" s="9"/>
      <c r="RUX82" s="9"/>
      <c r="RUY82" s="9"/>
      <c r="RUZ82" s="9"/>
      <c r="RVA82" s="9"/>
      <c r="RVB82" s="9"/>
      <c r="RVC82" s="9"/>
      <c r="RVD82" s="9"/>
      <c r="RVE82" s="9"/>
      <c r="RVF82" s="9"/>
      <c r="RVG82" s="9"/>
      <c r="RVH82" s="9"/>
      <c r="RVI82" s="9"/>
      <c r="RVJ82" s="9"/>
      <c r="RVK82" s="9"/>
      <c r="RVL82" s="9"/>
      <c r="RVM82" s="9"/>
      <c r="RVN82" s="9"/>
      <c r="RVO82" s="9"/>
      <c r="RVP82" s="9"/>
      <c r="RVQ82" s="9"/>
      <c r="RVR82" s="9"/>
      <c r="RVS82" s="9"/>
      <c r="RVT82" s="9"/>
      <c r="RVU82" s="9"/>
      <c r="RVV82" s="9"/>
      <c r="RVW82" s="9"/>
      <c r="RVX82" s="9"/>
      <c r="RVY82" s="9"/>
      <c r="RVZ82" s="9"/>
      <c r="RWA82" s="9"/>
      <c r="RWB82" s="9"/>
      <c r="RWC82" s="9"/>
      <c r="RWD82" s="9"/>
      <c r="RWE82" s="9"/>
      <c r="RWF82" s="9"/>
      <c r="RWG82" s="9"/>
      <c r="RWH82" s="9"/>
      <c r="RWI82" s="9"/>
      <c r="RWJ82" s="9"/>
      <c r="RWK82" s="9"/>
      <c r="RWL82" s="9"/>
      <c r="RWM82" s="9"/>
      <c r="RWN82" s="9"/>
      <c r="RWO82" s="9"/>
      <c r="RWP82" s="9"/>
      <c r="RWQ82" s="9"/>
      <c r="RWR82" s="9"/>
      <c r="RWS82" s="9"/>
      <c r="RWT82" s="9"/>
      <c r="RWU82" s="9"/>
      <c r="RWV82" s="9"/>
      <c r="RWW82" s="9"/>
      <c r="RWX82" s="9"/>
      <c r="RWY82" s="9"/>
      <c r="RWZ82" s="9"/>
      <c r="RXA82" s="9"/>
      <c r="RXB82" s="9"/>
      <c r="RXC82" s="9"/>
      <c r="RXD82" s="9"/>
      <c r="RXE82" s="9"/>
      <c r="RXF82" s="9"/>
      <c r="RXG82" s="9"/>
      <c r="RXH82" s="9"/>
      <c r="RXI82" s="9"/>
      <c r="RXJ82" s="9"/>
      <c r="RXK82" s="9"/>
      <c r="RXL82" s="9"/>
      <c r="RXM82" s="9"/>
      <c r="RXN82" s="9"/>
      <c r="RXO82" s="9"/>
      <c r="RXP82" s="9"/>
      <c r="RXQ82" s="9"/>
      <c r="RXR82" s="9"/>
      <c r="RXS82" s="9"/>
      <c r="RXT82" s="9"/>
      <c r="RXU82" s="9"/>
      <c r="RXV82" s="9"/>
      <c r="RXW82" s="9"/>
      <c r="RXX82" s="9"/>
      <c r="RXY82" s="9"/>
      <c r="RXZ82" s="9"/>
      <c r="RYA82" s="9"/>
      <c r="RYB82" s="9"/>
      <c r="RYC82" s="9"/>
      <c r="RYD82" s="9"/>
      <c r="RYE82" s="9"/>
      <c r="RYF82" s="9"/>
      <c r="RYG82" s="9"/>
      <c r="RYH82" s="9"/>
      <c r="RYI82" s="9"/>
      <c r="RYJ82" s="9"/>
      <c r="RYK82" s="9"/>
      <c r="RYL82" s="9"/>
      <c r="RYM82" s="9"/>
      <c r="RYN82" s="9"/>
      <c r="RYO82" s="9"/>
      <c r="RYP82" s="9"/>
      <c r="RYQ82" s="9"/>
      <c r="RYR82" s="9"/>
      <c r="RYS82" s="9"/>
      <c r="RYT82" s="9"/>
      <c r="RYU82" s="9"/>
      <c r="RYV82" s="9"/>
      <c r="RYW82" s="9"/>
      <c r="RYX82" s="9"/>
      <c r="RYY82" s="9"/>
      <c r="RYZ82" s="9"/>
      <c r="RZA82" s="9"/>
      <c r="RZB82" s="9"/>
      <c r="RZC82" s="9"/>
      <c r="RZD82" s="9"/>
      <c r="RZE82" s="9"/>
      <c r="RZF82" s="9"/>
      <c r="RZG82" s="9"/>
      <c r="RZH82" s="9"/>
      <c r="RZI82" s="9"/>
      <c r="RZJ82" s="9"/>
      <c r="RZK82" s="9"/>
      <c r="RZL82" s="9"/>
      <c r="RZM82" s="9"/>
      <c r="RZN82" s="9"/>
      <c r="RZO82" s="9"/>
      <c r="RZP82" s="9"/>
      <c r="RZQ82" s="9"/>
      <c r="RZR82" s="9"/>
      <c r="RZS82" s="9"/>
      <c r="RZT82" s="9"/>
      <c r="RZU82" s="9"/>
      <c r="RZV82" s="9"/>
      <c r="RZW82" s="9"/>
      <c r="RZX82" s="9"/>
      <c r="RZY82" s="9"/>
      <c r="RZZ82" s="9"/>
      <c r="SAA82" s="9"/>
      <c r="SAB82" s="9"/>
      <c r="SAC82" s="9"/>
      <c r="SAD82" s="9"/>
      <c r="SAE82" s="9"/>
      <c r="SAF82" s="9"/>
      <c r="SAG82" s="9"/>
      <c r="SAH82" s="9"/>
      <c r="SAI82" s="9"/>
      <c r="SAJ82" s="9"/>
      <c r="SAK82" s="9"/>
      <c r="SAL82" s="9"/>
      <c r="SAM82" s="9"/>
      <c r="SAN82" s="9"/>
      <c r="SAO82" s="9"/>
      <c r="SAP82" s="9"/>
      <c r="SAQ82" s="9"/>
      <c r="SAR82" s="9"/>
      <c r="SAS82" s="9"/>
      <c r="SAT82" s="9"/>
      <c r="SAU82" s="9"/>
      <c r="SAV82" s="9"/>
      <c r="SAW82" s="9"/>
      <c r="SAX82" s="9"/>
      <c r="SAY82" s="9"/>
      <c r="SAZ82" s="9"/>
      <c r="SBA82" s="9"/>
      <c r="SBB82" s="9"/>
      <c r="SBC82" s="9"/>
      <c r="SBD82" s="9"/>
      <c r="SBE82" s="9"/>
      <c r="SBF82" s="9"/>
      <c r="SBG82" s="9"/>
      <c r="SBH82" s="9"/>
      <c r="SBI82" s="9"/>
      <c r="SBJ82" s="9"/>
      <c r="SBK82" s="9"/>
      <c r="SBL82" s="9"/>
      <c r="SBM82" s="9"/>
      <c r="SBN82" s="9"/>
      <c r="SBO82" s="9"/>
      <c r="SBP82" s="9"/>
      <c r="SBQ82" s="9"/>
      <c r="SBR82" s="9"/>
      <c r="SBS82" s="9"/>
      <c r="SBT82" s="9"/>
      <c r="SBU82" s="9"/>
      <c r="SBV82" s="9"/>
      <c r="SBW82" s="9"/>
      <c r="SBX82" s="9"/>
      <c r="SBY82" s="9"/>
      <c r="SBZ82" s="9"/>
      <c r="SCA82" s="9"/>
      <c r="SCB82" s="9"/>
      <c r="SCC82" s="9"/>
      <c r="SCD82" s="9"/>
      <c r="SCE82" s="9"/>
      <c r="SCF82" s="9"/>
      <c r="SCG82" s="9"/>
      <c r="SCH82" s="9"/>
      <c r="SCI82" s="9"/>
      <c r="SCJ82" s="9"/>
      <c r="SCK82" s="9"/>
      <c r="SCL82" s="9"/>
      <c r="SCM82" s="9"/>
      <c r="SCN82" s="9"/>
      <c r="SCO82" s="9"/>
      <c r="SCP82" s="9"/>
      <c r="SCQ82" s="9"/>
      <c r="SCR82" s="9"/>
      <c r="SCS82" s="9"/>
      <c r="SCT82" s="9"/>
      <c r="SCU82" s="9"/>
      <c r="SCV82" s="9"/>
      <c r="SCW82" s="9"/>
      <c r="SCX82" s="9"/>
      <c r="SCY82" s="9"/>
      <c r="SCZ82" s="9"/>
      <c r="SDA82" s="9"/>
      <c r="SDB82" s="9"/>
      <c r="SDC82" s="9"/>
      <c r="SDD82" s="9"/>
      <c r="SDE82" s="9"/>
      <c r="SDF82" s="9"/>
      <c r="SDG82" s="9"/>
      <c r="SDH82" s="9"/>
      <c r="SDI82" s="9"/>
      <c r="SDJ82" s="9"/>
      <c r="SDK82" s="9"/>
      <c r="SDL82" s="9"/>
      <c r="SDM82" s="9"/>
      <c r="SDN82" s="9"/>
      <c r="SDO82" s="9"/>
      <c r="SDP82" s="9"/>
      <c r="SDQ82" s="9"/>
      <c r="SDR82" s="9"/>
      <c r="SDS82" s="9"/>
      <c r="SDT82" s="9"/>
      <c r="SDU82" s="9"/>
      <c r="SDV82" s="9"/>
      <c r="SDW82" s="9"/>
      <c r="SDX82" s="9"/>
      <c r="SDY82" s="9"/>
      <c r="SDZ82" s="9"/>
      <c r="SEA82" s="9"/>
      <c r="SEB82" s="9"/>
      <c r="SEC82" s="9"/>
      <c r="SED82" s="9"/>
      <c r="SEE82" s="9"/>
      <c r="SEF82" s="9"/>
      <c r="SEG82" s="9"/>
      <c r="SEH82" s="9"/>
      <c r="SEI82" s="9"/>
      <c r="SEJ82" s="9"/>
      <c r="SEK82" s="9"/>
      <c r="SEL82" s="9"/>
      <c r="SEM82" s="9"/>
      <c r="SEN82" s="9"/>
      <c r="SEO82" s="9"/>
      <c r="SEP82" s="9"/>
      <c r="SEQ82" s="9"/>
      <c r="SER82" s="9"/>
      <c r="SES82" s="9"/>
      <c r="SET82" s="9"/>
      <c r="SEU82" s="9"/>
      <c r="SEV82" s="9"/>
      <c r="SEW82" s="9"/>
      <c r="SEX82" s="9"/>
      <c r="SEY82" s="9"/>
      <c r="SEZ82" s="9"/>
      <c r="SFA82" s="9"/>
      <c r="SFB82" s="9"/>
      <c r="SFC82" s="9"/>
      <c r="SFD82" s="9"/>
      <c r="SFE82" s="9"/>
      <c r="SFF82" s="9"/>
      <c r="SFG82" s="9"/>
      <c r="SFH82" s="9"/>
      <c r="SFI82" s="9"/>
      <c r="SFJ82" s="9"/>
      <c r="SFK82" s="9"/>
      <c r="SFL82" s="9"/>
      <c r="SFM82" s="9"/>
      <c r="SFN82" s="9"/>
      <c r="SFO82" s="9"/>
      <c r="SFP82" s="9"/>
      <c r="SFQ82" s="9"/>
      <c r="SFR82" s="9"/>
      <c r="SFS82" s="9"/>
      <c r="SFT82" s="9"/>
      <c r="SFU82" s="9"/>
      <c r="SFV82" s="9"/>
      <c r="SFW82" s="9"/>
      <c r="SFX82" s="9"/>
      <c r="SFY82" s="9"/>
      <c r="SFZ82" s="9"/>
      <c r="SGA82" s="9"/>
      <c r="SGB82" s="9"/>
      <c r="SGC82" s="9"/>
      <c r="SGD82" s="9"/>
      <c r="SGE82" s="9"/>
      <c r="SGF82" s="9"/>
      <c r="SGG82" s="9"/>
      <c r="SGH82" s="9"/>
      <c r="SGI82" s="9"/>
      <c r="SGJ82" s="9"/>
      <c r="SGK82" s="9"/>
      <c r="SGL82" s="9"/>
      <c r="SGM82" s="9"/>
      <c r="SGN82" s="9"/>
      <c r="SGO82" s="9"/>
      <c r="SGP82" s="9"/>
      <c r="SGQ82" s="9"/>
      <c r="SGR82" s="9"/>
      <c r="SGS82" s="9"/>
      <c r="SGT82" s="9"/>
      <c r="SGU82" s="9"/>
      <c r="SGV82" s="9"/>
      <c r="SGW82" s="9"/>
      <c r="SGX82" s="9"/>
      <c r="SGY82" s="9"/>
      <c r="SGZ82" s="9"/>
      <c r="SHA82" s="9"/>
      <c r="SHB82" s="9"/>
      <c r="SHC82" s="9"/>
      <c r="SHD82" s="9"/>
      <c r="SHE82" s="9"/>
      <c r="SHF82" s="9"/>
      <c r="SHG82" s="9"/>
      <c r="SHH82" s="9"/>
      <c r="SHI82" s="9"/>
      <c r="SHJ82" s="9"/>
      <c r="SHK82" s="9"/>
      <c r="SHL82" s="9"/>
      <c r="SHM82" s="9"/>
      <c r="SHN82" s="9"/>
      <c r="SHO82" s="9"/>
      <c r="SHP82" s="9"/>
      <c r="SHQ82" s="9"/>
      <c r="SHR82" s="9"/>
      <c r="SHS82" s="9"/>
      <c r="SHT82" s="9"/>
      <c r="SHU82" s="9"/>
      <c r="SHV82" s="9"/>
      <c r="SHW82" s="9"/>
      <c r="SHX82" s="9"/>
      <c r="SHY82" s="9"/>
      <c r="SHZ82" s="9"/>
      <c r="SIA82" s="9"/>
      <c r="SIB82" s="9"/>
      <c r="SIC82" s="9"/>
      <c r="SID82" s="9"/>
      <c r="SIE82" s="9"/>
      <c r="SIF82" s="9"/>
      <c r="SIG82" s="9"/>
      <c r="SIH82" s="9"/>
      <c r="SII82" s="9"/>
      <c r="SIJ82" s="9"/>
      <c r="SIK82" s="9"/>
      <c r="SIL82" s="9"/>
      <c r="SIM82" s="9"/>
      <c r="SIN82" s="9"/>
      <c r="SIO82" s="9"/>
      <c r="SIP82" s="9"/>
      <c r="SIQ82" s="9"/>
      <c r="SIR82" s="9"/>
      <c r="SIS82" s="9"/>
      <c r="SIT82" s="9"/>
      <c r="SIU82" s="9"/>
      <c r="SIV82" s="9"/>
      <c r="SIW82" s="9"/>
      <c r="SIX82" s="9"/>
      <c r="SIY82" s="9"/>
      <c r="SIZ82" s="9"/>
      <c r="SJA82" s="9"/>
      <c r="SJB82" s="9"/>
      <c r="SJC82" s="9"/>
      <c r="SJD82" s="9"/>
      <c r="SJE82" s="9"/>
      <c r="SJF82" s="9"/>
      <c r="SJG82" s="9"/>
      <c r="SJH82" s="9"/>
      <c r="SJI82" s="9"/>
      <c r="SJJ82" s="9"/>
      <c r="SJK82" s="9"/>
      <c r="SJL82" s="9"/>
      <c r="SJM82" s="9"/>
      <c r="SJN82" s="9"/>
      <c r="SJO82" s="9"/>
      <c r="SJP82" s="9"/>
      <c r="SJQ82" s="9"/>
      <c r="SJR82" s="9"/>
      <c r="SJS82" s="9"/>
      <c r="SJT82" s="9"/>
      <c r="SJU82" s="9"/>
      <c r="SJV82" s="9"/>
      <c r="SJW82" s="9"/>
      <c r="SJX82" s="9"/>
      <c r="SJY82" s="9"/>
      <c r="SJZ82" s="9"/>
      <c r="SKA82" s="9"/>
      <c r="SKB82" s="9"/>
      <c r="SKC82" s="9"/>
      <c r="SKD82" s="9"/>
      <c r="SKE82" s="9"/>
      <c r="SKF82" s="9"/>
      <c r="SKG82" s="9"/>
      <c r="SKH82" s="9"/>
      <c r="SKI82" s="9"/>
      <c r="SKJ82" s="9"/>
      <c r="SKK82" s="9"/>
      <c r="SKL82" s="9"/>
      <c r="SKM82" s="9"/>
      <c r="SKN82" s="9"/>
      <c r="SKO82" s="9"/>
      <c r="SKP82" s="9"/>
      <c r="SKQ82" s="9"/>
      <c r="SKR82" s="9"/>
      <c r="SKS82" s="9"/>
      <c r="SKT82" s="9"/>
      <c r="SKU82" s="9"/>
      <c r="SKV82" s="9"/>
      <c r="SKW82" s="9"/>
      <c r="SKX82" s="9"/>
      <c r="SKY82" s="9"/>
      <c r="SKZ82" s="9"/>
      <c r="SLA82" s="9"/>
      <c r="SLB82" s="9"/>
      <c r="SLC82" s="9"/>
      <c r="SLD82" s="9"/>
      <c r="SLE82" s="9"/>
      <c r="SLF82" s="9"/>
      <c r="SLG82" s="9"/>
      <c r="SLH82" s="9"/>
      <c r="SLI82" s="9"/>
      <c r="SLJ82" s="9"/>
      <c r="SLK82" s="9"/>
      <c r="SLL82" s="9"/>
      <c r="SLM82" s="9"/>
      <c r="SLN82" s="9"/>
      <c r="SLO82" s="9"/>
      <c r="SLP82" s="9"/>
      <c r="SLQ82" s="9"/>
      <c r="SLR82" s="9"/>
      <c r="SLS82" s="9"/>
      <c r="SLT82" s="9"/>
      <c r="SLU82" s="9"/>
      <c r="SLV82" s="9"/>
      <c r="SLW82" s="9"/>
      <c r="SLX82" s="9"/>
      <c r="SLY82" s="9"/>
      <c r="SLZ82" s="9"/>
      <c r="SMA82" s="9"/>
      <c r="SMB82" s="9"/>
      <c r="SMC82" s="9"/>
      <c r="SMD82" s="9"/>
      <c r="SME82" s="9"/>
      <c r="SMF82" s="9"/>
      <c r="SMG82" s="9"/>
      <c r="SMH82" s="9"/>
      <c r="SMI82" s="9"/>
      <c r="SMJ82" s="9"/>
      <c r="SMK82" s="9"/>
      <c r="SML82" s="9"/>
      <c r="SMM82" s="9"/>
      <c r="SMN82" s="9"/>
      <c r="SMO82" s="9"/>
      <c r="SMP82" s="9"/>
      <c r="SMQ82" s="9"/>
      <c r="SMR82" s="9"/>
      <c r="SMS82" s="9"/>
      <c r="SMT82" s="9"/>
      <c r="SMU82" s="9"/>
      <c r="SMV82" s="9"/>
      <c r="SMW82" s="9"/>
      <c r="SMX82" s="9"/>
      <c r="SMY82" s="9"/>
      <c r="SMZ82" s="9"/>
      <c r="SNA82" s="9"/>
      <c r="SNB82" s="9"/>
      <c r="SNC82" s="9"/>
      <c r="SND82" s="9"/>
      <c r="SNE82" s="9"/>
      <c r="SNF82" s="9"/>
      <c r="SNG82" s="9"/>
      <c r="SNH82" s="9"/>
      <c r="SNI82" s="9"/>
      <c r="SNJ82" s="9"/>
      <c r="SNK82" s="9"/>
      <c r="SNL82" s="9"/>
      <c r="SNM82" s="9"/>
      <c r="SNN82" s="9"/>
      <c r="SNO82" s="9"/>
      <c r="SNP82" s="9"/>
      <c r="SNQ82" s="9"/>
      <c r="SNR82" s="9"/>
      <c r="SNS82" s="9"/>
      <c r="SNT82" s="9"/>
      <c r="SNU82" s="9"/>
      <c r="SNV82" s="9"/>
      <c r="SNW82" s="9"/>
      <c r="SNX82" s="9"/>
      <c r="SNY82" s="9"/>
      <c r="SNZ82" s="9"/>
      <c r="SOA82" s="9"/>
      <c r="SOB82" s="9"/>
      <c r="SOC82" s="9"/>
      <c r="SOD82" s="9"/>
      <c r="SOE82" s="9"/>
      <c r="SOF82" s="9"/>
      <c r="SOG82" s="9"/>
      <c r="SOH82" s="9"/>
      <c r="SOI82" s="9"/>
      <c r="SOJ82" s="9"/>
      <c r="SOK82" s="9"/>
      <c r="SOL82" s="9"/>
      <c r="SOM82" s="9"/>
      <c r="SON82" s="9"/>
      <c r="SOO82" s="9"/>
      <c r="SOP82" s="9"/>
      <c r="SOQ82" s="9"/>
      <c r="SOR82" s="9"/>
      <c r="SOS82" s="9"/>
      <c r="SOT82" s="9"/>
      <c r="SOU82" s="9"/>
      <c r="SOV82" s="9"/>
      <c r="SOW82" s="9"/>
      <c r="SOX82" s="9"/>
      <c r="SOY82" s="9"/>
      <c r="SOZ82" s="9"/>
      <c r="SPA82" s="9"/>
      <c r="SPB82" s="9"/>
      <c r="SPC82" s="9"/>
      <c r="SPD82" s="9"/>
      <c r="SPE82" s="9"/>
      <c r="SPF82" s="9"/>
      <c r="SPG82" s="9"/>
      <c r="SPH82" s="9"/>
      <c r="SPI82" s="9"/>
      <c r="SPJ82" s="9"/>
      <c r="SPK82" s="9"/>
      <c r="SPL82" s="9"/>
      <c r="SPM82" s="9"/>
      <c r="SPN82" s="9"/>
      <c r="SPO82" s="9"/>
      <c r="SPP82" s="9"/>
      <c r="SPQ82" s="9"/>
      <c r="SPR82" s="9"/>
      <c r="SPS82" s="9"/>
      <c r="SPT82" s="9"/>
      <c r="SPU82" s="9"/>
      <c r="SPV82" s="9"/>
      <c r="SPW82" s="9"/>
      <c r="SPX82" s="9"/>
      <c r="SPY82" s="9"/>
      <c r="SPZ82" s="9"/>
      <c r="SQA82" s="9"/>
      <c r="SQB82" s="9"/>
      <c r="SQC82" s="9"/>
      <c r="SQD82" s="9"/>
      <c r="SQE82" s="9"/>
      <c r="SQF82" s="9"/>
      <c r="SQG82" s="9"/>
      <c r="SQH82" s="9"/>
      <c r="SQI82" s="9"/>
      <c r="SQJ82" s="9"/>
      <c r="SQK82" s="9"/>
      <c r="SQL82" s="9"/>
      <c r="SQM82" s="9"/>
      <c r="SQN82" s="9"/>
      <c r="SQO82" s="9"/>
      <c r="SQP82" s="9"/>
      <c r="SQQ82" s="9"/>
      <c r="SQR82" s="9"/>
      <c r="SQS82" s="9"/>
      <c r="SQT82" s="9"/>
      <c r="SQU82" s="9"/>
      <c r="SQV82" s="9"/>
      <c r="SQW82" s="9"/>
      <c r="SQX82" s="9"/>
      <c r="SQY82" s="9"/>
      <c r="SQZ82" s="9"/>
      <c r="SRA82" s="9"/>
      <c r="SRB82" s="9"/>
      <c r="SRC82" s="9"/>
      <c r="SRD82" s="9"/>
      <c r="SRE82" s="9"/>
      <c r="SRF82" s="9"/>
      <c r="SRG82" s="9"/>
      <c r="SRH82" s="9"/>
      <c r="SRI82" s="9"/>
      <c r="SRJ82" s="9"/>
      <c r="SRK82" s="9"/>
      <c r="SRL82" s="9"/>
      <c r="SRM82" s="9"/>
      <c r="SRN82" s="9"/>
      <c r="SRO82" s="9"/>
      <c r="SRP82" s="9"/>
      <c r="SRQ82" s="9"/>
      <c r="SRR82" s="9"/>
      <c r="SRS82" s="9"/>
      <c r="SRT82" s="9"/>
      <c r="SRU82" s="9"/>
      <c r="SRV82" s="9"/>
      <c r="SRW82" s="9"/>
      <c r="SRX82" s="9"/>
      <c r="SRY82" s="9"/>
      <c r="SRZ82" s="9"/>
      <c r="SSA82" s="9"/>
      <c r="SSB82" s="9"/>
      <c r="SSC82" s="9"/>
      <c r="SSD82" s="9"/>
      <c r="SSE82" s="9"/>
      <c r="SSF82" s="9"/>
      <c r="SSG82" s="9"/>
      <c r="SSH82" s="9"/>
      <c r="SSI82" s="9"/>
      <c r="SSJ82" s="9"/>
      <c r="SSK82" s="9"/>
      <c r="SSL82" s="9"/>
      <c r="SSM82" s="9"/>
      <c r="SSN82" s="9"/>
      <c r="SSO82" s="9"/>
      <c r="SSP82" s="9"/>
      <c r="SSQ82" s="9"/>
      <c r="SSR82" s="9"/>
      <c r="SSS82" s="9"/>
      <c r="SST82" s="9"/>
      <c r="SSU82" s="9"/>
      <c r="SSV82" s="9"/>
      <c r="SSW82" s="9"/>
      <c r="SSX82" s="9"/>
      <c r="SSY82" s="9"/>
      <c r="SSZ82" s="9"/>
      <c r="STA82" s="9"/>
      <c r="STB82" s="9"/>
      <c r="STC82" s="9"/>
      <c r="STD82" s="9"/>
      <c r="STE82" s="9"/>
      <c r="STF82" s="9"/>
      <c r="STG82" s="9"/>
      <c r="STH82" s="9"/>
      <c r="STI82" s="9"/>
      <c r="STJ82" s="9"/>
      <c r="STK82" s="9"/>
      <c r="STL82" s="9"/>
      <c r="STM82" s="9"/>
      <c r="STN82" s="9"/>
      <c r="STO82" s="9"/>
      <c r="STP82" s="9"/>
      <c r="STQ82" s="9"/>
      <c r="STR82" s="9"/>
      <c r="STS82" s="9"/>
      <c r="STT82" s="9"/>
      <c r="STU82" s="9"/>
      <c r="STV82" s="9"/>
      <c r="STW82" s="9"/>
      <c r="STX82" s="9"/>
      <c r="STY82" s="9"/>
      <c r="STZ82" s="9"/>
      <c r="SUA82" s="9"/>
      <c r="SUB82" s="9"/>
      <c r="SUC82" s="9"/>
      <c r="SUD82" s="9"/>
      <c r="SUE82" s="9"/>
      <c r="SUF82" s="9"/>
      <c r="SUG82" s="9"/>
      <c r="SUH82" s="9"/>
      <c r="SUI82" s="9"/>
      <c r="SUJ82" s="9"/>
      <c r="SUK82" s="9"/>
      <c r="SUL82" s="9"/>
      <c r="SUM82" s="9"/>
      <c r="SUN82" s="9"/>
      <c r="SUO82" s="9"/>
      <c r="SUP82" s="9"/>
      <c r="SUQ82" s="9"/>
      <c r="SUR82" s="9"/>
      <c r="SUS82" s="9"/>
      <c r="SUT82" s="9"/>
      <c r="SUU82" s="9"/>
      <c r="SUV82" s="9"/>
      <c r="SUW82" s="9"/>
      <c r="SUX82" s="9"/>
      <c r="SUY82" s="9"/>
      <c r="SUZ82" s="9"/>
      <c r="SVA82" s="9"/>
      <c r="SVB82" s="9"/>
      <c r="SVC82" s="9"/>
      <c r="SVD82" s="9"/>
      <c r="SVE82" s="9"/>
      <c r="SVF82" s="9"/>
      <c r="SVG82" s="9"/>
      <c r="SVH82" s="9"/>
      <c r="SVI82" s="9"/>
      <c r="SVJ82" s="9"/>
      <c r="SVK82" s="9"/>
      <c r="SVL82" s="9"/>
      <c r="SVM82" s="9"/>
      <c r="SVN82" s="9"/>
      <c r="SVO82" s="9"/>
      <c r="SVP82" s="9"/>
      <c r="SVQ82" s="9"/>
      <c r="SVR82" s="9"/>
      <c r="SVS82" s="9"/>
      <c r="SVT82" s="9"/>
      <c r="SVU82" s="9"/>
      <c r="SVV82" s="9"/>
      <c r="SVW82" s="9"/>
      <c r="SVX82" s="9"/>
      <c r="SVY82" s="9"/>
      <c r="SVZ82" s="9"/>
      <c r="SWA82" s="9"/>
      <c r="SWB82" s="9"/>
      <c r="SWC82" s="9"/>
      <c r="SWD82" s="9"/>
      <c r="SWE82" s="9"/>
      <c r="SWF82" s="9"/>
      <c r="SWG82" s="9"/>
      <c r="SWH82" s="9"/>
      <c r="SWI82" s="9"/>
      <c r="SWJ82" s="9"/>
      <c r="SWK82" s="9"/>
      <c r="SWL82" s="9"/>
      <c r="SWM82" s="9"/>
      <c r="SWN82" s="9"/>
      <c r="SWO82" s="9"/>
      <c r="SWP82" s="9"/>
      <c r="SWQ82" s="9"/>
      <c r="SWR82" s="9"/>
      <c r="SWS82" s="9"/>
      <c r="SWT82" s="9"/>
      <c r="SWU82" s="9"/>
      <c r="SWV82" s="9"/>
      <c r="SWW82" s="9"/>
      <c r="SWX82" s="9"/>
      <c r="SWY82" s="9"/>
      <c r="SWZ82" s="9"/>
      <c r="SXA82" s="9"/>
      <c r="SXB82" s="9"/>
      <c r="SXC82" s="9"/>
      <c r="SXD82" s="9"/>
      <c r="SXE82" s="9"/>
      <c r="SXF82" s="9"/>
      <c r="SXG82" s="9"/>
      <c r="SXH82" s="9"/>
      <c r="SXI82" s="9"/>
      <c r="SXJ82" s="9"/>
      <c r="SXK82" s="9"/>
      <c r="SXL82" s="9"/>
      <c r="SXM82" s="9"/>
      <c r="SXN82" s="9"/>
      <c r="SXO82" s="9"/>
      <c r="SXP82" s="9"/>
      <c r="SXQ82" s="9"/>
      <c r="SXR82" s="9"/>
      <c r="SXS82" s="9"/>
      <c r="SXT82" s="9"/>
      <c r="SXU82" s="9"/>
      <c r="SXV82" s="9"/>
      <c r="SXW82" s="9"/>
      <c r="SXX82" s="9"/>
      <c r="SXY82" s="9"/>
      <c r="SXZ82" s="9"/>
      <c r="SYA82" s="9"/>
      <c r="SYB82" s="9"/>
      <c r="SYC82" s="9"/>
      <c r="SYD82" s="9"/>
      <c r="SYE82" s="9"/>
      <c r="SYF82" s="9"/>
      <c r="SYG82" s="9"/>
      <c r="SYH82" s="9"/>
      <c r="SYI82" s="9"/>
      <c r="SYJ82" s="9"/>
      <c r="SYK82" s="9"/>
      <c r="SYL82" s="9"/>
      <c r="SYM82" s="9"/>
      <c r="SYN82" s="9"/>
      <c r="SYO82" s="9"/>
      <c r="SYP82" s="9"/>
      <c r="SYQ82" s="9"/>
      <c r="SYR82" s="9"/>
      <c r="SYS82" s="9"/>
      <c r="SYT82" s="9"/>
      <c r="SYU82" s="9"/>
      <c r="SYV82" s="9"/>
      <c r="SYW82" s="9"/>
      <c r="SYX82" s="9"/>
      <c r="SYY82" s="9"/>
      <c r="SYZ82" s="9"/>
      <c r="SZA82" s="9"/>
      <c r="SZB82" s="9"/>
      <c r="SZC82" s="9"/>
      <c r="SZD82" s="9"/>
      <c r="SZE82" s="9"/>
      <c r="SZF82" s="9"/>
      <c r="SZG82" s="9"/>
      <c r="SZH82" s="9"/>
      <c r="SZI82" s="9"/>
      <c r="SZJ82" s="9"/>
      <c r="SZK82" s="9"/>
      <c r="SZL82" s="9"/>
      <c r="SZM82" s="9"/>
      <c r="SZN82" s="9"/>
      <c r="SZO82" s="9"/>
      <c r="SZP82" s="9"/>
      <c r="SZQ82" s="9"/>
      <c r="SZR82" s="9"/>
      <c r="SZS82" s="9"/>
      <c r="SZT82" s="9"/>
      <c r="SZU82" s="9"/>
      <c r="SZV82" s="9"/>
      <c r="SZW82" s="9"/>
      <c r="SZX82" s="9"/>
      <c r="SZY82" s="9"/>
      <c r="SZZ82" s="9"/>
      <c r="TAA82" s="9"/>
      <c r="TAB82" s="9"/>
      <c r="TAC82" s="9"/>
      <c r="TAD82" s="9"/>
      <c r="TAE82" s="9"/>
      <c r="TAF82" s="9"/>
      <c r="TAG82" s="9"/>
      <c r="TAH82" s="9"/>
      <c r="TAI82" s="9"/>
      <c r="TAJ82" s="9"/>
      <c r="TAK82" s="9"/>
      <c r="TAL82" s="9"/>
      <c r="TAM82" s="9"/>
      <c r="TAN82" s="9"/>
      <c r="TAO82" s="9"/>
      <c r="TAP82" s="9"/>
      <c r="TAQ82" s="9"/>
      <c r="TAR82" s="9"/>
      <c r="TAS82" s="9"/>
      <c r="TAT82" s="9"/>
      <c r="TAU82" s="9"/>
      <c r="TAV82" s="9"/>
      <c r="TAW82" s="9"/>
      <c r="TAX82" s="9"/>
      <c r="TAY82" s="9"/>
      <c r="TAZ82" s="9"/>
      <c r="TBA82" s="9"/>
      <c r="TBB82" s="9"/>
      <c r="TBC82" s="9"/>
      <c r="TBD82" s="9"/>
      <c r="TBE82" s="9"/>
      <c r="TBF82" s="9"/>
      <c r="TBG82" s="9"/>
      <c r="TBH82" s="9"/>
      <c r="TBI82" s="9"/>
      <c r="TBJ82" s="9"/>
      <c r="TBK82" s="9"/>
      <c r="TBL82" s="9"/>
      <c r="TBM82" s="9"/>
      <c r="TBN82" s="9"/>
      <c r="TBO82" s="9"/>
      <c r="TBP82" s="9"/>
      <c r="TBQ82" s="9"/>
      <c r="TBR82" s="9"/>
      <c r="TBS82" s="9"/>
      <c r="TBT82" s="9"/>
      <c r="TBU82" s="9"/>
      <c r="TBV82" s="9"/>
      <c r="TBW82" s="9"/>
      <c r="TBX82" s="9"/>
      <c r="TBY82" s="9"/>
      <c r="TBZ82" s="9"/>
      <c r="TCA82" s="9"/>
      <c r="TCB82" s="9"/>
      <c r="TCC82" s="9"/>
      <c r="TCD82" s="9"/>
      <c r="TCE82" s="9"/>
      <c r="TCF82" s="9"/>
      <c r="TCG82" s="9"/>
      <c r="TCH82" s="9"/>
      <c r="TCI82" s="9"/>
      <c r="TCJ82" s="9"/>
      <c r="TCK82" s="9"/>
      <c r="TCL82" s="9"/>
      <c r="TCM82" s="9"/>
      <c r="TCN82" s="9"/>
      <c r="TCO82" s="9"/>
      <c r="TCP82" s="9"/>
      <c r="TCQ82" s="9"/>
      <c r="TCR82" s="9"/>
      <c r="TCS82" s="9"/>
      <c r="TCT82" s="9"/>
      <c r="TCU82" s="9"/>
      <c r="TCV82" s="9"/>
      <c r="TCW82" s="9"/>
      <c r="TCX82" s="9"/>
      <c r="TCY82" s="9"/>
      <c r="TCZ82" s="9"/>
      <c r="TDA82" s="9"/>
      <c r="TDB82" s="9"/>
      <c r="TDC82" s="9"/>
      <c r="TDD82" s="9"/>
      <c r="TDE82" s="9"/>
      <c r="TDF82" s="9"/>
      <c r="TDG82" s="9"/>
      <c r="TDH82" s="9"/>
      <c r="TDI82" s="9"/>
      <c r="TDJ82" s="9"/>
      <c r="TDK82" s="9"/>
      <c r="TDL82" s="9"/>
      <c r="TDM82" s="9"/>
      <c r="TDN82" s="9"/>
      <c r="TDO82" s="9"/>
      <c r="TDP82" s="9"/>
      <c r="TDQ82" s="9"/>
      <c r="TDR82" s="9"/>
      <c r="TDS82" s="9"/>
      <c r="TDT82" s="9"/>
      <c r="TDU82" s="9"/>
      <c r="TDV82" s="9"/>
      <c r="TDW82" s="9"/>
      <c r="TDX82" s="9"/>
      <c r="TDY82" s="9"/>
      <c r="TDZ82" s="9"/>
      <c r="TEA82" s="9"/>
      <c r="TEB82" s="9"/>
      <c r="TEC82" s="9"/>
      <c r="TED82" s="9"/>
      <c r="TEE82" s="9"/>
      <c r="TEF82" s="9"/>
      <c r="TEG82" s="9"/>
      <c r="TEH82" s="9"/>
      <c r="TEI82" s="9"/>
      <c r="TEJ82" s="9"/>
      <c r="TEK82" s="9"/>
      <c r="TEL82" s="9"/>
      <c r="TEM82" s="9"/>
      <c r="TEN82" s="9"/>
      <c r="TEO82" s="9"/>
      <c r="TEP82" s="9"/>
      <c r="TEQ82" s="9"/>
      <c r="TER82" s="9"/>
      <c r="TES82" s="9"/>
      <c r="TET82" s="9"/>
      <c r="TEU82" s="9"/>
      <c r="TEV82" s="9"/>
      <c r="TEW82" s="9"/>
      <c r="TEX82" s="9"/>
      <c r="TEY82" s="9"/>
      <c r="TEZ82" s="9"/>
      <c r="TFA82" s="9"/>
      <c r="TFB82" s="9"/>
      <c r="TFC82" s="9"/>
      <c r="TFD82" s="9"/>
      <c r="TFE82" s="9"/>
      <c r="TFF82" s="9"/>
      <c r="TFG82" s="9"/>
      <c r="TFH82" s="9"/>
      <c r="TFI82" s="9"/>
      <c r="TFJ82" s="9"/>
      <c r="TFK82" s="9"/>
      <c r="TFL82" s="9"/>
      <c r="TFM82" s="9"/>
      <c r="TFN82" s="9"/>
      <c r="TFO82" s="9"/>
      <c r="TFP82" s="9"/>
      <c r="TFQ82" s="9"/>
      <c r="TFR82" s="9"/>
      <c r="TFS82" s="9"/>
      <c r="TFT82" s="9"/>
      <c r="TFU82" s="9"/>
      <c r="TFV82" s="9"/>
      <c r="TFW82" s="9"/>
      <c r="TFX82" s="9"/>
      <c r="TFY82" s="9"/>
      <c r="TFZ82" s="9"/>
      <c r="TGA82" s="9"/>
      <c r="TGB82" s="9"/>
      <c r="TGC82" s="9"/>
      <c r="TGD82" s="9"/>
      <c r="TGE82" s="9"/>
      <c r="TGF82" s="9"/>
      <c r="TGG82" s="9"/>
      <c r="TGH82" s="9"/>
      <c r="TGI82" s="9"/>
      <c r="TGJ82" s="9"/>
      <c r="TGK82" s="9"/>
      <c r="TGL82" s="9"/>
      <c r="TGM82" s="9"/>
      <c r="TGN82" s="9"/>
      <c r="TGO82" s="9"/>
      <c r="TGP82" s="9"/>
      <c r="TGQ82" s="9"/>
      <c r="TGR82" s="9"/>
      <c r="TGS82" s="9"/>
      <c r="TGT82" s="9"/>
      <c r="TGU82" s="9"/>
      <c r="TGV82" s="9"/>
      <c r="TGW82" s="9"/>
      <c r="TGX82" s="9"/>
      <c r="TGY82" s="9"/>
      <c r="TGZ82" s="9"/>
      <c r="THA82" s="9"/>
      <c r="THB82" s="9"/>
      <c r="THC82" s="9"/>
      <c r="THD82" s="9"/>
      <c r="THE82" s="9"/>
      <c r="THF82" s="9"/>
      <c r="THG82" s="9"/>
      <c r="THH82" s="9"/>
      <c r="THI82" s="9"/>
      <c r="THJ82" s="9"/>
      <c r="THK82" s="9"/>
      <c r="THL82" s="9"/>
      <c r="THM82" s="9"/>
      <c r="THN82" s="9"/>
      <c r="THO82" s="9"/>
      <c r="THP82" s="9"/>
      <c r="THQ82" s="9"/>
      <c r="THR82" s="9"/>
      <c r="THS82" s="9"/>
      <c r="THT82" s="9"/>
      <c r="THU82" s="9"/>
      <c r="THV82" s="9"/>
      <c r="THW82" s="9"/>
      <c r="THX82" s="9"/>
      <c r="THY82" s="9"/>
      <c r="THZ82" s="9"/>
      <c r="TIA82" s="9"/>
      <c r="TIB82" s="9"/>
      <c r="TIC82" s="9"/>
      <c r="TID82" s="9"/>
      <c r="TIE82" s="9"/>
      <c r="TIF82" s="9"/>
      <c r="TIG82" s="9"/>
      <c r="TIH82" s="9"/>
      <c r="TII82" s="9"/>
      <c r="TIJ82" s="9"/>
      <c r="TIK82" s="9"/>
      <c r="TIL82" s="9"/>
      <c r="TIM82" s="9"/>
      <c r="TIN82" s="9"/>
      <c r="TIO82" s="9"/>
      <c r="TIP82" s="9"/>
      <c r="TIQ82" s="9"/>
      <c r="TIR82" s="9"/>
      <c r="TIS82" s="9"/>
      <c r="TIT82" s="9"/>
      <c r="TIU82" s="9"/>
      <c r="TIV82" s="9"/>
      <c r="TIW82" s="9"/>
      <c r="TIX82" s="9"/>
      <c r="TIY82" s="9"/>
      <c r="TIZ82" s="9"/>
      <c r="TJA82" s="9"/>
      <c r="TJB82" s="9"/>
      <c r="TJC82" s="9"/>
      <c r="TJD82" s="9"/>
      <c r="TJE82" s="9"/>
      <c r="TJF82" s="9"/>
      <c r="TJG82" s="9"/>
      <c r="TJH82" s="9"/>
      <c r="TJI82" s="9"/>
      <c r="TJJ82" s="9"/>
      <c r="TJK82" s="9"/>
      <c r="TJL82" s="9"/>
      <c r="TJM82" s="9"/>
      <c r="TJN82" s="9"/>
      <c r="TJO82" s="9"/>
      <c r="TJP82" s="9"/>
      <c r="TJQ82" s="9"/>
      <c r="TJR82" s="9"/>
      <c r="TJS82" s="9"/>
      <c r="TJT82" s="9"/>
      <c r="TJU82" s="9"/>
      <c r="TJV82" s="9"/>
      <c r="TJW82" s="9"/>
      <c r="TJX82" s="9"/>
      <c r="TJY82" s="9"/>
      <c r="TJZ82" s="9"/>
      <c r="TKA82" s="9"/>
      <c r="TKB82" s="9"/>
      <c r="TKC82" s="9"/>
      <c r="TKD82" s="9"/>
      <c r="TKE82" s="9"/>
      <c r="TKF82" s="9"/>
      <c r="TKG82" s="9"/>
      <c r="TKH82" s="9"/>
      <c r="TKI82" s="9"/>
      <c r="TKJ82" s="9"/>
      <c r="TKK82" s="9"/>
      <c r="TKL82" s="9"/>
      <c r="TKM82" s="9"/>
      <c r="TKN82" s="9"/>
      <c r="TKO82" s="9"/>
      <c r="TKP82" s="9"/>
      <c r="TKQ82" s="9"/>
      <c r="TKR82" s="9"/>
      <c r="TKS82" s="9"/>
      <c r="TKT82" s="9"/>
      <c r="TKU82" s="9"/>
      <c r="TKV82" s="9"/>
      <c r="TKW82" s="9"/>
      <c r="TKX82" s="9"/>
      <c r="TKY82" s="9"/>
      <c r="TKZ82" s="9"/>
      <c r="TLA82" s="9"/>
      <c r="TLB82" s="9"/>
      <c r="TLC82" s="9"/>
      <c r="TLD82" s="9"/>
      <c r="TLE82" s="9"/>
      <c r="TLF82" s="9"/>
      <c r="TLG82" s="9"/>
      <c r="TLH82" s="9"/>
      <c r="TLI82" s="9"/>
      <c r="TLJ82" s="9"/>
      <c r="TLK82" s="9"/>
      <c r="TLL82" s="9"/>
      <c r="TLM82" s="9"/>
      <c r="TLN82" s="9"/>
      <c r="TLO82" s="9"/>
      <c r="TLP82" s="9"/>
      <c r="TLQ82" s="9"/>
      <c r="TLR82" s="9"/>
      <c r="TLS82" s="9"/>
      <c r="TLT82" s="9"/>
      <c r="TLU82" s="9"/>
      <c r="TLV82" s="9"/>
      <c r="TLW82" s="9"/>
      <c r="TLX82" s="9"/>
      <c r="TLY82" s="9"/>
      <c r="TLZ82" s="9"/>
      <c r="TMA82" s="9"/>
      <c r="TMB82" s="9"/>
      <c r="TMC82" s="9"/>
      <c r="TMD82" s="9"/>
      <c r="TME82" s="9"/>
      <c r="TMF82" s="9"/>
      <c r="TMG82" s="9"/>
      <c r="TMH82" s="9"/>
      <c r="TMI82" s="9"/>
      <c r="TMJ82" s="9"/>
      <c r="TMK82" s="9"/>
      <c r="TML82" s="9"/>
      <c r="TMM82" s="9"/>
      <c r="TMN82" s="9"/>
      <c r="TMO82" s="9"/>
      <c r="TMP82" s="9"/>
      <c r="TMQ82" s="9"/>
      <c r="TMR82" s="9"/>
      <c r="TMS82" s="9"/>
      <c r="TMT82" s="9"/>
      <c r="TMU82" s="9"/>
      <c r="TMV82" s="9"/>
      <c r="TMW82" s="9"/>
      <c r="TMX82" s="9"/>
      <c r="TMY82" s="9"/>
      <c r="TMZ82" s="9"/>
      <c r="TNA82" s="9"/>
      <c r="TNB82" s="9"/>
      <c r="TNC82" s="9"/>
      <c r="TND82" s="9"/>
      <c r="TNE82" s="9"/>
      <c r="TNF82" s="9"/>
      <c r="TNG82" s="9"/>
      <c r="TNH82" s="9"/>
      <c r="TNI82" s="9"/>
      <c r="TNJ82" s="9"/>
      <c r="TNK82" s="9"/>
      <c r="TNL82" s="9"/>
      <c r="TNM82" s="9"/>
      <c r="TNN82" s="9"/>
      <c r="TNO82" s="9"/>
      <c r="TNP82" s="9"/>
      <c r="TNQ82" s="9"/>
      <c r="TNR82" s="9"/>
      <c r="TNS82" s="9"/>
      <c r="TNT82" s="9"/>
      <c r="TNU82" s="9"/>
      <c r="TNV82" s="9"/>
      <c r="TNW82" s="9"/>
      <c r="TNX82" s="9"/>
      <c r="TNY82" s="9"/>
      <c r="TNZ82" s="9"/>
      <c r="TOA82" s="9"/>
      <c r="TOB82" s="9"/>
      <c r="TOC82" s="9"/>
      <c r="TOD82" s="9"/>
      <c r="TOE82" s="9"/>
      <c r="TOF82" s="9"/>
      <c r="TOG82" s="9"/>
      <c r="TOH82" s="9"/>
      <c r="TOI82" s="9"/>
      <c r="TOJ82" s="9"/>
      <c r="TOK82" s="9"/>
      <c r="TOL82" s="9"/>
      <c r="TOM82" s="9"/>
      <c r="TON82" s="9"/>
      <c r="TOO82" s="9"/>
      <c r="TOP82" s="9"/>
      <c r="TOQ82" s="9"/>
      <c r="TOR82" s="9"/>
      <c r="TOS82" s="9"/>
      <c r="TOT82" s="9"/>
      <c r="TOU82" s="9"/>
      <c r="TOV82" s="9"/>
      <c r="TOW82" s="9"/>
      <c r="TOX82" s="9"/>
      <c r="TOY82" s="9"/>
      <c r="TOZ82" s="9"/>
      <c r="TPA82" s="9"/>
      <c r="TPB82" s="9"/>
      <c r="TPC82" s="9"/>
      <c r="TPD82" s="9"/>
      <c r="TPE82" s="9"/>
      <c r="TPF82" s="9"/>
      <c r="TPG82" s="9"/>
      <c r="TPH82" s="9"/>
      <c r="TPI82" s="9"/>
      <c r="TPJ82" s="9"/>
      <c r="TPK82" s="9"/>
      <c r="TPL82" s="9"/>
      <c r="TPM82" s="9"/>
      <c r="TPN82" s="9"/>
      <c r="TPO82" s="9"/>
      <c r="TPP82" s="9"/>
      <c r="TPQ82" s="9"/>
      <c r="TPR82" s="9"/>
      <c r="TPS82" s="9"/>
      <c r="TPT82" s="9"/>
      <c r="TPU82" s="9"/>
      <c r="TPV82" s="9"/>
      <c r="TPW82" s="9"/>
      <c r="TPX82" s="9"/>
      <c r="TPY82" s="9"/>
      <c r="TPZ82" s="9"/>
      <c r="TQA82" s="9"/>
      <c r="TQB82" s="9"/>
      <c r="TQC82" s="9"/>
      <c r="TQD82" s="9"/>
      <c r="TQE82" s="9"/>
      <c r="TQF82" s="9"/>
      <c r="TQG82" s="9"/>
      <c r="TQH82" s="9"/>
      <c r="TQI82" s="9"/>
      <c r="TQJ82" s="9"/>
      <c r="TQK82" s="9"/>
      <c r="TQL82" s="9"/>
      <c r="TQM82" s="9"/>
      <c r="TQN82" s="9"/>
      <c r="TQO82" s="9"/>
      <c r="TQP82" s="9"/>
      <c r="TQQ82" s="9"/>
      <c r="TQR82" s="9"/>
      <c r="TQS82" s="9"/>
      <c r="TQT82" s="9"/>
      <c r="TQU82" s="9"/>
      <c r="TQV82" s="9"/>
      <c r="TQW82" s="9"/>
      <c r="TQX82" s="9"/>
      <c r="TQY82" s="9"/>
      <c r="TQZ82" s="9"/>
      <c r="TRA82" s="9"/>
      <c r="TRB82" s="9"/>
      <c r="TRC82" s="9"/>
      <c r="TRD82" s="9"/>
      <c r="TRE82" s="9"/>
      <c r="TRF82" s="9"/>
      <c r="TRG82" s="9"/>
      <c r="TRH82" s="9"/>
      <c r="TRI82" s="9"/>
      <c r="TRJ82" s="9"/>
      <c r="TRK82" s="9"/>
      <c r="TRL82" s="9"/>
      <c r="TRM82" s="9"/>
      <c r="TRN82" s="9"/>
      <c r="TRO82" s="9"/>
      <c r="TRP82" s="9"/>
      <c r="TRQ82" s="9"/>
      <c r="TRR82" s="9"/>
      <c r="TRS82" s="9"/>
      <c r="TRT82" s="9"/>
      <c r="TRU82" s="9"/>
      <c r="TRV82" s="9"/>
      <c r="TRW82" s="9"/>
      <c r="TRX82" s="9"/>
      <c r="TRY82" s="9"/>
      <c r="TRZ82" s="9"/>
      <c r="TSA82" s="9"/>
      <c r="TSB82" s="9"/>
      <c r="TSC82" s="9"/>
      <c r="TSD82" s="9"/>
      <c r="TSE82" s="9"/>
      <c r="TSF82" s="9"/>
      <c r="TSG82" s="9"/>
      <c r="TSH82" s="9"/>
      <c r="TSI82" s="9"/>
      <c r="TSJ82" s="9"/>
      <c r="TSK82" s="9"/>
      <c r="TSL82" s="9"/>
      <c r="TSM82" s="9"/>
      <c r="TSN82" s="9"/>
      <c r="TSO82" s="9"/>
      <c r="TSP82" s="9"/>
      <c r="TSQ82" s="9"/>
      <c r="TSR82" s="9"/>
      <c r="TSS82" s="9"/>
      <c r="TST82" s="9"/>
      <c r="TSU82" s="9"/>
      <c r="TSV82" s="9"/>
      <c r="TSW82" s="9"/>
      <c r="TSX82" s="9"/>
      <c r="TSY82" s="9"/>
      <c r="TSZ82" s="9"/>
      <c r="TTA82" s="9"/>
      <c r="TTB82" s="9"/>
      <c r="TTC82" s="9"/>
      <c r="TTD82" s="9"/>
      <c r="TTE82" s="9"/>
      <c r="TTF82" s="9"/>
      <c r="TTG82" s="9"/>
      <c r="TTH82" s="9"/>
      <c r="TTI82" s="9"/>
      <c r="TTJ82" s="9"/>
      <c r="TTK82" s="9"/>
      <c r="TTL82" s="9"/>
      <c r="TTM82" s="9"/>
      <c r="TTN82" s="9"/>
      <c r="TTO82" s="9"/>
      <c r="TTP82" s="9"/>
      <c r="TTQ82" s="9"/>
      <c r="TTR82" s="9"/>
      <c r="TTS82" s="9"/>
      <c r="TTT82" s="9"/>
      <c r="TTU82" s="9"/>
      <c r="TTV82" s="9"/>
      <c r="TTW82" s="9"/>
      <c r="TTX82" s="9"/>
      <c r="TTY82" s="9"/>
      <c r="TTZ82" s="9"/>
      <c r="TUA82" s="9"/>
      <c r="TUB82" s="9"/>
      <c r="TUC82" s="9"/>
      <c r="TUD82" s="9"/>
      <c r="TUE82" s="9"/>
      <c r="TUF82" s="9"/>
      <c r="TUG82" s="9"/>
      <c r="TUH82" s="9"/>
      <c r="TUI82" s="9"/>
      <c r="TUJ82" s="9"/>
      <c r="TUK82" s="9"/>
      <c r="TUL82" s="9"/>
      <c r="TUM82" s="9"/>
      <c r="TUN82" s="9"/>
      <c r="TUO82" s="9"/>
      <c r="TUP82" s="9"/>
      <c r="TUQ82" s="9"/>
      <c r="TUR82" s="9"/>
      <c r="TUS82" s="9"/>
      <c r="TUT82" s="9"/>
      <c r="TUU82" s="9"/>
      <c r="TUV82" s="9"/>
      <c r="TUW82" s="9"/>
      <c r="TUX82" s="9"/>
      <c r="TUY82" s="9"/>
      <c r="TUZ82" s="9"/>
      <c r="TVA82" s="9"/>
      <c r="TVB82" s="9"/>
      <c r="TVC82" s="9"/>
      <c r="TVD82" s="9"/>
      <c r="TVE82" s="9"/>
      <c r="TVF82" s="9"/>
      <c r="TVG82" s="9"/>
      <c r="TVH82" s="9"/>
      <c r="TVI82" s="9"/>
      <c r="TVJ82" s="9"/>
      <c r="TVK82" s="9"/>
      <c r="TVL82" s="9"/>
      <c r="TVM82" s="9"/>
      <c r="TVN82" s="9"/>
      <c r="TVO82" s="9"/>
      <c r="TVP82" s="9"/>
      <c r="TVQ82" s="9"/>
      <c r="TVR82" s="9"/>
      <c r="TVS82" s="9"/>
      <c r="TVT82" s="9"/>
      <c r="TVU82" s="9"/>
      <c r="TVV82" s="9"/>
      <c r="TVW82" s="9"/>
      <c r="TVX82" s="9"/>
      <c r="TVY82" s="9"/>
      <c r="TVZ82" s="9"/>
      <c r="TWA82" s="9"/>
      <c r="TWB82" s="9"/>
      <c r="TWC82" s="9"/>
      <c r="TWD82" s="9"/>
      <c r="TWE82" s="9"/>
      <c r="TWF82" s="9"/>
      <c r="TWG82" s="9"/>
      <c r="TWH82" s="9"/>
      <c r="TWI82" s="9"/>
      <c r="TWJ82" s="9"/>
      <c r="TWK82" s="9"/>
      <c r="TWL82" s="9"/>
      <c r="TWM82" s="9"/>
      <c r="TWN82" s="9"/>
      <c r="TWO82" s="9"/>
      <c r="TWP82" s="9"/>
      <c r="TWQ82" s="9"/>
      <c r="TWR82" s="9"/>
      <c r="TWS82" s="9"/>
      <c r="TWT82" s="9"/>
      <c r="TWU82" s="9"/>
      <c r="TWV82" s="9"/>
      <c r="TWW82" s="9"/>
      <c r="TWX82" s="9"/>
      <c r="TWY82" s="9"/>
      <c r="TWZ82" s="9"/>
      <c r="TXA82" s="9"/>
      <c r="TXB82" s="9"/>
      <c r="TXC82" s="9"/>
      <c r="TXD82" s="9"/>
      <c r="TXE82" s="9"/>
      <c r="TXF82" s="9"/>
      <c r="TXG82" s="9"/>
      <c r="TXH82" s="9"/>
      <c r="TXI82" s="9"/>
      <c r="TXJ82" s="9"/>
      <c r="TXK82" s="9"/>
      <c r="TXL82" s="9"/>
      <c r="TXM82" s="9"/>
      <c r="TXN82" s="9"/>
      <c r="TXO82" s="9"/>
      <c r="TXP82" s="9"/>
      <c r="TXQ82" s="9"/>
      <c r="TXR82" s="9"/>
      <c r="TXS82" s="9"/>
      <c r="TXT82" s="9"/>
      <c r="TXU82" s="9"/>
      <c r="TXV82" s="9"/>
      <c r="TXW82" s="9"/>
      <c r="TXX82" s="9"/>
      <c r="TXY82" s="9"/>
      <c r="TXZ82" s="9"/>
      <c r="TYA82" s="9"/>
      <c r="TYB82" s="9"/>
      <c r="TYC82" s="9"/>
      <c r="TYD82" s="9"/>
      <c r="TYE82" s="9"/>
      <c r="TYF82" s="9"/>
      <c r="TYG82" s="9"/>
      <c r="TYH82" s="9"/>
      <c r="TYI82" s="9"/>
      <c r="TYJ82" s="9"/>
      <c r="TYK82" s="9"/>
      <c r="TYL82" s="9"/>
      <c r="TYM82" s="9"/>
      <c r="TYN82" s="9"/>
      <c r="TYO82" s="9"/>
      <c r="TYP82" s="9"/>
      <c r="TYQ82" s="9"/>
      <c r="TYR82" s="9"/>
      <c r="TYS82" s="9"/>
      <c r="TYT82" s="9"/>
      <c r="TYU82" s="9"/>
      <c r="TYV82" s="9"/>
      <c r="TYW82" s="9"/>
      <c r="TYX82" s="9"/>
      <c r="TYY82" s="9"/>
      <c r="TYZ82" s="9"/>
      <c r="TZA82" s="9"/>
      <c r="TZB82" s="9"/>
      <c r="TZC82" s="9"/>
      <c r="TZD82" s="9"/>
      <c r="TZE82" s="9"/>
      <c r="TZF82" s="9"/>
      <c r="TZG82" s="9"/>
      <c r="TZH82" s="9"/>
      <c r="TZI82" s="9"/>
      <c r="TZJ82" s="9"/>
      <c r="TZK82" s="9"/>
      <c r="TZL82" s="9"/>
      <c r="TZM82" s="9"/>
      <c r="TZN82" s="9"/>
      <c r="TZO82" s="9"/>
      <c r="TZP82" s="9"/>
      <c r="TZQ82" s="9"/>
      <c r="TZR82" s="9"/>
      <c r="TZS82" s="9"/>
      <c r="TZT82" s="9"/>
      <c r="TZU82" s="9"/>
      <c r="TZV82" s="9"/>
      <c r="TZW82" s="9"/>
      <c r="TZX82" s="9"/>
      <c r="TZY82" s="9"/>
      <c r="TZZ82" s="9"/>
      <c r="UAA82" s="9"/>
      <c r="UAB82" s="9"/>
      <c r="UAC82" s="9"/>
      <c r="UAD82" s="9"/>
      <c r="UAE82" s="9"/>
      <c r="UAF82" s="9"/>
      <c r="UAG82" s="9"/>
      <c r="UAH82" s="9"/>
      <c r="UAI82" s="9"/>
      <c r="UAJ82" s="9"/>
      <c r="UAK82" s="9"/>
      <c r="UAL82" s="9"/>
      <c r="UAM82" s="9"/>
      <c r="UAN82" s="9"/>
      <c r="UAO82" s="9"/>
      <c r="UAP82" s="9"/>
      <c r="UAQ82" s="9"/>
      <c r="UAR82" s="9"/>
      <c r="UAS82" s="9"/>
      <c r="UAT82" s="9"/>
      <c r="UAU82" s="9"/>
      <c r="UAV82" s="9"/>
      <c r="UAW82" s="9"/>
      <c r="UAX82" s="9"/>
      <c r="UAY82" s="9"/>
      <c r="UAZ82" s="9"/>
      <c r="UBA82" s="9"/>
      <c r="UBB82" s="9"/>
      <c r="UBC82" s="9"/>
      <c r="UBD82" s="9"/>
      <c r="UBE82" s="9"/>
      <c r="UBF82" s="9"/>
      <c r="UBG82" s="9"/>
      <c r="UBH82" s="9"/>
      <c r="UBI82" s="9"/>
      <c r="UBJ82" s="9"/>
      <c r="UBK82" s="9"/>
      <c r="UBL82" s="9"/>
      <c r="UBM82" s="9"/>
      <c r="UBN82" s="9"/>
      <c r="UBO82" s="9"/>
      <c r="UBP82" s="9"/>
      <c r="UBQ82" s="9"/>
      <c r="UBR82" s="9"/>
      <c r="UBS82" s="9"/>
      <c r="UBT82" s="9"/>
      <c r="UBU82" s="9"/>
      <c r="UBV82" s="9"/>
      <c r="UBW82" s="9"/>
      <c r="UBX82" s="9"/>
      <c r="UBY82" s="9"/>
      <c r="UBZ82" s="9"/>
      <c r="UCA82" s="9"/>
      <c r="UCB82" s="9"/>
      <c r="UCC82" s="9"/>
      <c r="UCD82" s="9"/>
      <c r="UCE82" s="9"/>
      <c r="UCF82" s="9"/>
      <c r="UCG82" s="9"/>
      <c r="UCH82" s="9"/>
      <c r="UCI82" s="9"/>
      <c r="UCJ82" s="9"/>
      <c r="UCK82" s="9"/>
      <c r="UCL82" s="9"/>
      <c r="UCM82" s="9"/>
      <c r="UCN82" s="9"/>
      <c r="UCO82" s="9"/>
      <c r="UCP82" s="9"/>
      <c r="UCQ82" s="9"/>
      <c r="UCR82" s="9"/>
      <c r="UCS82" s="9"/>
      <c r="UCT82" s="9"/>
      <c r="UCU82" s="9"/>
      <c r="UCV82" s="9"/>
      <c r="UCW82" s="9"/>
      <c r="UCX82" s="9"/>
      <c r="UCY82" s="9"/>
      <c r="UCZ82" s="9"/>
      <c r="UDA82" s="9"/>
      <c r="UDB82" s="9"/>
      <c r="UDC82" s="9"/>
      <c r="UDD82" s="9"/>
      <c r="UDE82" s="9"/>
      <c r="UDF82" s="9"/>
      <c r="UDG82" s="9"/>
      <c r="UDH82" s="9"/>
      <c r="UDI82" s="9"/>
      <c r="UDJ82" s="9"/>
      <c r="UDK82" s="9"/>
      <c r="UDL82" s="9"/>
      <c r="UDM82" s="9"/>
      <c r="UDN82" s="9"/>
      <c r="UDO82" s="9"/>
      <c r="UDP82" s="9"/>
      <c r="UDQ82" s="9"/>
      <c r="UDR82" s="9"/>
      <c r="UDS82" s="9"/>
      <c r="UDT82" s="9"/>
      <c r="UDU82" s="9"/>
      <c r="UDV82" s="9"/>
      <c r="UDW82" s="9"/>
      <c r="UDX82" s="9"/>
      <c r="UDY82" s="9"/>
      <c r="UDZ82" s="9"/>
      <c r="UEA82" s="9"/>
      <c r="UEB82" s="9"/>
      <c r="UEC82" s="9"/>
      <c r="UED82" s="9"/>
      <c r="UEE82" s="9"/>
      <c r="UEF82" s="9"/>
      <c r="UEG82" s="9"/>
      <c r="UEH82" s="9"/>
      <c r="UEI82" s="9"/>
      <c r="UEJ82" s="9"/>
      <c r="UEK82" s="9"/>
      <c r="UEL82" s="9"/>
      <c r="UEM82" s="9"/>
      <c r="UEN82" s="9"/>
      <c r="UEO82" s="9"/>
      <c r="UEP82" s="9"/>
      <c r="UEQ82" s="9"/>
      <c r="UER82" s="9"/>
      <c r="UES82" s="9"/>
      <c r="UET82" s="9"/>
      <c r="UEU82" s="9"/>
      <c r="UEV82" s="9"/>
      <c r="UEW82" s="9"/>
      <c r="UEX82" s="9"/>
      <c r="UEY82" s="9"/>
      <c r="UEZ82" s="9"/>
      <c r="UFA82" s="9"/>
      <c r="UFB82" s="9"/>
      <c r="UFC82" s="9"/>
      <c r="UFD82" s="9"/>
      <c r="UFE82" s="9"/>
      <c r="UFF82" s="9"/>
      <c r="UFG82" s="9"/>
      <c r="UFH82" s="9"/>
      <c r="UFI82" s="9"/>
      <c r="UFJ82" s="9"/>
      <c r="UFK82" s="9"/>
      <c r="UFL82" s="9"/>
      <c r="UFM82" s="9"/>
      <c r="UFN82" s="9"/>
      <c r="UFO82" s="9"/>
      <c r="UFP82" s="9"/>
      <c r="UFQ82" s="9"/>
      <c r="UFR82" s="9"/>
      <c r="UFS82" s="9"/>
      <c r="UFT82" s="9"/>
      <c r="UFU82" s="9"/>
      <c r="UFV82" s="9"/>
      <c r="UFW82" s="9"/>
      <c r="UFX82" s="9"/>
      <c r="UFY82" s="9"/>
      <c r="UFZ82" s="9"/>
      <c r="UGA82" s="9"/>
      <c r="UGB82" s="9"/>
      <c r="UGC82" s="9"/>
      <c r="UGD82" s="9"/>
      <c r="UGE82" s="9"/>
      <c r="UGF82" s="9"/>
      <c r="UGG82" s="9"/>
      <c r="UGH82" s="9"/>
      <c r="UGI82" s="9"/>
      <c r="UGJ82" s="9"/>
      <c r="UGK82" s="9"/>
      <c r="UGL82" s="9"/>
      <c r="UGM82" s="9"/>
      <c r="UGN82" s="9"/>
      <c r="UGO82" s="9"/>
      <c r="UGP82" s="9"/>
      <c r="UGQ82" s="9"/>
      <c r="UGR82" s="9"/>
      <c r="UGS82" s="9"/>
      <c r="UGT82" s="9"/>
      <c r="UGU82" s="9"/>
      <c r="UGV82" s="9"/>
      <c r="UGW82" s="9"/>
      <c r="UGX82" s="9"/>
      <c r="UGY82" s="9"/>
      <c r="UGZ82" s="9"/>
      <c r="UHA82" s="9"/>
      <c r="UHB82" s="9"/>
      <c r="UHC82" s="9"/>
      <c r="UHD82" s="9"/>
      <c r="UHE82" s="9"/>
      <c r="UHF82" s="9"/>
      <c r="UHG82" s="9"/>
      <c r="UHH82" s="9"/>
      <c r="UHI82" s="9"/>
      <c r="UHJ82" s="9"/>
      <c r="UHK82" s="9"/>
      <c r="UHL82" s="9"/>
      <c r="UHM82" s="9"/>
      <c r="UHN82" s="9"/>
      <c r="UHO82" s="9"/>
      <c r="UHP82" s="9"/>
      <c r="UHQ82" s="9"/>
      <c r="UHR82" s="9"/>
      <c r="UHS82" s="9"/>
      <c r="UHT82" s="9"/>
      <c r="UHU82" s="9"/>
      <c r="UHV82" s="9"/>
      <c r="UHW82" s="9"/>
      <c r="UHX82" s="9"/>
      <c r="UHY82" s="9"/>
      <c r="UHZ82" s="9"/>
      <c r="UIA82" s="9"/>
      <c r="UIB82" s="9"/>
      <c r="UIC82" s="9"/>
      <c r="UID82" s="9"/>
      <c r="UIE82" s="9"/>
      <c r="UIF82" s="9"/>
      <c r="UIG82" s="9"/>
      <c r="UIH82" s="9"/>
      <c r="UII82" s="9"/>
      <c r="UIJ82" s="9"/>
      <c r="UIK82" s="9"/>
      <c r="UIL82" s="9"/>
      <c r="UIM82" s="9"/>
      <c r="UIN82" s="9"/>
      <c r="UIO82" s="9"/>
      <c r="UIP82" s="9"/>
      <c r="UIQ82" s="9"/>
      <c r="UIR82" s="9"/>
      <c r="UIS82" s="9"/>
      <c r="UIT82" s="9"/>
      <c r="UIU82" s="9"/>
      <c r="UIV82" s="9"/>
      <c r="UIW82" s="9"/>
      <c r="UIX82" s="9"/>
      <c r="UIY82" s="9"/>
      <c r="UIZ82" s="9"/>
      <c r="UJA82" s="9"/>
      <c r="UJB82" s="9"/>
      <c r="UJC82" s="9"/>
      <c r="UJD82" s="9"/>
      <c r="UJE82" s="9"/>
      <c r="UJF82" s="9"/>
      <c r="UJG82" s="9"/>
      <c r="UJH82" s="9"/>
      <c r="UJI82" s="9"/>
      <c r="UJJ82" s="9"/>
      <c r="UJK82" s="9"/>
      <c r="UJL82" s="9"/>
      <c r="UJM82" s="9"/>
      <c r="UJN82" s="9"/>
      <c r="UJO82" s="9"/>
      <c r="UJP82" s="9"/>
      <c r="UJQ82" s="9"/>
      <c r="UJR82" s="9"/>
      <c r="UJS82" s="9"/>
      <c r="UJT82" s="9"/>
      <c r="UJU82" s="9"/>
      <c r="UJV82" s="9"/>
      <c r="UJW82" s="9"/>
      <c r="UJX82" s="9"/>
      <c r="UJY82" s="9"/>
      <c r="UJZ82" s="9"/>
      <c r="UKA82" s="9"/>
      <c r="UKB82" s="9"/>
      <c r="UKC82" s="9"/>
      <c r="UKD82" s="9"/>
      <c r="UKE82" s="9"/>
      <c r="UKF82" s="9"/>
      <c r="UKG82" s="9"/>
      <c r="UKH82" s="9"/>
      <c r="UKI82" s="9"/>
      <c r="UKJ82" s="9"/>
      <c r="UKK82" s="9"/>
      <c r="UKL82" s="9"/>
      <c r="UKM82" s="9"/>
      <c r="UKN82" s="9"/>
      <c r="UKO82" s="9"/>
      <c r="UKP82" s="9"/>
      <c r="UKQ82" s="9"/>
      <c r="UKR82" s="9"/>
      <c r="UKS82" s="9"/>
      <c r="UKT82" s="9"/>
      <c r="UKU82" s="9"/>
      <c r="UKV82" s="9"/>
      <c r="UKW82" s="9"/>
      <c r="UKX82" s="9"/>
      <c r="UKY82" s="9"/>
      <c r="UKZ82" s="9"/>
      <c r="ULA82" s="9"/>
      <c r="ULB82" s="9"/>
      <c r="ULC82" s="9"/>
      <c r="ULD82" s="9"/>
      <c r="ULE82" s="9"/>
      <c r="ULF82" s="9"/>
      <c r="ULG82" s="9"/>
      <c r="ULH82" s="9"/>
      <c r="ULI82" s="9"/>
      <c r="ULJ82" s="9"/>
      <c r="ULK82" s="9"/>
      <c r="ULL82" s="9"/>
      <c r="ULM82" s="9"/>
      <c r="ULN82" s="9"/>
      <c r="ULO82" s="9"/>
      <c r="ULP82" s="9"/>
      <c r="ULQ82" s="9"/>
      <c r="ULR82" s="9"/>
      <c r="ULS82" s="9"/>
      <c r="ULT82" s="9"/>
      <c r="ULU82" s="9"/>
      <c r="ULV82" s="9"/>
      <c r="ULW82" s="9"/>
      <c r="ULX82" s="9"/>
      <c r="ULY82" s="9"/>
      <c r="ULZ82" s="9"/>
      <c r="UMA82" s="9"/>
      <c r="UMB82" s="9"/>
      <c r="UMC82" s="9"/>
      <c r="UMD82" s="9"/>
      <c r="UME82" s="9"/>
      <c r="UMF82" s="9"/>
      <c r="UMG82" s="9"/>
      <c r="UMH82" s="9"/>
      <c r="UMI82" s="9"/>
      <c r="UMJ82" s="9"/>
      <c r="UMK82" s="9"/>
      <c r="UML82" s="9"/>
      <c r="UMM82" s="9"/>
      <c r="UMN82" s="9"/>
      <c r="UMO82" s="9"/>
      <c r="UMP82" s="9"/>
      <c r="UMQ82" s="9"/>
      <c r="UMR82" s="9"/>
      <c r="UMS82" s="9"/>
      <c r="UMT82" s="9"/>
      <c r="UMU82" s="9"/>
      <c r="UMV82" s="9"/>
      <c r="UMW82" s="9"/>
      <c r="UMX82" s="9"/>
      <c r="UMY82" s="9"/>
      <c r="UMZ82" s="9"/>
      <c r="UNA82" s="9"/>
      <c r="UNB82" s="9"/>
      <c r="UNC82" s="9"/>
      <c r="UND82" s="9"/>
      <c r="UNE82" s="9"/>
      <c r="UNF82" s="9"/>
      <c r="UNG82" s="9"/>
      <c r="UNH82" s="9"/>
      <c r="UNI82" s="9"/>
      <c r="UNJ82" s="9"/>
      <c r="UNK82" s="9"/>
      <c r="UNL82" s="9"/>
      <c r="UNM82" s="9"/>
      <c r="UNN82" s="9"/>
      <c r="UNO82" s="9"/>
      <c r="UNP82" s="9"/>
      <c r="UNQ82" s="9"/>
      <c r="UNR82" s="9"/>
      <c r="UNS82" s="9"/>
      <c r="UNT82" s="9"/>
      <c r="UNU82" s="9"/>
      <c r="UNV82" s="9"/>
      <c r="UNW82" s="9"/>
      <c r="UNX82" s="9"/>
      <c r="UNY82" s="9"/>
      <c r="UNZ82" s="9"/>
      <c r="UOA82" s="9"/>
      <c r="UOB82" s="9"/>
      <c r="UOC82" s="9"/>
      <c r="UOD82" s="9"/>
      <c r="UOE82" s="9"/>
      <c r="UOF82" s="9"/>
      <c r="UOG82" s="9"/>
      <c r="UOH82" s="9"/>
      <c r="UOI82" s="9"/>
      <c r="UOJ82" s="9"/>
      <c r="UOK82" s="9"/>
      <c r="UOL82" s="9"/>
      <c r="UOM82" s="9"/>
      <c r="UON82" s="9"/>
      <c r="UOO82" s="9"/>
      <c r="UOP82" s="9"/>
      <c r="UOQ82" s="9"/>
      <c r="UOR82" s="9"/>
      <c r="UOS82" s="9"/>
      <c r="UOT82" s="9"/>
      <c r="UOU82" s="9"/>
      <c r="UOV82" s="9"/>
      <c r="UOW82" s="9"/>
      <c r="UOX82" s="9"/>
      <c r="UOY82" s="9"/>
      <c r="UOZ82" s="9"/>
      <c r="UPA82" s="9"/>
      <c r="UPB82" s="9"/>
      <c r="UPC82" s="9"/>
      <c r="UPD82" s="9"/>
      <c r="UPE82" s="9"/>
      <c r="UPF82" s="9"/>
      <c r="UPG82" s="9"/>
      <c r="UPH82" s="9"/>
      <c r="UPI82" s="9"/>
      <c r="UPJ82" s="9"/>
      <c r="UPK82" s="9"/>
      <c r="UPL82" s="9"/>
      <c r="UPM82" s="9"/>
      <c r="UPN82" s="9"/>
      <c r="UPO82" s="9"/>
      <c r="UPP82" s="9"/>
      <c r="UPQ82" s="9"/>
      <c r="UPR82" s="9"/>
      <c r="UPS82" s="9"/>
      <c r="UPT82" s="9"/>
      <c r="UPU82" s="9"/>
      <c r="UPV82" s="9"/>
      <c r="UPW82" s="9"/>
      <c r="UPX82" s="9"/>
      <c r="UPY82" s="9"/>
      <c r="UPZ82" s="9"/>
      <c r="UQA82" s="9"/>
      <c r="UQB82" s="9"/>
      <c r="UQC82" s="9"/>
      <c r="UQD82" s="9"/>
      <c r="UQE82" s="9"/>
      <c r="UQF82" s="9"/>
      <c r="UQG82" s="9"/>
      <c r="UQH82" s="9"/>
      <c r="UQI82" s="9"/>
      <c r="UQJ82" s="9"/>
      <c r="UQK82" s="9"/>
      <c r="UQL82" s="9"/>
      <c r="UQM82" s="9"/>
      <c r="UQN82" s="9"/>
      <c r="UQO82" s="9"/>
      <c r="UQP82" s="9"/>
      <c r="UQQ82" s="9"/>
      <c r="UQR82" s="9"/>
      <c r="UQS82" s="9"/>
      <c r="UQT82" s="9"/>
      <c r="UQU82" s="9"/>
      <c r="UQV82" s="9"/>
      <c r="UQW82" s="9"/>
      <c r="UQX82" s="9"/>
      <c r="UQY82" s="9"/>
      <c r="UQZ82" s="9"/>
      <c r="URA82" s="9"/>
      <c r="URB82" s="9"/>
      <c r="URC82" s="9"/>
      <c r="URD82" s="9"/>
      <c r="URE82" s="9"/>
      <c r="URF82" s="9"/>
      <c r="URG82" s="9"/>
      <c r="URH82" s="9"/>
      <c r="URI82" s="9"/>
      <c r="URJ82" s="9"/>
      <c r="URK82" s="9"/>
      <c r="URL82" s="9"/>
      <c r="URM82" s="9"/>
      <c r="URN82" s="9"/>
      <c r="URO82" s="9"/>
      <c r="URP82" s="9"/>
      <c r="URQ82" s="9"/>
      <c r="URR82" s="9"/>
      <c r="URS82" s="9"/>
      <c r="URT82" s="9"/>
      <c r="URU82" s="9"/>
      <c r="URV82" s="9"/>
      <c r="URW82" s="9"/>
      <c r="URX82" s="9"/>
      <c r="URY82" s="9"/>
      <c r="URZ82" s="9"/>
      <c r="USA82" s="9"/>
      <c r="USB82" s="9"/>
      <c r="USC82" s="9"/>
      <c r="USD82" s="9"/>
      <c r="USE82" s="9"/>
      <c r="USF82" s="9"/>
      <c r="USG82" s="9"/>
      <c r="USH82" s="9"/>
      <c r="USI82" s="9"/>
      <c r="USJ82" s="9"/>
      <c r="USK82" s="9"/>
      <c r="USL82" s="9"/>
      <c r="USM82" s="9"/>
      <c r="USN82" s="9"/>
      <c r="USO82" s="9"/>
      <c r="USP82" s="9"/>
      <c r="USQ82" s="9"/>
      <c r="USR82" s="9"/>
      <c r="USS82" s="9"/>
      <c r="UST82" s="9"/>
      <c r="USU82" s="9"/>
      <c r="USV82" s="9"/>
      <c r="USW82" s="9"/>
      <c r="USX82" s="9"/>
      <c r="USY82" s="9"/>
      <c r="USZ82" s="9"/>
      <c r="UTA82" s="9"/>
      <c r="UTB82" s="9"/>
      <c r="UTC82" s="9"/>
      <c r="UTD82" s="9"/>
      <c r="UTE82" s="9"/>
      <c r="UTF82" s="9"/>
      <c r="UTG82" s="9"/>
      <c r="UTH82" s="9"/>
      <c r="UTI82" s="9"/>
      <c r="UTJ82" s="9"/>
      <c r="UTK82" s="9"/>
      <c r="UTL82" s="9"/>
      <c r="UTM82" s="9"/>
      <c r="UTN82" s="9"/>
      <c r="UTO82" s="9"/>
      <c r="UTP82" s="9"/>
      <c r="UTQ82" s="9"/>
      <c r="UTR82" s="9"/>
      <c r="UTS82" s="9"/>
      <c r="UTT82" s="9"/>
      <c r="UTU82" s="9"/>
      <c r="UTV82" s="9"/>
      <c r="UTW82" s="9"/>
      <c r="UTX82" s="9"/>
      <c r="UTY82" s="9"/>
      <c r="UTZ82" s="9"/>
      <c r="UUA82" s="9"/>
      <c r="UUB82" s="9"/>
      <c r="UUC82" s="9"/>
      <c r="UUD82" s="9"/>
      <c r="UUE82" s="9"/>
      <c r="UUF82" s="9"/>
      <c r="UUG82" s="9"/>
      <c r="UUH82" s="9"/>
      <c r="UUI82" s="9"/>
      <c r="UUJ82" s="9"/>
      <c r="UUK82" s="9"/>
      <c r="UUL82" s="9"/>
      <c r="UUM82" s="9"/>
      <c r="UUN82" s="9"/>
      <c r="UUO82" s="9"/>
      <c r="UUP82" s="9"/>
      <c r="UUQ82" s="9"/>
      <c r="UUR82" s="9"/>
      <c r="UUS82" s="9"/>
      <c r="UUT82" s="9"/>
      <c r="UUU82" s="9"/>
      <c r="UUV82" s="9"/>
      <c r="UUW82" s="9"/>
      <c r="UUX82" s="9"/>
      <c r="UUY82" s="9"/>
      <c r="UUZ82" s="9"/>
      <c r="UVA82" s="9"/>
      <c r="UVB82" s="9"/>
      <c r="UVC82" s="9"/>
      <c r="UVD82" s="9"/>
      <c r="UVE82" s="9"/>
      <c r="UVF82" s="9"/>
      <c r="UVG82" s="9"/>
      <c r="UVH82" s="9"/>
      <c r="UVI82" s="9"/>
      <c r="UVJ82" s="9"/>
      <c r="UVK82" s="9"/>
      <c r="UVL82" s="9"/>
      <c r="UVM82" s="9"/>
      <c r="UVN82" s="9"/>
      <c r="UVO82" s="9"/>
      <c r="UVP82" s="9"/>
      <c r="UVQ82" s="9"/>
      <c r="UVR82" s="9"/>
      <c r="UVS82" s="9"/>
      <c r="UVT82" s="9"/>
      <c r="UVU82" s="9"/>
      <c r="UVV82" s="9"/>
      <c r="UVW82" s="9"/>
      <c r="UVX82" s="9"/>
      <c r="UVY82" s="9"/>
      <c r="UVZ82" s="9"/>
      <c r="UWA82" s="9"/>
      <c r="UWB82" s="9"/>
      <c r="UWC82" s="9"/>
      <c r="UWD82" s="9"/>
      <c r="UWE82" s="9"/>
      <c r="UWF82" s="9"/>
      <c r="UWG82" s="9"/>
      <c r="UWH82" s="9"/>
      <c r="UWI82" s="9"/>
      <c r="UWJ82" s="9"/>
      <c r="UWK82" s="9"/>
      <c r="UWL82" s="9"/>
      <c r="UWM82" s="9"/>
      <c r="UWN82" s="9"/>
      <c r="UWO82" s="9"/>
      <c r="UWP82" s="9"/>
      <c r="UWQ82" s="9"/>
      <c r="UWR82" s="9"/>
      <c r="UWS82" s="9"/>
      <c r="UWT82" s="9"/>
      <c r="UWU82" s="9"/>
      <c r="UWV82" s="9"/>
      <c r="UWW82" s="9"/>
      <c r="UWX82" s="9"/>
      <c r="UWY82" s="9"/>
      <c r="UWZ82" s="9"/>
      <c r="UXA82" s="9"/>
      <c r="UXB82" s="9"/>
      <c r="UXC82" s="9"/>
      <c r="UXD82" s="9"/>
      <c r="UXE82" s="9"/>
      <c r="UXF82" s="9"/>
      <c r="UXG82" s="9"/>
      <c r="UXH82" s="9"/>
      <c r="UXI82" s="9"/>
      <c r="UXJ82" s="9"/>
      <c r="UXK82" s="9"/>
      <c r="UXL82" s="9"/>
      <c r="UXM82" s="9"/>
      <c r="UXN82" s="9"/>
      <c r="UXO82" s="9"/>
      <c r="UXP82" s="9"/>
      <c r="UXQ82" s="9"/>
      <c r="UXR82" s="9"/>
      <c r="UXS82" s="9"/>
      <c r="UXT82" s="9"/>
      <c r="UXU82" s="9"/>
      <c r="UXV82" s="9"/>
      <c r="UXW82" s="9"/>
      <c r="UXX82" s="9"/>
      <c r="UXY82" s="9"/>
      <c r="UXZ82" s="9"/>
      <c r="UYA82" s="9"/>
      <c r="UYB82" s="9"/>
      <c r="UYC82" s="9"/>
      <c r="UYD82" s="9"/>
      <c r="UYE82" s="9"/>
      <c r="UYF82" s="9"/>
      <c r="UYG82" s="9"/>
      <c r="UYH82" s="9"/>
      <c r="UYI82" s="9"/>
      <c r="UYJ82" s="9"/>
      <c r="UYK82" s="9"/>
      <c r="UYL82" s="9"/>
      <c r="UYM82" s="9"/>
      <c r="UYN82" s="9"/>
      <c r="UYO82" s="9"/>
      <c r="UYP82" s="9"/>
      <c r="UYQ82" s="9"/>
      <c r="UYR82" s="9"/>
      <c r="UYS82" s="9"/>
      <c r="UYT82" s="9"/>
      <c r="UYU82" s="9"/>
      <c r="UYV82" s="9"/>
      <c r="UYW82" s="9"/>
      <c r="UYX82" s="9"/>
      <c r="UYY82" s="9"/>
      <c r="UYZ82" s="9"/>
      <c r="UZA82" s="9"/>
      <c r="UZB82" s="9"/>
      <c r="UZC82" s="9"/>
      <c r="UZD82" s="9"/>
      <c r="UZE82" s="9"/>
      <c r="UZF82" s="9"/>
      <c r="UZG82" s="9"/>
      <c r="UZH82" s="9"/>
      <c r="UZI82" s="9"/>
      <c r="UZJ82" s="9"/>
      <c r="UZK82" s="9"/>
      <c r="UZL82" s="9"/>
      <c r="UZM82" s="9"/>
      <c r="UZN82" s="9"/>
      <c r="UZO82" s="9"/>
      <c r="UZP82" s="9"/>
      <c r="UZQ82" s="9"/>
      <c r="UZR82" s="9"/>
      <c r="UZS82" s="9"/>
      <c r="UZT82" s="9"/>
      <c r="UZU82" s="9"/>
      <c r="UZV82" s="9"/>
      <c r="UZW82" s="9"/>
      <c r="UZX82" s="9"/>
      <c r="UZY82" s="9"/>
      <c r="UZZ82" s="9"/>
      <c r="VAA82" s="9"/>
      <c r="VAB82" s="9"/>
      <c r="VAC82" s="9"/>
      <c r="VAD82" s="9"/>
      <c r="VAE82" s="9"/>
      <c r="VAF82" s="9"/>
      <c r="VAG82" s="9"/>
      <c r="VAH82" s="9"/>
      <c r="VAI82" s="9"/>
      <c r="VAJ82" s="9"/>
      <c r="VAK82" s="9"/>
      <c r="VAL82" s="9"/>
      <c r="VAM82" s="9"/>
      <c r="VAN82" s="9"/>
      <c r="VAO82" s="9"/>
      <c r="VAP82" s="9"/>
      <c r="VAQ82" s="9"/>
      <c r="VAR82" s="9"/>
      <c r="VAS82" s="9"/>
      <c r="VAT82" s="9"/>
      <c r="VAU82" s="9"/>
      <c r="VAV82" s="9"/>
      <c r="VAW82" s="9"/>
      <c r="VAX82" s="9"/>
      <c r="VAY82" s="9"/>
      <c r="VAZ82" s="9"/>
      <c r="VBA82" s="9"/>
      <c r="VBB82" s="9"/>
      <c r="VBC82" s="9"/>
      <c r="VBD82" s="9"/>
      <c r="VBE82" s="9"/>
      <c r="VBF82" s="9"/>
      <c r="VBG82" s="9"/>
      <c r="VBH82" s="9"/>
      <c r="VBI82" s="9"/>
      <c r="VBJ82" s="9"/>
      <c r="VBK82" s="9"/>
      <c r="VBL82" s="9"/>
      <c r="VBM82" s="9"/>
      <c r="VBN82" s="9"/>
      <c r="VBO82" s="9"/>
      <c r="VBP82" s="9"/>
      <c r="VBQ82" s="9"/>
      <c r="VBR82" s="9"/>
      <c r="VBS82" s="9"/>
      <c r="VBT82" s="9"/>
      <c r="VBU82" s="9"/>
      <c r="VBV82" s="9"/>
      <c r="VBW82" s="9"/>
      <c r="VBX82" s="9"/>
      <c r="VBY82" s="9"/>
      <c r="VBZ82" s="9"/>
      <c r="VCA82" s="9"/>
      <c r="VCB82" s="9"/>
      <c r="VCC82" s="9"/>
      <c r="VCD82" s="9"/>
      <c r="VCE82" s="9"/>
      <c r="VCF82" s="9"/>
      <c r="VCG82" s="9"/>
      <c r="VCH82" s="9"/>
      <c r="VCI82" s="9"/>
      <c r="VCJ82" s="9"/>
      <c r="VCK82" s="9"/>
      <c r="VCL82" s="9"/>
      <c r="VCM82" s="9"/>
      <c r="VCN82" s="9"/>
      <c r="VCO82" s="9"/>
      <c r="VCP82" s="9"/>
      <c r="VCQ82" s="9"/>
      <c r="VCR82" s="9"/>
      <c r="VCS82" s="9"/>
      <c r="VCT82" s="9"/>
      <c r="VCU82" s="9"/>
      <c r="VCV82" s="9"/>
      <c r="VCW82" s="9"/>
      <c r="VCX82" s="9"/>
      <c r="VCY82" s="9"/>
      <c r="VCZ82" s="9"/>
      <c r="VDA82" s="9"/>
      <c r="VDB82" s="9"/>
      <c r="VDC82" s="9"/>
      <c r="VDD82" s="9"/>
      <c r="VDE82" s="9"/>
      <c r="VDF82" s="9"/>
      <c r="VDG82" s="9"/>
      <c r="VDH82" s="9"/>
      <c r="VDI82" s="9"/>
      <c r="VDJ82" s="9"/>
      <c r="VDK82" s="9"/>
      <c r="VDL82" s="9"/>
      <c r="VDM82" s="9"/>
      <c r="VDN82" s="9"/>
      <c r="VDO82" s="9"/>
      <c r="VDP82" s="9"/>
      <c r="VDQ82" s="9"/>
      <c r="VDR82" s="9"/>
      <c r="VDS82" s="9"/>
      <c r="VDT82" s="9"/>
      <c r="VDU82" s="9"/>
      <c r="VDV82" s="9"/>
      <c r="VDW82" s="9"/>
      <c r="VDX82" s="9"/>
      <c r="VDY82" s="9"/>
      <c r="VDZ82" s="9"/>
      <c r="VEA82" s="9"/>
      <c r="VEB82" s="9"/>
      <c r="VEC82" s="9"/>
      <c r="VED82" s="9"/>
      <c r="VEE82" s="9"/>
      <c r="VEF82" s="9"/>
      <c r="VEG82" s="9"/>
      <c r="VEH82" s="9"/>
      <c r="VEI82" s="9"/>
      <c r="VEJ82" s="9"/>
      <c r="VEK82" s="9"/>
      <c r="VEL82" s="9"/>
      <c r="VEM82" s="9"/>
      <c r="VEN82" s="9"/>
      <c r="VEO82" s="9"/>
      <c r="VEP82" s="9"/>
      <c r="VEQ82" s="9"/>
      <c r="VER82" s="9"/>
      <c r="VES82" s="9"/>
      <c r="VET82" s="9"/>
      <c r="VEU82" s="9"/>
      <c r="VEV82" s="9"/>
      <c r="VEW82" s="9"/>
      <c r="VEX82" s="9"/>
      <c r="VEY82" s="9"/>
      <c r="VEZ82" s="9"/>
      <c r="VFA82" s="9"/>
      <c r="VFB82" s="9"/>
      <c r="VFC82" s="9"/>
      <c r="VFD82" s="9"/>
      <c r="VFE82" s="9"/>
      <c r="VFF82" s="9"/>
      <c r="VFG82" s="9"/>
      <c r="VFH82" s="9"/>
      <c r="VFI82" s="9"/>
      <c r="VFJ82" s="9"/>
      <c r="VFK82" s="9"/>
      <c r="VFL82" s="9"/>
      <c r="VFM82" s="9"/>
      <c r="VFN82" s="9"/>
      <c r="VFO82" s="9"/>
      <c r="VFP82" s="9"/>
      <c r="VFQ82" s="9"/>
      <c r="VFR82" s="9"/>
      <c r="VFS82" s="9"/>
      <c r="VFT82" s="9"/>
      <c r="VFU82" s="9"/>
      <c r="VFV82" s="9"/>
      <c r="VFW82" s="9"/>
      <c r="VFX82" s="9"/>
      <c r="VFY82" s="9"/>
      <c r="VFZ82" s="9"/>
      <c r="VGA82" s="9"/>
      <c r="VGB82" s="9"/>
      <c r="VGC82" s="9"/>
      <c r="VGD82" s="9"/>
      <c r="VGE82" s="9"/>
      <c r="VGF82" s="9"/>
      <c r="VGG82" s="9"/>
      <c r="VGH82" s="9"/>
      <c r="VGI82" s="9"/>
      <c r="VGJ82" s="9"/>
      <c r="VGK82" s="9"/>
      <c r="VGL82" s="9"/>
      <c r="VGM82" s="9"/>
      <c r="VGN82" s="9"/>
      <c r="VGO82" s="9"/>
      <c r="VGP82" s="9"/>
      <c r="VGQ82" s="9"/>
      <c r="VGR82" s="9"/>
      <c r="VGS82" s="9"/>
      <c r="VGT82" s="9"/>
      <c r="VGU82" s="9"/>
      <c r="VGV82" s="9"/>
      <c r="VGW82" s="9"/>
      <c r="VGX82" s="9"/>
      <c r="VGY82" s="9"/>
      <c r="VGZ82" s="9"/>
      <c r="VHA82" s="9"/>
      <c r="VHB82" s="9"/>
      <c r="VHC82" s="9"/>
      <c r="VHD82" s="9"/>
      <c r="VHE82" s="9"/>
      <c r="VHF82" s="9"/>
      <c r="VHG82" s="9"/>
      <c r="VHH82" s="9"/>
      <c r="VHI82" s="9"/>
      <c r="VHJ82" s="9"/>
      <c r="VHK82" s="9"/>
      <c r="VHL82" s="9"/>
      <c r="VHM82" s="9"/>
      <c r="VHN82" s="9"/>
      <c r="VHO82" s="9"/>
      <c r="VHP82" s="9"/>
      <c r="VHQ82" s="9"/>
      <c r="VHR82" s="9"/>
      <c r="VHS82" s="9"/>
      <c r="VHT82" s="9"/>
      <c r="VHU82" s="9"/>
      <c r="VHV82" s="9"/>
      <c r="VHW82" s="9"/>
      <c r="VHX82" s="9"/>
      <c r="VHY82" s="9"/>
      <c r="VHZ82" s="9"/>
      <c r="VIA82" s="9"/>
      <c r="VIB82" s="9"/>
      <c r="VIC82" s="9"/>
      <c r="VID82" s="9"/>
      <c r="VIE82" s="9"/>
      <c r="VIF82" s="9"/>
      <c r="VIG82" s="9"/>
      <c r="VIH82" s="9"/>
      <c r="VII82" s="9"/>
      <c r="VIJ82" s="9"/>
      <c r="VIK82" s="9"/>
      <c r="VIL82" s="9"/>
      <c r="VIM82" s="9"/>
      <c r="VIN82" s="9"/>
      <c r="VIO82" s="9"/>
      <c r="VIP82" s="9"/>
      <c r="VIQ82" s="9"/>
      <c r="VIR82" s="9"/>
      <c r="VIS82" s="9"/>
      <c r="VIT82" s="9"/>
      <c r="VIU82" s="9"/>
      <c r="VIV82" s="9"/>
      <c r="VIW82" s="9"/>
      <c r="VIX82" s="9"/>
      <c r="VIY82" s="9"/>
      <c r="VIZ82" s="9"/>
      <c r="VJA82" s="9"/>
      <c r="VJB82" s="9"/>
      <c r="VJC82" s="9"/>
      <c r="VJD82" s="9"/>
      <c r="VJE82" s="9"/>
      <c r="VJF82" s="9"/>
      <c r="VJG82" s="9"/>
      <c r="VJH82" s="9"/>
      <c r="VJI82" s="9"/>
      <c r="VJJ82" s="9"/>
      <c r="VJK82" s="9"/>
      <c r="VJL82" s="9"/>
      <c r="VJM82" s="9"/>
      <c r="VJN82" s="9"/>
      <c r="VJO82" s="9"/>
      <c r="VJP82" s="9"/>
      <c r="VJQ82" s="9"/>
      <c r="VJR82" s="9"/>
      <c r="VJS82" s="9"/>
      <c r="VJT82" s="9"/>
      <c r="VJU82" s="9"/>
      <c r="VJV82" s="9"/>
      <c r="VJW82" s="9"/>
      <c r="VJX82" s="9"/>
      <c r="VJY82" s="9"/>
      <c r="VJZ82" s="9"/>
      <c r="VKA82" s="9"/>
      <c r="VKB82" s="9"/>
      <c r="VKC82" s="9"/>
      <c r="VKD82" s="9"/>
      <c r="VKE82" s="9"/>
      <c r="VKF82" s="9"/>
      <c r="VKG82" s="9"/>
      <c r="VKH82" s="9"/>
      <c r="VKI82" s="9"/>
      <c r="VKJ82" s="9"/>
      <c r="VKK82" s="9"/>
      <c r="VKL82" s="9"/>
      <c r="VKM82" s="9"/>
      <c r="VKN82" s="9"/>
      <c r="VKO82" s="9"/>
      <c r="VKP82" s="9"/>
      <c r="VKQ82" s="9"/>
      <c r="VKR82" s="9"/>
      <c r="VKS82" s="9"/>
      <c r="VKT82" s="9"/>
      <c r="VKU82" s="9"/>
      <c r="VKV82" s="9"/>
      <c r="VKW82" s="9"/>
      <c r="VKX82" s="9"/>
      <c r="VKY82" s="9"/>
      <c r="VKZ82" s="9"/>
      <c r="VLA82" s="9"/>
      <c r="VLB82" s="9"/>
      <c r="VLC82" s="9"/>
      <c r="VLD82" s="9"/>
      <c r="VLE82" s="9"/>
      <c r="VLF82" s="9"/>
      <c r="VLG82" s="9"/>
      <c r="VLH82" s="9"/>
      <c r="VLI82" s="9"/>
      <c r="VLJ82" s="9"/>
      <c r="VLK82" s="9"/>
      <c r="VLL82" s="9"/>
      <c r="VLM82" s="9"/>
      <c r="VLN82" s="9"/>
      <c r="VLO82" s="9"/>
      <c r="VLP82" s="9"/>
      <c r="VLQ82" s="9"/>
      <c r="VLR82" s="9"/>
      <c r="VLS82" s="9"/>
      <c r="VLT82" s="9"/>
      <c r="VLU82" s="9"/>
      <c r="VLV82" s="9"/>
      <c r="VLW82" s="9"/>
      <c r="VLX82" s="9"/>
      <c r="VLY82" s="9"/>
      <c r="VLZ82" s="9"/>
      <c r="VMA82" s="9"/>
      <c r="VMB82" s="9"/>
      <c r="VMC82" s="9"/>
      <c r="VMD82" s="9"/>
      <c r="VME82" s="9"/>
      <c r="VMF82" s="9"/>
      <c r="VMG82" s="9"/>
      <c r="VMH82" s="9"/>
      <c r="VMI82" s="9"/>
      <c r="VMJ82" s="9"/>
      <c r="VMK82" s="9"/>
      <c r="VML82" s="9"/>
      <c r="VMM82" s="9"/>
      <c r="VMN82" s="9"/>
      <c r="VMO82" s="9"/>
      <c r="VMP82" s="9"/>
      <c r="VMQ82" s="9"/>
      <c r="VMR82" s="9"/>
      <c r="VMS82" s="9"/>
      <c r="VMT82" s="9"/>
      <c r="VMU82" s="9"/>
      <c r="VMV82" s="9"/>
      <c r="VMW82" s="9"/>
      <c r="VMX82" s="9"/>
      <c r="VMY82" s="9"/>
      <c r="VMZ82" s="9"/>
      <c r="VNA82" s="9"/>
      <c r="VNB82" s="9"/>
      <c r="VNC82" s="9"/>
      <c r="VND82" s="9"/>
      <c r="VNE82" s="9"/>
      <c r="VNF82" s="9"/>
      <c r="VNG82" s="9"/>
      <c r="VNH82" s="9"/>
      <c r="VNI82" s="9"/>
      <c r="VNJ82" s="9"/>
      <c r="VNK82" s="9"/>
      <c r="VNL82" s="9"/>
      <c r="VNM82" s="9"/>
      <c r="VNN82" s="9"/>
      <c r="VNO82" s="9"/>
      <c r="VNP82" s="9"/>
      <c r="VNQ82" s="9"/>
      <c r="VNR82" s="9"/>
      <c r="VNS82" s="9"/>
      <c r="VNT82" s="9"/>
      <c r="VNU82" s="9"/>
      <c r="VNV82" s="9"/>
      <c r="VNW82" s="9"/>
      <c r="VNX82" s="9"/>
      <c r="VNY82" s="9"/>
      <c r="VNZ82" s="9"/>
      <c r="VOA82" s="9"/>
      <c r="VOB82" s="9"/>
      <c r="VOC82" s="9"/>
      <c r="VOD82" s="9"/>
      <c r="VOE82" s="9"/>
      <c r="VOF82" s="9"/>
      <c r="VOG82" s="9"/>
      <c r="VOH82" s="9"/>
      <c r="VOI82" s="9"/>
      <c r="VOJ82" s="9"/>
      <c r="VOK82" s="9"/>
      <c r="VOL82" s="9"/>
      <c r="VOM82" s="9"/>
      <c r="VON82" s="9"/>
      <c r="VOO82" s="9"/>
      <c r="VOP82" s="9"/>
      <c r="VOQ82" s="9"/>
      <c r="VOR82" s="9"/>
      <c r="VOS82" s="9"/>
      <c r="VOT82" s="9"/>
      <c r="VOU82" s="9"/>
      <c r="VOV82" s="9"/>
      <c r="VOW82" s="9"/>
      <c r="VOX82" s="9"/>
      <c r="VOY82" s="9"/>
      <c r="VOZ82" s="9"/>
      <c r="VPA82" s="9"/>
      <c r="VPB82" s="9"/>
      <c r="VPC82" s="9"/>
      <c r="VPD82" s="9"/>
      <c r="VPE82" s="9"/>
      <c r="VPF82" s="9"/>
      <c r="VPG82" s="9"/>
      <c r="VPH82" s="9"/>
      <c r="VPI82" s="9"/>
      <c r="VPJ82" s="9"/>
      <c r="VPK82" s="9"/>
      <c r="VPL82" s="9"/>
      <c r="VPM82" s="9"/>
      <c r="VPN82" s="9"/>
      <c r="VPO82" s="9"/>
      <c r="VPP82" s="9"/>
      <c r="VPQ82" s="9"/>
      <c r="VPR82" s="9"/>
      <c r="VPS82" s="9"/>
      <c r="VPT82" s="9"/>
      <c r="VPU82" s="9"/>
      <c r="VPV82" s="9"/>
      <c r="VPW82" s="9"/>
      <c r="VPX82" s="9"/>
      <c r="VPY82" s="9"/>
      <c r="VPZ82" s="9"/>
      <c r="VQA82" s="9"/>
      <c r="VQB82" s="9"/>
      <c r="VQC82" s="9"/>
      <c r="VQD82" s="9"/>
      <c r="VQE82" s="9"/>
      <c r="VQF82" s="9"/>
      <c r="VQG82" s="9"/>
      <c r="VQH82" s="9"/>
      <c r="VQI82" s="9"/>
      <c r="VQJ82" s="9"/>
      <c r="VQK82" s="9"/>
      <c r="VQL82" s="9"/>
      <c r="VQM82" s="9"/>
      <c r="VQN82" s="9"/>
      <c r="VQO82" s="9"/>
      <c r="VQP82" s="9"/>
      <c r="VQQ82" s="9"/>
      <c r="VQR82" s="9"/>
      <c r="VQS82" s="9"/>
      <c r="VQT82" s="9"/>
      <c r="VQU82" s="9"/>
      <c r="VQV82" s="9"/>
      <c r="VQW82" s="9"/>
      <c r="VQX82" s="9"/>
      <c r="VQY82" s="9"/>
      <c r="VQZ82" s="9"/>
      <c r="VRA82" s="9"/>
      <c r="VRB82" s="9"/>
      <c r="VRC82" s="9"/>
      <c r="VRD82" s="9"/>
      <c r="VRE82" s="9"/>
      <c r="VRF82" s="9"/>
      <c r="VRG82" s="9"/>
      <c r="VRH82" s="9"/>
      <c r="VRI82" s="9"/>
      <c r="VRJ82" s="9"/>
      <c r="VRK82" s="9"/>
      <c r="VRL82" s="9"/>
      <c r="VRM82" s="9"/>
      <c r="VRN82" s="9"/>
      <c r="VRO82" s="9"/>
      <c r="VRP82" s="9"/>
      <c r="VRQ82" s="9"/>
      <c r="VRR82" s="9"/>
      <c r="VRS82" s="9"/>
      <c r="VRT82" s="9"/>
      <c r="VRU82" s="9"/>
      <c r="VRV82" s="9"/>
      <c r="VRW82" s="9"/>
      <c r="VRX82" s="9"/>
      <c r="VRY82" s="9"/>
      <c r="VRZ82" s="9"/>
      <c r="VSA82" s="9"/>
      <c r="VSB82" s="9"/>
      <c r="VSC82" s="9"/>
      <c r="VSD82" s="9"/>
      <c r="VSE82" s="9"/>
      <c r="VSF82" s="9"/>
      <c r="VSG82" s="9"/>
      <c r="VSH82" s="9"/>
      <c r="VSI82" s="9"/>
      <c r="VSJ82" s="9"/>
      <c r="VSK82" s="9"/>
      <c r="VSL82" s="9"/>
      <c r="VSM82" s="9"/>
      <c r="VSN82" s="9"/>
      <c r="VSO82" s="9"/>
      <c r="VSP82" s="9"/>
      <c r="VSQ82" s="9"/>
      <c r="VSR82" s="9"/>
      <c r="VSS82" s="9"/>
      <c r="VST82" s="9"/>
      <c r="VSU82" s="9"/>
      <c r="VSV82" s="9"/>
      <c r="VSW82" s="9"/>
      <c r="VSX82" s="9"/>
      <c r="VSY82" s="9"/>
      <c r="VSZ82" s="9"/>
      <c r="VTA82" s="9"/>
      <c r="VTB82" s="9"/>
      <c r="VTC82" s="9"/>
      <c r="VTD82" s="9"/>
      <c r="VTE82" s="9"/>
      <c r="VTF82" s="9"/>
      <c r="VTG82" s="9"/>
      <c r="VTH82" s="9"/>
      <c r="VTI82" s="9"/>
      <c r="VTJ82" s="9"/>
      <c r="VTK82" s="9"/>
      <c r="VTL82" s="9"/>
      <c r="VTM82" s="9"/>
      <c r="VTN82" s="9"/>
      <c r="VTO82" s="9"/>
      <c r="VTP82" s="9"/>
      <c r="VTQ82" s="9"/>
      <c r="VTR82" s="9"/>
      <c r="VTS82" s="9"/>
      <c r="VTT82" s="9"/>
      <c r="VTU82" s="9"/>
      <c r="VTV82" s="9"/>
      <c r="VTW82" s="9"/>
      <c r="VTX82" s="9"/>
      <c r="VTY82" s="9"/>
      <c r="VTZ82" s="9"/>
      <c r="VUA82" s="9"/>
      <c r="VUB82" s="9"/>
      <c r="VUC82" s="9"/>
      <c r="VUD82" s="9"/>
      <c r="VUE82" s="9"/>
      <c r="VUF82" s="9"/>
      <c r="VUG82" s="9"/>
      <c r="VUH82" s="9"/>
      <c r="VUI82" s="9"/>
      <c r="VUJ82" s="9"/>
      <c r="VUK82" s="9"/>
      <c r="VUL82" s="9"/>
      <c r="VUM82" s="9"/>
      <c r="VUN82" s="9"/>
      <c r="VUO82" s="9"/>
      <c r="VUP82" s="9"/>
      <c r="VUQ82" s="9"/>
      <c r="VUR82" s="9"/>
      <c r="VUS82" s="9"/>
      <c r="VUT82" s="9"/>
      <c r="VUU82" s="9"/>
      <c r="VUV82" s="9"/>
      <c r="VUW82" s="9"/>
      <c r="VUX82" s="9"/>
      <c r="VUY82" s="9"/>
      <c r="VUZ82" s="9"/>
      <c r="VVA82" s="9"/>
      <c r="VVB82" s="9"/>
      <c r="VVC82" s="9"/>
      <c r="VVD82" s="9"/>
      <c r="VVE82" s="9"/>
      <c r="VVF82" s="9"/>
      <c r="VVG82" s="9"/>
      <c r="VVH82" s="9"/>
      <c r="VVI82" s="9"/>
      <c r="VVJ82" s="9"/>
      <c r="VVK82" s="9"/>
      <c r="VVL82" s="9"/>
      <c r="VVM82" s="9"/>
      <c r="VVN82" s="9"/>
      <c r="VVO82" s="9"/>
      <c r="VVP82" s="9"/>
      <c r="VVQ82" s="9"/>
      <c r="VVR82" s="9"/>
      <c r="VVS82" s="9"/>
      <c r="VVT82" s="9"/>
      <c r="VVU82" s="9"/>
      <c r="VVV82" s="9"/>
      <c r="VVW82" s="9"/>
      <c r="VVX82" s="9"/>
      <c r="VVY82" s="9"/>
      <c r="VVZ82" s="9"/>
      <c r="VWA82" s="9"/>
      <c r="VWB82" s="9"/>
      <c r="VWC82" s="9"/>
      <c r="VWD82" s="9"/>
      <c r="VWE82" s="9"/>
      <c r="VWF82" s="9"/>
      <c r="VWG82" s="9"/>
      <c r="VWH82" s="9"/>
      <c r="VWI82" s="9"/>
      <c r="VWJ82" s="9"/>
      <c r="VWK82" s="9"/>
      <c r="VWL82" s="9"/>
      <c r="VWM82" s="9"/>
      <c r="VWN82" s="9"/>
      <c r="VWO82" s="9"/>
      <c r="VWP82" s="9"/>
      <c r="VWQ82" s="9"/>
      <c r="VWR82" s="9"/>
      <c r="VWS82" s="9"/>
      <c r="VWT82" s="9"/>
      <c r="VWU82" s="9"/>
      <c r="VWV82" s="9"/>
      <c r="VWW82" s="9"/>
      <c r="VWX82" s="9"/>
      <c r="VWY82" s="9"/>
      <c r="VWZ82" s="9"/>
      <c r="VXA82" s="9"/>
      <c r="VXB82" s="9"/>
      <c r="VXC82" s="9"/>
      <c r="VXD82" s="9"/>
      <c r="VXE82" s="9"/>
      <c r="VXF82" s="9"/>
      <c r="VXG82" s="9"/>
      <c r="VXH82" s="9"/>
      <c r="VXI82" s="9"/>
      <c r="VXJ82" s="9"/>
      <c r="VXK82" s="9"/>
      <c r="VXL82" s="9"/>
      <c r="VXM82" s="9"/>
      <c r="VXN82" s="9"/>
      <c r="VXO82" s="9"/>
      <c r="VXP82" s="9"/>
      <c r="VXQ82" s="9"/>
      <c r="VXR82" s="9"/>
      <c r="VXS82" s="9"/>
      <c r="VXT82" s="9"/>
      <c r="VXU82" s="9"/>
      <c r="VXV82" s="9"/>
      <c r="VXW82" s="9"/>
      <c r="VXX82" s="9"/>
      <c r="VXY82" s="9"/>
      <c r="VXZ82" s="9"/>
      <c r="VYA82" s="9"/>
      <c r="VYB82" s="9"/>
      <c r="VYC82" s="9"/>
      <c r="VYD82" s="9"/>
      <c r="VYE82" s="9"/>
      <c r="VYF82" s="9"/>
      <c r="VYG82" s="9"/>
      <c r="VYH82" s="9"/>
      <c r="VYI82" s="9"/>
      <c r="VYJ82" s="9"/>
      <c r="VYK82" s="9"/>
      <c r="VYL82" s="9"/>
      <c r="VYM82" s="9"/>
      <c r="VYN82" s="9"/>
      <c r="VYO82" s="9"/>
      <c r="VYP82" s="9"/>
      <c r="VYQ82" s="9"/>
      <c r="VYR82" s="9"/>
      <c r="VYS82" s="9"/>
      <c r="VYT82" s="9"/>
      <c r="VYU82" s="9"/>
      <c r="VYV82" s="9"/>
      <c r="VYW82" s="9"/>
      <c r="VYX82" s="9"/>
      <c r="VYY82" s="9"/>
      <c r="VYZ82" s="9"/>
      <c r="VZA82" s="9"/>
      <c r="VZB82" s="9"/>
      <c r="VZC82" s="9"/>
      <c r="VZD82" s="9"/>
      <c r="VZE82" s="9"/>
      <c r="VZF82" s="9"/>
      <c r="VZG82" s="9"/>
      <c r="VZH82" s="9"/>
      <c r="VZI82" s="9"/>
      <c r="VZJ82" s="9"/>
      <c r="VZK82" s="9"/>
      <c r="VZL82" s="9"/>
      <c r="VZM82" s="9"/>
      <c r="VZN82" s="9"/>
      <c r="VZO82" s="9"/>
      <c r="VZP82" s="9"/>
      <c r="VZQ82" s="9"/>
      <c r="VZR82" s="9"/>
      <c r="VZS82" s="9"/>
      <c r="VZT82" s="9"/>
      <c r="VZU82" s="9"/>
      <c r="VZV82" s="9"/>
      <c r="VZW82" s="9"/>
      <c r="VZX82" s="9"/>
      <c r="VZY82" s="9"/>
      <c r="VZZ82" s="9"/>
      <c r="WAA82" s="9"/>
      <c r="WAB82" s="9"/>
      <c r="WAC82" s="9"/>
      <c r="WAD82" s="9"/>
      <c r="WAE82" s="9"/>
      <c r="WAF82" s="9"/>
      <c r="WAG82" s="9"/>
      <c r="WAH82" s="9"/>
      <c r="WAI82" s="9"/>
      <c r="WAJ82" s="9"/>
      <c r="WAK82" s="9"/>
      <c r="WAL82" s="9"/>
      <c r="WAM82" s="9"/>
      <c r="WAN82" s="9"/>
      <c r="WAO82" s="9"/>
      <c r="WAP82" s="9"/>
      <c r="WAQ82" s="9"/>
      <c r="WAR82" s="9"/>
      <c r="WAS82" s="9"/>
      <c r="WAT82" s="9"/>
      <c r="WAU82" s="9"/>
      <c r="WAV82" s="9"/>
      <c r="WAW82" s="9"/>
      <c r="WAX82" s="9"/>
      <c r="WAY82" s="9"/>
      <c r="WAZ82" s="9"/>
      <c r="WBA82" s="9"/>
      <c r="WBB82" s="9"/>
      <c r="WBC82" s="9"/>
      <c r="WBD82" s="9"/>
      <c r="WBE82" s="9"/>
      <c r="WBF82" s="9"/>
      <c r="WBG82" s="9"/>
      <c r="WBH82" s="9"/>
      <c r="WBI82" s="9"/>
      <c r="WBJ82" s="9"/>
      <c r="WBK82" s="9"/>
      <c r="WBL82" s="9"/>
      <c r="WBM82" s="9"/>
      <c r="WBN82" s="9"/>
      <c r="WBO82" s="9"/>
      <c r="WBP82" s="9"/>
      <c r="WBQ82" s="9"/>
      <c r="WBR82" s="9"/>
      <c r="WBS82" s="9"/>
      <c r="WBT82" s="9"/>
      <c r="WBU82" s="9"/>
      <c r="WBV82" s="9"/>
      <c r="WBW82" s="9"/>
      <c r="WBX82" s="9"/>
      <c r="WBY82" s="9"/>
      <c r="WBZ82" s="9"/>
      <c r="WCA82" s="9"/>
      <c r="WCB82" s="9"/>
      <c r="WCC82" s="9"/>
      <c r="WCD82" s="9"/>
      <c r="WCE82" s="9"/>
      <c r="WCF82" s="9"/>
      <c r="WCG82" s="9"/>
      <c r="WCH82" s="9"/>
      <c r="WCI82" s="9"/>
      <c r="WCJ82" s="9"/>
      <c r="WCK82" s="9"/>
      <c r="WCL82" s="9"/>
      <c r="WCM82" s="9"/>
      <c r="WCN82" s="9"/>
      <c r="WCO82" s="9"/>
      <c r="WCP82" s="9"/>
      <c r="WCQ82" s="9"/>
      <c r="WCR82" s="9"/>
      <c r="WCS82" s="9"/>
      <c r="WCT82" s="9"/>
      <c r="WCU82" s="9"/>
      <c r="WCV82" s="9"/>
      <c r="WCW82" s="9"/>
      <c r="WCX82" s="9"/>
      <c r="WCY82" s="9"/>
      <c r="WCZ82" s="9"/>
      <c r="WDA82" s="9"/>
      <c r="WDB82" s="9"/>
      <c r="WDC82" s="9"/>
      <c r="WDD82" s="9"/>
      <c r="WDE82" s="9"/>
      <c r="WDF82" s="9"/>
      <c r="WDG82" s="9"/>
      <c r="WDH82" s="9"/>
      <c r="WDI82" s="9"/>
      <c r="WDJ82" s="9"/>
      <c r="WDK82" s="9"/>
      <c r="WDL82" s="9"/>
      <c r="WDM82" s="9"/>
      <c r="WDN82" s="9"/>
      <c r="WDO82" s="9"/>
      <c r="WDP82" s="9"/>
      <c r="WDQ82" s="9"/>
      <c r="WDR82" s="9"/>
      <c r="WDS82" s="9"/>
      <c r="WDT82" s="9"/>
      <c r="WDU82" s="9"/>
      <c r="WDV82" s="9"/>
      <c r="WDW82" s="9"/>
      <c r="WDX82" s="9"/>
      <c r="WDY82" s="9"/>
      <c r="WDZ82" s="9"/>
      <c r="WEA82" s="9"/>
      <c r="WEB82" s="9"/>
      <c r="WEC82" s="9"/>
      <c r="WED82" s="9"/>
      <c r="WEE82" s="9"/>
      <c r="WEF82" s="9"/>
      <c r="WEG82" s="9"/>
      <c r="WEH82" s="9"/>
      <c r="WEI82" s="9"/>
      <c r="WEJ82" s="9"/>
      <c r="WEK82" s="9"/>
      <c r="WEL82" s="9"/>
      <c r="WEM82" s="9"/>
      <c r="WEN82" s="9"/>
      <c r="WEO82" s="9"/>
      <c r="WEP82" s="9"/>
      <c r="WEQ82" s="9"/>
      <c r="WER82" s="9"/>
      <c r="WES82" s="9"/>
      <c r="WET82" s="9"/>
      <c r="WEU82" s="9"/>
      <c r="WEV82" s="9"/>
      <c r="WEW82" s="9"/>
      <c r="WEX82" s="9"/>
      <c r="WEY82" s="9"/>
      <c r="WEZ82" s="9"/>
      <c r="WFA82" s="9"/>
      <c r="WFB82" s="9"/>
      <c r="WFC82" s="9"/>
      <c r="WFD82" s="9"/>
      <c r="WFE82" s="9"/>
      <c r="WFF82" s="9"/>
      <c r="WFG82" s="9"/>
      <c r="WFH82" s="9"/>
      <c r="WFI82" s="9"/>
      <c r="WFJ82" s="9"/>
      <c r="WFK82" s="9"/>
      <c r="WFL82" s="9"/>
      <c r="WFM82" s="9"/>
      <c r="WFN82" s="9"/>
      <c r="WFO82" s="9"/>
      <c r="WFP82" s="9"/>
      <c r="WFQ82" s="9"/>
      <c r="WFR82" s="9"/>
      <c r="WFS82" s="9"/>
      <c r="WFT82" s="9"/>
      <c r="WFU82" s="9"/>
      <c r="WFV82" s="9"/>
      <c r="WFW82" s="9"/>
      <c r="WFX82" s="9"/>
      <c r="WFY82" s="9"/>
      <c r="WFZ82" s="9"/>
      <c r="WGA82" s="9"/>
      <c r="WGB82" s="9"/>
      <c r="WGC82" s="9"/>
      <c r="WGD82" s="9"/>
      <c r="WGE82" s="9"/>
      <c r="WGF82" s="9"/>
      <c r="WGG82" s="9"/>
      <c r="WGH82" s="9"/>
      <c r="WGI82" s="9"/>
      <c r="WGJ82" s="9"/>
      <c r="WGK82" s="9"/>
      <c r="WGL82" s="9"/>
      <c r="WGM82" s="9"/>
      <c r="WGN82" s="9"/>
      <c r="WGO82" s="9"/>
      <c r="WGP82" s="9"/>
      <c r="WGQ82" s="9"/>
      <c r="WGR82" s="9"/>
      <c r="WGS82" s="9"/>
      <c r="WGT82" s="9"/>
      <c r="WGU82" s="9"/>
      <c r="WGV82" s="9"/>
      <c r="WGW82" s="9"/>
      <c r="WGX82" s="9"/>
      <c r="WGY82" s="9"/>
      <c r="WGZ82" s="9"/>
      <c r="WHA82" s="9"/>
      <c r="WHB82" s="9"/>
      <c r="WHC82" s="9"/>
      <c r="WHD82" s="9"/>
      <c r="WHE82" s="9"/>
      <c r="WHF82" s="9"/>
      <c r="WHG82" s="9"/>
      <c r="WHH82" s="9"/>
      <c r="WHI82" s="9"/>
      <c r="WHJ82" s="9"/>
      <c r="WHK82" s="9"/>
      <c r="WHL82" s="9"/>
      <c r="WHM82" s="9"/>
      <c r="WHN82" s="9"/>
      <c r="WHO82" s="9"/>
      <c r="WHP82" s="9"/>
      <c r="WHQ82" s="9"/>
      <c r="WHR82" s="9"/>
      <c r="WHS82" s="9"/>
      <c r="WHT82" s="9"/>
      <c r="WHU82" s="9"/>
      <c r="WHV82" s="9"/>
      <c r="WHW82" s="9"/>
      <c r="WHX82" s="9"/>
      <c r="WHY82" s="9"/>
      <c r="WHZ82" s="9"/>
      <c r="WIA82" s="9"/>
      <c r="WIB82" s="9"/>
      <c r="WIC82" s="9"/>
      <c r="WID82" s="9"/>
      <c r="WIE82" s="9"/>
      <c r="WIF82" s="9"/>
      <c r="WIG82" s="9"/>
      <c r="WIH82" s="9"/>
      <c r="WII82" s="9"/>
      <c r="WIJ82" s="9"/>
      <c r="WIK82" s="9"/>
      <c r="WIL82" s="9"/>
      <c r="WIM82" s="9"/>
      <c r="WIN82" s="9"/>
      <c r="WIO82" s="9"/>
      <c r="WIP82" s="9"/>
      <c r="WIQ82" s="9"/>
      <c r="WIR82" s="9"/>
      <c r="WIS82" s="9"/>
      <c r="WIT82" s="9"/>
      <c r="WIU82" s="9"/>
      <c r="WIV82" s="9"/>
      <c r="WIW82" s="9"/>
      <c r="WIX82" s="9"/>
      <c r="WIY82" s="9"/>
      <c r="WIZ82" s="9"/>
      <c r="WJA82" s="9"/>
      <c r="WJB82" s="9"/>
      <c r="WJC82" s="9"/>
      <c r="WJD82" s="9"/>
      <c r="WJE82" s="9"/>
      <c r="WJF82" s="9"/>
      <c r="WJG82" s="9"/>
      <c r="WJH82" s="9"/>
      <c r="WJI82" s="9"/>
      <c r="WJJ82" s="9"/>
      <c r="WJK82" s="9"/>
      <c r="WJL82" s="9"/>
      <c r="WJM82" s="9"/>
      <c r="WJN82" s="9"/>
      <c r="WJO82" s="9"/>
      <c r="WJP82" s="9"/>
      <c r="WJQ82" s="9"/>
      <c r="WJR82" s="9"/>
      <c r="WJS82" s="9"/>
      <c r="WJT82" s="9"/>
      <c r="WJU82" s="9"/>
      <c r="WJV82" s="9"/>
      <c r="WJW82" s="9"/>
      <c r="WJX82" s="9"/>
      <c r="WJY82" s="9"/>
      <c r="WJZ82" s="9"/>
      <c r="WKA82" s="9"/>
      <c r="WKB82" s="9"/>
      <c r="WKC82" s="9"/>
      <c r="WKD82" s="9"/>
      <c r="WKE82" s="9"/>
      <c r="WKF82" s="9"/>
      <c r="WKG82" s="9"/>
      <c r="WKH82" s="9"/>
      <c r="WKI82" s="9"/>
      <c r="WKJ82" s="9"/>
      <c r="WKK82" s="9"/>
      <c r="WKL82" s="9"/>
      <c r="WKM82" s="9"/>
      <c r="WKN82" s="9"/>
      <c r="WKO82" s="9"/>
      <c r="WKP82" s="9"/>
      <c r="WKQ82" s="9"/>
      <c r="WKR82" s="9"/>
      <c r="WKS82" s="9"/>
      <c r="WKT82" s="9"/>
      <c r="WKU82" s="9"/>
      <c r="WKV82" s="9"/>
      <c r="WKW82" s="9"/>
      <c r="WKX82" s="9"/>
      <c r="WKY82" s="9"/>
      <c r="WKZ82" s="9"/>
      <c r="WLA82" s="9"/>
      <c r="WLB82" s="9"/>
      <c r="WLC82" s="9"/>
      <c r="WLD82" s="9"/>
      <c r="WLE82" s="9"/>
      <c r="WLF82" s="9"/>
      <c r="WLG82" s="9"/>
      <c r="WLH82" s="9"/>
      <c r="WLI82" s="9"/>
      <c r="WLJ82" s="9"/>
      <c r="WLK82" s="9"/>
      <c r="WLL82" s="9"/>
      <c r="WLM82" s="9"/>
      <c r="WLN82" s="9"/>
      <c r="WLO82" s="9"/>
      <c r="WLP82" s="9"/>
      <c r="WLQ82" s="9"/>
      <c r="WLR82" s="9"/>
      <c r="WLS82" s="9"/>
      <c r="WLT82" s="9"/>
      <c r="WLU82" s="9"/>
      <c r="WLV82" s="9"/>
      <c r="WLW82" s="9"/>
      <c r="WLX82" s="9"/>
      <c r="WLY82" s="9"/>
      <c r="WLZ82" s="9"/>
      <c r="WMA82" s="9"/>
      <c r="WMB82" s="9"/>
      <c r="WMC82" s="9"/>
      <c r="WMD82" s="9"/>
      <c r="WME82" s="9"/>
      <c r="WMF82" s="9"/>
      <c r="WMG82" s="9"/>
      <c r="WMH82" s="9"/>
      <c r="WMI82" s="9"/>
      <c r="WMJ82" s="9"/>
      <c r="WMK82" s="9"/>
      <c r="WML82" s="9"/>
      <c r="WMM82" s="9"/>
      <c r="WMN82" s="9"/>
      <c r="WMO82" s="9"/>
      <c r="WMP82" s="9"/>
      <c r="WMQ82" s="9"/>
      <c r="WMR82" s="9"/>
      <c r="WMS82" s="9"/>
      <c r="WMT82" s="9"/>
      <c r="WMU82" s="9"/>
      <c r="WMV82" s="9"/>
      <c r="WMW82" s="9"/>
      <c r="WMX82" s="9"/>
      <c r="WMY82" s="9"/>
      <c r="WMZ82" s="9"/>
      <c r="WNA82" s="9"/>
      <c r="WNB82" s="9"/>
      <c r="WNC82" s="9"/>
      <c r="WND82" s="9"/>
      <c r="WNE82" s="9"/>
      <c r="WNF82" s="9"/>
      <c r="WNG82" s="9"/>
      <c r="WNH82" s="9"/>
      <c r="WNI82" s="9"/>
      <c r="WNJ82" s="9"/>
      <c r="WNK82" s="9"/>
      <c r="WNL82" s="9"/>
      <c r="WNM82" s="9"/>
      <c r="WNN82" s="9"/>
      <c r="WNO82" s="9"/>
      <c r="WNP82" s="9"/>
      <c r="WNQ82" s="9"/>
      <c r="WNR82" s="9"/>
      <c r="WNS82" s="9"/>
      <c r="WNT82" s="9"/>
      <c r="WNU82" s="9"/>
      <c r="WNV82" s="9"/>
      <c r="WNW82" s="9"/>
      <c r="WNX82" s="9"/>
      <c r="WNY82" s="9"/>
      <c r="WNZ82" s="9"/>
      <c r="WOA82" s="9"/>
      <c r="WOB82" s="9"/>
      <c r="WOC82" s="9"/>
      <c r="WOD82" s="9"/>
      <c r="WOE82" s="9"/>
      <c r="WOF82" s="9"/>
      <c r="WOG82" s="9"/>
      <c r="WOH82" s="9"/>
      <c r="WOI82" s="9"/>
      <c r="WOJ82" s="9"/>
      <c r="WOK82" s="9"/>
      <c r="WOL82" s="9"/>
      <c r="WOM82" s="9"/>
      <c r="WON82" s="9"/>
      <c r="WOO82" s="9"/>
      <c r="WOP82" s="9"/>
      <c r="WOQ82" s="9"/>
      <c r="WOR82" s="9"/>
      <c r="WOS82" s="9"/>
      <c r="WOT82" s="9"/>
      <c r="WOU82" s="9"/>
      <c r="WOV82" s="9"/>
      <c r="WOW82" s="9"/>
      <c r="WOX82" s="9"/>
      <c r="WOY82" s="9"/>
      <c r="WOZ82" s="9"/>
      <c r="WPA82" s="9"/>
      <c r="WPB82" s="9"/>
      <c r="WPC82" s="9"/>
      <c r="WPD82" s="9"/>
      <c r="WPE82" s="9"/>
      <c r="WPF82" s="9"/>
      <c r="WPG82" s="9"/>
      <c r="WPH82" s="9"/>
      <c r="WPI82" s="9"/>
      <c r="WPJ82" s="9"/>
      <c r="WPK82" s="9"/>
      <c r="WPL82" s="9"/>
      <c r="WPM82" s="9"/>
      <c r="WPN82" s="9"/>
      <c r="WPO82" s="9"/>
      <c r="WPP82" s="9"/>
      <c r="WPQ82" s="9"/>
      <c r="WPR82" s="9"/>
      <c r="WPS82" s="9"/>
      <c r="WPT82" s="9"/>
      <c r="WPU82" s="9"/>
      <c r="WPV82" s="9"/>
      <c r="WPW82" s="9"/>
      <c r="WPX82" s="9"/>
      <c r="WPY82" s="9"/>
      <c r="WPZ82" s="9"/>
      <c r="WQA82" s="9"/>
      <c r="WQB82" s="9"/>
      <c r="WQC82" s="9"/>
      <c r="WQD82" s="9"/>
      <c r="WQE82" s="9"/>
      <c r="WQF82" s="9"/>
      <c r="WQG82" s="9"/>
      <c r="WQH82" s="9"/>
      <c r="WQI82" s="9"/>
      <c r="WQJ82" s="9"/>
      <c r="WQK82" s="9"/>
      <c r="WQL82" s="9"/>
      <c r="WQM82" s="9"/>
      <c r="WQN82" s="9"/>
      <c r="WQO82" s="9"/>
      <c r="WQP82" s="9"/>
      <c r="WQQ82" s="9"/>
      <c r="WQR82" s="9"/>
      <c r="WQS82" s="9"/>
      <c r="WQT82" s="9"/>
      <c r="WQU82" s="9"/>
      <c r="WQV82" s="9"/>
      <c r="WQW82" s="9"/>
      <c r="WQX82" s="9"/>
      <c r="WQY82" s="9"/>
      <c r="WQZ82" s="9"/>
      <c r="WRA82" s="9"/>
      <c r="WRB82" s="9"/>
      <c r="WRC82" s="9"/>
      <c r="WRD82" s="9"/>
      <c r="WRE82" s="9"/>
      <c r="WRF82" s="9"/>
      <c r="WRG82" s="9"/>
      <c r="WRH82" s="9"/>
      <c r="WRI82" s="9"/>
      <c r="WRJ82" s="9"/>
      <c r="WRK82" s="9"/>
      <c r="WRL82" s="9"/>
      <c r="WRM82" s="9"/>
      <c r="WRN82" s="9"/>
      <c r="WRO82" s="9"/>
      <c r="WRP82" s="9"/>
      <c r="WRQ82" s="9"/>
      <c r="WRR82" s="9"/>
      <c r="WRS82" s="9"/>
      <c r="WRT82" s="9"/>
      <c r="WRU82" s="9"/>
      <c r="WRV82" s="9"/>
      <c r="WRW82" s="9"/>
      <c r="WRX82" s="9"/>
      <c r="WRY82" s="9"/>
      <c r="WRZ82" s="9"/>
      <c r="WSA82" s="9"/>
      <c r="WSB82" s="9"/>
      <c r="WSC82" s="9"/>
      <c r="WSD82" s="9"/>
      <c r="WSE82" s="9"/>
      <c r="WSF82" s="9"/>
      <c r="WSG82" s="9"/>
      <c r="WSH82" s="9"/>
      <c r="WSI82" s="9"/>
      <c r="WSJ82" s="9"/>
      <c r="WSK82" s="9"/>
      <c r="WSL82" s="9"/>
      <c r="WSM82" s="9"/>
      <c r="WSN82" s="9"/>
      <c r="WSO82" s="9"/>
      <c r="WSP82" s="9"/>
      <c r="WSQ82" s="9"/>
      <c r="WSR82" s="9"/>
      <c r="WSS82" s="9"/>
      <c r="WST82" s="9"/>
      <c r="WSU82" s="9"/>
      <c r="WSV82" s="9"/>
      <c r="WSW82" s="9"/>
      <c r="WSX82" s="9"/>
      <c r="WSY82" s="9"/>
      <c r="WSZ82" s="9"/>
      <c r="WTA82" s="9"/>
      <c r="WTB82" s="9"/>
      <c r="WTC82" s="9"/>
      <c r="WTD82" s="9"/>
      <c r="WTE82" s="9"/>
      <c r="WTF82" s="9"/>
      <c r="WTG82" s="9"/>
      <c r="WTH82" s="9"/>
      <c r="WTI82" s="9"/>
      <c r="WTJ82" s="9"/>
      <c r="WTK82" s="9"/>
      <c r="WTL82" s="9"/>
      <c r="WTM82" s="9"/>
      <c r="WTN82" s="9"/>
      <c r="WTO82" s="9"/>
      <c r="WTP82" s="9"/>
      <c r="WTQ82" s="9"/>
      <c r="WTR82" s="9"/>
      <c r="WTS82" s="9"/>
      <c r="WTT82" s="9"/>
      <c r="WTU82" s="9"/>
      <c r="WTV82" s="9"/>
      <c r="WTW82" s="9"/>
      <c r="WTX82" s="9"/>
      <c r="WTY82" s="9"/>
      <c r="WTZ82" s="9"/>
      <c r="WUA82" s="9"/>
      <c r="WUB82" s="9"/>
      <c r="WUC82" s="9"/>
      <c r="WUD82" s="9"/>
      <c r="WUE82" s="9"/>
      <c r="WUF82" s="9"/>
      <c r="WUG82" s="9"/>
      <c r="WUH82" s="9"/>
      <c r="WUI82" s="9"/>
      <c r="WUJ82" s="9"/>
      <c r="WUK82" s="9"/>
      <c r="WUL82" s="9"/>
      <c r="WUM82" s="9"/>
      <c r="WUN82" s="9"/>
      <c r="WUO82" s="9"/>
      <c r="WUP82" s="9"/>
      <c r="WUQ82" s="9"/>
      <c r="WUR82" s="9"/>
      <c r="WUS82" s="9"/>
      <c r="WUT82" s="9"/>
      <c r="WUU82" s="9"/>
      <c r="WUV82" s="9"/>
      <c r="WUW82" s="9"/>
      <c r="WUX82" s="9"/>
      <c r="WUY82" s="9"/>
      <c r="WUZ82" s="9"/>
      <c r="WVA82" s="9"/>
      <c r="WVB82" s="9"/>
      <c r="WVC82" s="9"/>
      <c r="WVD82" s="9"/>
      <c r="WVE82" s="9"/>
      <c r="WVF82" s="9"/>
      <c r="WVG82" s="9"/>
      <c r="WVH82" s="9"/>
      <c r="WVI82" s="9"/>
      <c r="WVJ82" s="9"/>
      <c r="WVK82" s="9"/>
      <c r="WVL82" s="9"/>
      <c r="WVM82" s="9"/>
      <c r="WVN82" s="9"/>
      <c r="WVO82" s="9"/>
      <c r="WVP82" s="9"/>
      <c r="WVQ82" s="9"/>
      <c r="WVR82" s="9"/>
      <c r="WVS82" s="9"/>
      <c r="WVT82" s="9"/>
      <c r="WVU82" s="9"/>
      <c r="WVV82" s="9"/>
      <c r="WVW82" s="9"/>
      <c r="WVX82" s="9"/>
      <c r="WVY82" s="9"/>
      <c r="WVZ82" s="9"/>
      <c r="WWA82" s="9"/>
      <c r="WWB82" s="9"/>
      <c r="WWC82" s="9"/>
      <c r="WWD82" s="9"/>
      <c r="WWE82" s="9"/>
      <c r="WWF82" s="9"/>
      <c r="WWG82" s="9"/>
      <c r="WWH82" s="9"/>
      <c r="WWI82" s="9"/>
      <c r="WWJ82" s="9"/>
      <c r="WWK82" s="9"/>
      <c r="WWL82" s="9"/>
      <c r="WWM82" s="9"/>
      <c r="WWN82" s="9"/>
      <c r="WWO82" s="9"/>
      <c r="WWP82" s="9"/>
      <c r="WWQ82" s="9"/>
      <c r="WWR82" s="9"/>
      <c r="WWS82" s="9"/>
      <c r="WWT82" s="9"/>
      <c r="WWU82" s="9"/>
      <c r="WWV82" s="9"/>
      <c r="WWW82" s="9"/>
      <c r="WWX82" s="9"/>
      <c r="WWY82" s="9"/>
      <c r="WWZ82" s="9"/>
      <c r="WXA82" s="9"/>
      <c r="WXB82" s="9"/>
      <c r="WXC82" s="9"/>
      <c r="WXD82" s="9"/>
      <c r="WXE82" s="9"/>
      <c r="WXF82" s="9"/>
      <c r="WXG82" s="9"/>
      <c r="WXH82" s="9"/>
      <c r="WXI82" s="9"/>
      <c r="WXJ82" s="9"/>
      <c r="WXK82" s="9"/>
      <c r="WXL82" s="9"/>
      <c r="WXM82" s="9"/>
      <c r="WXN82" s="9"/>
      <c r="WXO82" s="9"/>
      <c r="WXP82" s="9"/>
      <c r="WXQ82" s="9"/>
      <c r="WXR82" s="9"/>
      <c r="WXS82" s="9"/>
      <c r="WXT82" s="9"/>
      <c r="WXU82" s="9"/>
      <c r="WXV82" s="9"/>
      <c r="WXW82" s="9"/>
      <c r="WXX82" s="9"/>
      <c r="WXY82" s="9"/>
      <c r="WXZ82" s="9"/>
      <c r="WYA82" s="9"/>
      <c r="WYB82" s="9"/>
      <c r="WYC82" s="9"/>
      <c r="WYD82" s="9"/>
      <c r="WYE82" s="9"/>
      <c r="WYF82" s="9"/>
      <c r="WYG82" s="9"/>
      <c r="WYH82" s="9"/>
      <c r="WYI82" s="9"/>
      <c r="WYJ82" s="9"/>
      <c r="WYK82" s="9"/>
      <c r="WYL82" s="9"/>
      <c r="WYM82" s="9"/>
      <c r="WYN82" s="9"/>
      <c r="WYO82" s="9"/>
      <c r="WYP82" s="9"/>
      <c r="WYQ82" s="9"/>
      <c r="WYR82" s="9"/>
      <c r="WYS82" s="9"/>
      <c r="WYT82" s="9"/>
      <c r="WYU82" s="9"/>
      <c r="WYV82" s="9"/>
      <c r="WYW82" s="9"/>
      <c r="WYX82" s="9"/>
      <c r="WYY82" s="9"/>
      <c r="WYZ82" s="9"/>
      <c r="WZA82" s="9"/>
      <c r="WZB82" s="9"/>
      <c r="WZC82" s="9"/>
      <c r="WZD82" s="9"/>
      <c r="WZE82" s="9"/>
      <c r="WZF82" s="9"/>
      <c r="WZG82" s="9"/>
      <c r="WZH82" s="9"/>
      <c r="WZI82" s="9"/>
      <c r="WZJ82" s="9"/>
      <c r="WZK82" s="9"/>
      <c r="WZL82" s="9"/>
      <c r="WZM82" s="9"/>
      <c r="WZN82" s="9"/>
      <c r="WZO82" s="9"/>
      <c r="WZP82" s="9"/>
      <c r="WZQ82" s="9"/>
      <c r="WZR82" s="9"/>
      <c r="WZS82" s="9"/>
      <c r="WZT82" s="9"/>
      <c r="WZU82" s="9"/>
      <c r="WZV82" s="9"/>
      <c r="WZW82" s="9"/>
      <c r="WZX82" s="9"/>
      <c r="WZY82" s="9"/>
      <c r="WZZ82" s="9"/>
      <c r="XAA82" s="9"/>
      <c r="XAB82" s="9"/>
      <c r="XAC82" s="9"/>
      <c r="XAD82" s="9"/>
      <c r="XAE82" s="9"/>
      <c r="XAF82" s="9"/>
      <c r="XAG82" s="9"/>
      <c r="XAH82" s="9"/>
      <c r="XAI82" s="9"/>
      <c r="XAJ82" s="9"/>
      <c r="XAK82" s="9"/>
      <c r="XAL82" s="9"/>
      <c r="XAM82" s="9"/>
      <c r="XAN82" s="9"/>
      <c r="XAO82" s="9"/>
      <c r="XAP82" s="9"/>
      <c r="XAQ82" s="9"/>
      <c r="XAR82" s="9"/>
      <c r="XAS82" s="9"/>
      <c r="XAT82" s="9"/>
      <c r="XAU82" s="9"/>
      <c r="XAV82" s="9"/>
      <c r="XAW82" s="9"/>
      <c r="XAX82" s="9"/>
      <c r="XAY82" s="9"/>
      <c r="XAZ82" s="9"/>
      <c r="XBA82" s="9"/>
      <c r="XBB82" s="9"/>
      <c r="XBC82" s="9"/>
      <c r="XBD82" s="9"/>
      <c r="XBE82" s="9"/>
      <c r="XBF82" s="9"/>
      <c r="XBG82" s="9"/>
      <c r="XBH82" s="9"/>
      <c r="XBI82" s="9"/>
      <c r="XBJ82" s="9"/>
      <c r="XBK82" s="9"/>
      <c r="XBL82" s="9"/>
      <c r="XBM82" s="9"/>
      <c r="XBN82" s="9"/>
      <c r="XBO82" s="9"/>
      <c r="XBP82" s="9"/>
      <c r="XBQ82" s="9"/>
      <c r="XBR82" s="9"/>
      <c r="XBS82" s="9"/>
      <c r="XBT82" s="9"/>
      <c r="XBU82" s="9"/>
      <c r="XBV82" s="9"/>
      <c r="XBW82" s="9"/>
      <c r="XBX82" s="9"/>
      <c r="XBY82" s="9"/>
      <c r="XBZ82" s="9"/>
      <c r="XCA82" s="9"/>
      <c r="XCB82" s="9"/>
      <c r="XCC82" s="9"/>
      <c r="XCD82" s="9"/>
      <c r="XCE82" s="9"/>
      <c r="XCF82" s="9"/>
      <c r="XCG82" s="9"/>
      <c r="XCH82" s="9"/>
      <c r="XCI82" s="9"/>
      <c r="XCJ82" s="9"/>
      <c r="XCK82" s="9"/>
      <c r="XCL82" s="9"/>
      <c r="XCM82" s="9"/>
      <c r="XCN82" s="9"/>
      <c r="XCO82" s="9"/>
      <c r="XCP82" s="9"/>
      <c r="XCQ82" s="9"/>
      <c r="XCR82" s="9"/>
      <c r="XCS82" s="9"/>
      <c r="XCT82" s="9"/>
      <c r="XCU82" s="9"/>
      <c r="XCV82" s="9"/>
      <c r="XCW82" s="9"/>
      <c r="XCX82" s="9"/>
      <c r="XCY82" s="9"/>
      <c r="XCZ82" s="9"/>
      <c r="XDA82" s="9"/>
      <c r="XDB82" s="9"/>
      <c r="XDC82" s="9"/>
      <c r="XDD82" s="9"/>
      <c r="XDE82" s="9"/>
      <c r="XDF82" s="9"/>
      <c r="XDG82" s="9"/>
      <c r="XDH82" s="9"/>
      <c r="XDI82" s="9"/>
      <c r="XDJ82" s="9"/>
      <c r="XDK82" s="9"/>
      <c r="XDL82" s="9"/>
      <c r="XDM82" s="9"/>
      <c r="XDN82" s="9"/>
      <c r="XDO82" s="9"/>
      <c r="XDP82" s="9"/>
      <c r="XDQ82" s="9"/>
      <c r="XDR82" s="9"/>
      <c r="XDS82" s="9"/>
      <c r="XDT82" s="9"/>
      <c r="XDU82" s="9"/>
      <c r="XDV82" s="9"/>
      <c r="XDW82" s="9"/>
      <c r="XDX82" s="9"/>
      <c r="XDY82" s="9"/>
      <c r="XDZ82" s="9"/>
      <c r="XEA82" s="9"/>
      <c r="XEB82" s="9"/>
      <c r="XEC82" s="9"/>
      <c r="XED82" s="9"/>
      <c r="XEE82" s="9"/>
      <c r="XEF82" s="9"/>
      <c r="XEG82" s="9"/>
      <c r="XEH82" s="9"/>
      <c r="XEI82" s="9"/>
      <c r="XEJ82" s="9"/>
      <c r="XEK82" s="9"/>
      <c r="XEL82" s="9"/>
      <c r="XEM82" s="9"/>
      <c r="XEN82" s="9"/>
      <c r="XEO82" s="9"/>
      <c r="XEP82" s="9"/>
      <c r="XEQ82" s="9"/>
      <c r="XER82" s="9"/>
      <c r="XES82" s="9"/>
      <c r="XET82" s="9"/>
      <c r="XEU82" s="9"/>
      <c r="XEV82" s="9"/>
      <c r="XEW82" s="9"/>
    </row>
    <row r="83" spans="1:16377" s="6" customFormat="1" ht="72" hidden="1">
      <c r="A83" s="78">
        <v>72</v>
      </c>
      <c r="B83" s="50" t="s">
        <v>380</v>
      </c>
      <c r="C83" s="79" t="s">
        <v>69</v>
      </c>
      <c r="D83" s="80" t="s">
        <v>63</v>
      </c>
      <c r="E83" s="73" t="s">
        <v>32</v>
      </c>
      <c r="F83" s="73" t="s">
        <v>33</v>
      </c>
      <c r="G83" s="73">
        <v>200</v>
      </c>
      <c r="H83" s="81" t="s">
        <v>381</v>
      </c>
      <c r="I83" s="81" t="s">
        <v>382</v>
      </c>
      <c r="J83" s="86">
        <v>2019</v>
      </c>
      <c r="K83" s="86">
        <v>2020</v>
      </c>
      <c r="L83" s="79">
        <v>8</v>
      </c>
      <c r="M83" s="79"/>
      <c r="N83" s="86">
        <v>80</v>
      </c>
      <c r="O83" s="86">
        <v>311</v>
      </c>
      <c r="P83" s="86">
        <v>12</v>
      </c>
      <c r="Q83" s="86">
        <v>45</v>
      </c>
      <c r="R83" s="79" t="s">
        <v>383</v>
      </c>
      <c r="S83" s="73" t="s">
        <v>384</v>
      </c>
      <c r="T83" s="78"/>
      <c r="U83" s="79" t="s">
        <v>69</v>
      </c>
      <c r="V83" s="73" t="s">
        <v>245</v>
      </c>
      <c r="W83" s="73"/>
    </row>
    <row r="84" spans="1:16377" s="7" customFormat="1" ht="86.4" hidden="1">
      <c r="A84" s="35">
        <v>73</v>
      </c>
      <c r="B84" s="50" t="s">
        <v>385</v>
      </c>
      <c r="C84" s="35" t="s">
        <v>103</v>
      </c>
      <c r="D84" s="51" t="s">
        <v>117</v>
      </c>
      <c r="E84" s="44" t="s">
        <v>32</v>
      </c>
      <c r="F84" s="35" t="s">
        <v>33</v>
      </c>
      <c r="G84" s="35">
        <v>200</v>
      </c>
      <c r="H84" s="44" t="s">
        <v>105</v>
      </c>
      <c r="I84" s="44" t="s">
        <v>386</v>
      </c>
      <c r="J84" s="35">
        <v>2020</v>
      </c>
      <c r="K84" s="35">
        <v>2020</v>
      </c>
      <c r="L84" s="57">
        <v>10</v>
      </c>
      <c r="M84" s="57"/>
      <c r="N84" s="63"/>
      <c r="O84" s="63"/>
      <c r="P84" s="63">
        <v>1</v>
      </c>
      <c r="Q84" s="63">
        <v>4</v>
      </c>
      <c r="R84" s="44" t="s">
        <v>364</v>
      </c>
      <c r="S84" s="44" t="s">
        <v>365</v>
      </c>
      <c r="T84" s="35"/>
      <c r="U84" s="35" t="s">
        <v>103</v>
      </c>
      <c r="V84" s="44" t="s">
        <v>245</v>
      </c>
      <c r="W84" s="35"/>
    </row>
    <row r="85" spans="1:16377" s="9" customFormat="1" ht="72" hidden="1">
      <c r="A85" s="35">
        <v>74</v>
      </c>
      <c r="B85" s="50" t="s">
        <v>387</v>
      </c>
      <c r="C85" s="44" t="s">
        <v>63</v>
      </c>
      <c r="D85" s="38" t="s">
        <v>388</v>
      </c>
      <c r="E85" s="44" t="s">
        <v>32</v>
      </c>
      <c r="F85" s="44" t="s">
        <v>33</v>
      </c>
      <c r="G85" s="44">
        <v>204</v>
      </c>
      <c r="H85" s="44" t="s">
        <v>389</v>
      </c>
      <c r="I85" s="35" t="s">
        <v>390</v>
      </c>
      <c r="J85" s="65">
        <v>2020</v>
      </c>
      <c r="K85" s="65">
        <v>2020</v>
      </c>
      <c r="L85" s="45">
        <v>10.199999999999999</v>
      </c>
      <c r="M85" s="57"/>
      <c r="N85" s="63">
        <v>267</v>
      </c>
      <c r="O85" s="63">
        <v>1205</v>
      </c>
      <c r="P85" s="63">
        <v>186</v>
      </c>
      <c r="Q85" s="63">
        <v>819</v>
      </c>
      <c r="R85" s="45" t="s">
        <v>391</v>
      </c>
      <c r="S85" s="44" t="s">
        <v>392</v>
      </c>
      <c r="T85" s="35"/>
      <c r="U85" s="44" t="s">
        <v>69</v>
      </c>
      <c r="V85" s="44" t="s">
        <v>245</v>
      </c>
      <c r="W85" s="35"/>
    </row>
    <row r="86" spans="1:16377" s="9" customFormat="1" ht="72" hidden="1">
      <c r="A86" s="35">
        <v>75</v>
      </c>
      <c r="B86" s="50" t="s">
        <v>393</v>
      </c>
      <c r="C86" s="44" t="s">
        <v>63</v>
      </c>
      <c r="D86" s="38" t="s">
        <v>388</v>
      </c>
      <c r="E86" s="44" t="s">
        <v>32</v>
      </c>
      <c r="F86" s="44" t="s">
        <v>33</v>
      </c>
      <c r="G86" s="44">
        <v>200</v>
      </c>
      <c r="H86" s="44" t="s">
        <v>394</v>
      </c>
      <c r="I86" s="44" t="s">
        <v>395</v>
      </c>
      <c r="J86" s="35">
        <v>2020</v>
      </c>
      <c r="K86" s="35">
        <v>2020</v>
      </c>
      <c r="L86" s="45">
        <v>25</v>
      </c>
      <c r="M86" s="57"/>
      <c r="N86" s="63">
        <v>267</v>
      </c>
      <c r="O86" s="63">
        <v>1205</v>
      </c>
      <c r="P86" s="63">
        <v>186</v>
      </c>
      <c r="Q86" s="63">
        <v>819</v>
      </c>
      <c r="R86" s="45" t="s">
        <v>396</v>
      </c>
      <c r="S86" s="44" t="s">
        <v>397</v>
      </c>
      <c r="T86" s="35"/>
      <c r="U86" s="44" t="s">
        <v>69</v>
      </c>
      <c r="V86" s="44" t="s">
        <v>245</v>
      </c>
      <c r="W86" s="35"/>
    </row>
    <row r="87" spans="1:16377" s="6" customFormat="1" ht="72" hidden="1">
      <c r="A87" s="35">
        <v>76</v>
      </c>
      <c r="B87" s="50" t="s">
        <v>398</v>
      </c>
      <c r="C87" s="45" t="s">
        <v>69</v>
      </c>
      <c r="D87" s="46" t="s">
        <v>63</v>
      </c>
      <c r="E87" s="44" t="s">
        <v>32</v>
      </c>
      <c r="F87" s="44" t="s">
        <v>33</v>
      </c>
      <c r="G87" s="44">
        <v>200</v>
      </c>
      <c r="H87" s="47" t="s">
        <v>381</v>
      </c>
      <c r="I87" s="47" t="s">
        <v>399</v>
      </c>
      <c r="J87" s="65">
        <v>2019</v>
      </c>
      <c r="K87" s="65">
        <v>2020</v>
      </c>
      <c r="L87" s="45">
        <v>8</v>
      </c>
      <c r="M87" s="45"/>
      <c r="N87" s="65">
        <v>200</v>
      </c>
      <c r="O87" s="65">
        <v>830</v>
      </c>
      <c r="P87" s="65">
        <v>20</v>
      </c>
      <c r="Q87" s="65">
        <v>75</v>
      </c>
      <c r="R87" s="45" t="s">
        <v>400</v>
      </c>
      <c r="S87" s="44" t="s">
        <v>401</v>
      </c>
      <c r="T87" s="35"/>
      <c r="U87" s="45" t="s">
        <v>69</v>
      </c>
      <c r="V87" s="44" t="s">
        <v>245</v>
      </c>
      <c r="W87" s="44"/>
    </row>
    <row r="88" spans="1:16377" ht="86.4" hidden="1">
      <c r="A88" s="35">
        <v>77</v>
      </c>
      <c r="B88" s="50" t="s">
        <v>402</v>
      </c>
      <c r="C88" s="35" t="s">
        <v>76</v>
      </c>
      <c r="D88" s="38" t="s">
        <v>403</v>
      </c>
      <c r="E88" s="35" t="s">
        <v>32</v>
      </c>
      <c r="F88" s="35" t="s">
        <v>33</v>
      </c>
      <c r="G88" s="35">
        <v>40</v>
      </c>
      <c r="H88" s="44" t="s">
        <v>404</v>
      </c>
      <c r="I88" s="44" t="s">
        <v>405</v>
      </c>
      <c r="J88" s="35">
        <v>2019.12</v>
      </c>
      <c r="K88" s="35">
        <v>2020.08</v>
      </c>
      <c r="L88" s="57">
        <v>200</v>
      </c>
      <c r="M88" s="57"/>
      <c r="N88" s="63">
        <v>450</v>
      </c>
      <c r="O88" s="63">
        <v>1629</v>
      </c>
      <c r="P88" s="63">
        <v>179</v>
      </c>
      <c r="Q88" s="63">
        <v>702</v>
      </c>
      <c r="R88" s="44" t="s">
        <v>406</v>
      </c>
      <c r="S88" s="35" t="s">
        <v>407</v>
      </c>
      <c r="T88" s="35"/>
      <c r="U88" s="35" t="s">
        <v>76</v>
      </c>
      <c r="V88" s="44" t="s">
        <v>245</v>
      </c>
      <c r="W88" s="35"/>
    </row>
    <row r="89" spans="1:16377" hidden="1">
      <c r="A89" s="35"/>
      <c r="B89" s="43" t="s">
        <v>408</v>
      </c>
      <c r="C89" s="37"/>
      <c r="D89" s="38"/>
      <c r="E89" s="37"/>
      <c r="F89" s="39"/>
      <c r="G89" s="39"/>
      <c r="H89" s="37"/>
      <c r="I89" s="44"/>
      <c r="J89" s="35"/>
      <c r="K89" s="35"/>
      <c r="L89" s="57" t="e">
        <f>SUM(L90:L113)</f>
        <v>#REF!</v>
      </c>
      <c r="M89" s="57">
        <f t="shared" ref="M89:Q89" si="8">SUM(M90:M113)</f>
        <v>0</v>
      </c>
      <c r="N89" s="63">
        <f t="shared" si="8"/>
        <v>636</v>
      </c>
      <c r="O89" s="63">
        <f t="shared" si="8"/>
        <v>0</v>
      </c>
      <c r="P89" s="63">
        <f t="shared" si="8"/>
        <v>767</v>
      </c>
      <c r="Q89" s="63">
        <f t="shared" si="8"/>
        <v>2916</v>
      </c>
      <c r="R89" s="44"/>
      <c r="S89" s="44"/>
      <c r="T89" s="44"/>
      <c r="U89" s="44"/>
      <c r="V89" s="44"/>
      <c r="W89" s="44"/>
      <c r="X89" s="8">
        <v>1</v>
      </c>
    </row>
    <row r="90" spans="1:16377" ht="24" hidden="1" customHeight="1">
      <c r="A90" s="74">
        <v>78</v>
      </c>
      <c r="B90" s="206" t="s">
        <v>409</v>
      </c>
      <c r="C90" s="44" t="s">
        <v>280</v>
      </c>
      <c r="D90" s="38" t="s">
        <v>281</v>
      </c>
      <c r="E90" s="44" t="s">
        <v>32</v>
      </c>
      <c r="F90" s="35" t="s">
        <v>33</v>
      </c>
      <c r="G90" s="35">
        <v>200</v>
      </c>
      <c r="H90" s="44" t="s">
        <v>88</v>
      </c>
      <c r="I90" s="44" t="s">
        <v>410</v>
      </c>
      <c r="J90" s="57">
        <v>2019.1</v>
      </c>
      <c r="K90" s="35">
        <v>2020.6</v>
      </c>
      <c r="L90" s="57">
        <v>20</v>
      </c>
      <c r="M90" s="57"/>
      <c r="N90" s="63"/>
      <c r="O90" s="63"/>
      <c r="P90" s="200">
        <v>207</v>
      </c>
      <c r="Q90" s="200">
        <v>759</v>
      </c>
      <c r="R90" s="194" t="s">
        <v>411</v>
      </c>
      <c r="S90" s="194" t="s">
        <v>412</v>
      </c>
      <c r="T90" s="44"/>
      <c r="U90" s="44" t="s">
        <v>280</v>
      </c>
      <c r="V90" s="76" t="s">
        <v>413</v>
      </c>
      <c r="W90" s="44"/>
    </row>
    <row r="91" spans="1:16377" ht="24" hidden="1" customHeight="1">
      <c r="A91" s="74">
        <v>79</v>
      </c>
      <c r="B91" s="208"/>
      <c r="C91" s="44" t="s">
        <v>179</v>
      </c>
      <c r="D91" s="38" t="s">
        <v>414</v>
      </c>
      <c r="E91" s="44" t="s">
        <v>32</v>
      </c>
      <c r="F91" s="35" t="s">
        <v>33</v>
      </c>
      <c r="G91" s="35">
        <v>100</v>
      </c>
      <c r="H91" s="44" t="s">
        <v>176</v>
      </c>
      <c r="I91" s="44" t="s">
        <v>415</v>
      </c>
      <c r="J91" s="57">
        <v>2019.1</v>
      </c>
      <c r="K91" s="35">
        <v>2020.6</v>
      </c>
      <c r="L91" s="57">
        <v>30</v>
      </c>
      <c r="M91" s="57"/>
      <c r="N91" s="63"/>
      <c r="O91" s="63"/>
      <c r="P91" s="201"/>
      <c r="Q91" s="201"/>
      <c r="R91" s="195"/>
      <c r="S91" s="195"/>
      <c r="T91" s="44"/>
      <c r="U91" s="44" t="s">
        <v>179</v>
      </c>
      <c r="V91" s="76" t="s">
        <v>413</v>
      </c>
      <c r="W91" s="44"/>
    </row>
    <row r="92" spans="1:16377" ht="24" hidden="1" customHeight="1">
      <c r="A92" s="74">
        <v>80</v>
      </c>
      <c r="B92" s="208"/>
      <c r="C92" s="44" t="s">
        <v>416</v>
      </c>
      <c r="D92" s="38" t="s">
        <v>417</v>
      </c>
      <c r="E92" s="44" t="s">
        <v>32</v>
      </c>
      <c r="F92" s="35" t="s">
        <v>33</v>
      </c>
      <c r="G92" s="35">
        <v>280</v>
      </c>
      <c r="H92" s="44" t="s">
        <v>312</v>
      </c>
      <c r="I92" s="44" t="s">
        <v>418</v>
      </c>
      <c r="J92" s="57">
        <v>2019.1</v>
      </c>
      <c r="K92" s="35">
        <v>2020.6</v>
      </c>
      <c r="L92" s="57">
        <v>140</v>
      </c>
      <c r="M92" s="57"/>
      <c r="N92" s="63"/>
      <c r="O92" s="63"/>
      <c r="P92" s="201"/>
      <c r="Q92" s="201"/>
      <c r="R92" s="195"/>
      <c r="S92" s="195"/>
      <c r="T92" s="44"/>
      <c r="U92" s="44" t="s">
        <v>179</v>
      </c>
      <c r="V92" s="76" t="s">
        <v>413</v>
      </c>
      <c r="W92" s="44"/>
    </row>
    <row r="93" spans="1:16377" ht="78" hidden="1" customHeight="1">
      <c r="A93" s="74">
        <v>81</v>
      </c>
      <c r="B93" s="208"/>
      <c r="C93" s="44" t="s">
        <v>419</v>
      </c>
      <c r="D93" s="38" t="s">
        <v>420</v>
      </c>
      <c r="E93" s="44" t="s">
        <v>32</v>
      </c>
      <c r="F93" s="35" t="s">
        <v>33</v>
      </c>
      <c r="G93" s="35">
        <v>250</v>
      </c>
      <c r="H93" s="44" t="s">
        <v>421</v>
      </c>
      <c r="I93" s="44" t="s">
        <v>422</v>
      </c>
      <c r="J93" s="57">
        <v>2019.1</v>
      </c>
      <c r="K93" s="35">
        <v>2020.6</v>
      </c>
      <c r="L93" s="57">
        <v>100</v>
      </c>
      <c r="M93" s="57"/>
      <c r="N93" s="63"/>
      <c r="O93" s="63"/>
      <c r="P93" s="201"/>
      <c r="Q93" s="201"/>
      <c r="R93" s="195"/>
      <c r="S93" s="195"/>
      <c r="T93" s="44"/>
      <c r="U93" s="44" t="s">
        <v>179</v>
      </c>
      <c r="V93" s="76" t="s">
        <v>413</v>
      </c>
      <c r="W93" s="44"/>
    </row>
    <row r="94" spans="1:16377" ht="76.95" hidden="1" customHeight="1">
      <c r="A94" s="74">
        <v>82</v>
      </c>
      <c r="B94" s="82" t="s">
        <v>423</v>
      </c>
      <c r="C94" s="44" t="s">
        <v>424</v>
      </c>
      <c r="D94" s="38" t="s">
        <v>425</v>
      </c>
      <c r="E94" s="44" t="s">
        <v>32</v>
      </c>
      <c r="F94" s="35" t="s">
        <v>33</v>
      </c>
      <c r="G94" s="35">
        <v>2020</v>
      </c>
      <c r="H94" s="44" t="s">
        <v>426</v>
      </c>
      <c r="I94" s="44" t="s">
        <v>427</v>
      </c>
      <c r="J94" s="35">
        <v>2019.9</v>
      </c>
      <c r="K94" s="35">
        <v>2020.12</v>
      </c>
      <c r="L94" s="57">
        <v>323.2</v>
      </c>
      <c r="M94" s="57"/>
      <c r="N94" s="63"/>
      <c r="O94" s="63"/>
      <c r="P94" s="63">
        <v>306</v>
      </c>
      <c r="Q94" s="63">
        <v>1348</v>
      </c>
      <c r="R94" s="44" t="s">
        <v>428</v>
      </c>
      <c r="S94" s="44" t="s">
        <v>429</v>
      </c>
      <c r="T94" s="44"/>
      <c r="U94" s="44" t="s">
        <v>424</v>
      </c>
      <c r="V94" s="44" t="s">
        <v>413</v>
      </c>
      <c r="W94" s="44"/>
    </row>
    <row r="95" spans="1:16377" ht="70.05" hidden="1" customHeight="1">
      <c r="A95" s="74">
        <v>83</v>
      </c>
      <c r="B95" s="83" t="s">
        <v>430</v>
      </c>
      <c r="C95" s="54" t="s">
        <v>431</v>
      </c>
      <c r="D95" s="53" t="s">
        <v>432</v>
      </c>
      <c r="E95" s="44" t="s">
        <v>32</v>
      </c>
      <c r="F95" s="35" t="s">
        <v>33</v>
      </c>
      <c r="G95" s="35">
        <v>500</v>
      </c>
      <c r="H95" s="54" t="s">
        <v>196</v>
      </c>
      <c r="I95" s="54" t="s">
        <v>433</v>
      </c>
      <c r="J95" s="35">
        <v>2018</v>
      </c>
      <c r="K95" s="35">
        <v>2018</v>
      </c>
      <c r="L95" s="45">
        <v>35</v>
      </c>
      <c r="M95" s="57"/>
      <c r="N95" s="63"/>
      <c r="O95" s="63"/>
      <c r="P95" s="63">
        <v>202</v>
      </c>
      <c r="Q95" s="63">
        <v>773</v>
      </c>
      <c r="R95" s="44" t="s">
        <v>434</v>
      </c>
      <c r="S95" s="44" t="s">
        <v>435</v>
      </c>
      <c r="T95" s="44"/>
      <c r="U95" s="54" t="s">
        <v>436</v>
      </c>
      <c r="V95" s="44" t="s">
        <v>413</v>
      </c>
      <c r="W95" s="44"/>
    </row>
    <row r="96" spans="1:16377" ht="63" hidden="1" customHeight="1">
      <c r="A96" s="74">
        <v>84</v>
      </c>
      <c r="B96" s="83" t="s">
        <v>437</v>
      </c>
      <c r="C96" s="54" t="s">
        <v>200</v>
      </c>
      <c r="D96" s="53" t="s">
        <v>438</v>
      </c>
      <c r="E96" s="44" t="s">
        <v>32</v>
      </c>
      <c r="F96" s="35" t="s">
        <v>439</v>
      </c>
      <c r="G96" s="35">
        <v>1</v>
      </c>
      <c r="H96" s="54"/>
      <c r="I96" s="54" t="s">
        <v>440</v>
      </c>
      <c r="J96" s="35">
        <v>2018</v>
      </c>
      <c r="K96" s="35">
        <v>2018</v>
      </c>
      <c r="L96" s="45">
        <v>10</v>
      </c>
      <c r="M96" s="57"/>
      <c r="N96" s="63"/>
      <c r="O96" s="63"/>
      <c r="P96" s="63">
        <v>13</v>
      </c>
      <c r="Q96" s="63">
        <v>36</v>
      </c>
      <c r="R96" s="44" t="s">
        <v>441</v>
      </c>
      <c r="S96" s="44" t="s">
        <v>442</v>
      </c>
      <c r="T96" s="44"/>
      <c r="U96" s="54" t="s">
        <v>443</v>
      </c>
      <c r="V96" s="44" t="s">
        <v>413</v>
      </c>
      <c r="W96" s="44"/>
    </row>
    <row r="97" spans="1:23" s="12" customFormat="1" ht="241.05" hidden="1" customHeight="1">
      <c r="A97" s="74">
        <v>85</v>
      </c>
      <c r="B97" s="83" t="s">
        <v>444</v>
      </c>
      <c r="C97" s="84" t="s">
        <v>200</v>
      </c>
      <c r="D97" s="38" t="s">
        <v>438</v>
      </c>
      <c r="E97" s="43" t="s">
        <v>32</v>
      </c>
      <c r="F97" s="84" t="s">
        <v>439</v>
      </c>
      <c r="G97" s="84">
        <v>1</v>
      </c>
      <c r="H97" s="83" t="s">
        <v>445</v>
      </c>
      <c r="I97" s="87" t="s">
        <v>446</v>
      </c>
      <c r="J97" s="35">
        <v>2019.9</v>
      </c>
      <c r="K97" s="35">
        <v>2020.9</v>
      </c>
      <c r="L97" s="57" t="e">
        <f>#REF!+#REF!</f>
        <v>#REF!</v>
      </c>
      <c r="M97" s="57"/>
      <c r="N97" s="63">
        <v>636</v>
      </c>
      <c r="O97" s="63"/>
      <c r="P97" s="63">
        <v>39</v>
      </c>
      <c r="Q97" s="63"/>
      <c r="R97" s="10" t="s">
        <v>447</v>
      </c>
      <c r="S97" s="44" t="s">
        <v>448</v>
      </c>
      <c r="T97" s="44"/>
      <c r="U97" s="54" t="s">
        <v>443</v>
      </c>
      <c r="V97" s="44" t="s">
        <v>413</v>
      </c>
      <c r="W97" s="44"/>
    </row>
    <row r="98" spans="1:23" ht="40.049999999999997" hidden="1" customHeight="1">
      <c r="A98" s="74">
        <v>86</v>
      </c>
      <c r="B98" s="82" t="s">
        <v>449</v>
      </c>
      <c r="C98" s="44" t="s">
        <v>450</v>
      </c>
      <c r="D98" s="38" t="s">
        <v>451</v>
      </c>
      <c r="E98" s="35" t="s">
        <v>32</v>
      </c>
      <c r="F98" s="35" t="s">
        <v>33</v>
      </c>
      <c r="G98" s="35">
        <v>2000</v>
      </c>
      <c r="H98" s="44" t="s">
        <v>452</v>
      </c>
      <c r="I98" s="44" t="s">
        <v>453</v>
      </c>
      <c r="J98" s="35">
        <v>2020.1</v>
      </c>
      <c r="K98" s="35">
        <v>2020.12</v>
      </c>
      <c r="L98" s="57">
        <v>60</v>
      </c>
      <c r="M98" s="57"/>
      <c r="N98" s="63"/>
      <c r="O98" s="63"/>
      <c r="P98" s="63"/>
      <c r="Q98" s="63"/>
      <c r="R98" s="44"/>
      <c r="S98" s="44"/>
      <c r="T98" s="35"/>
      <c r="U98" s="44" t="s">
        <v>450</v>
      </c>
      <c r="V98" s="44" t="s">
        <v>413</v>
      </c>
      <c r="W98" s="35"/>
    </row>
    <row r="99" spans="1:23" ht="24" hidden="1" customHeight="1">
      <c r="A99" s="74">
        <v>87</v>
      </c>
      <c r="B99" s="206" t="s">
        <v>454</v>
      </c>
      <c r="C99" s="35" t="s">
        <v>280</v>
      </c>
      <c r="D99" s="51" t="s">
        <v>281</v>
      </c>
      <c r="E99" s="35" t="s">
        <v>32</v>
      </c>
      <c r="F99" s="35" t="s">
        <v>33</v>
      </c>
      <c r="G99" s="35">
        <v>300</v>
      </c>
      <c r="H99" s="44" t="s">
        <v>312</v>
      </c>
      <c r="I99" s="44" t="s">
        <v>455</v>
      </c>
      <c r="J99" s="52">
        <v>2020.1</v>
      </c>
      <c r="K99" s="57">
        <v>2020.12</v>
      </c>
      <c r="L99" s="57">
        <v>150</v>
      </c>
      <c r="M99" s="57"/>
      <c r="N99" s="63"/>
      <c r="O99" s="63"/>
      <c r="P99" s="200"/>
      <c r="Q99" s="200"/>
      <c r="R99" s="194"/>
      <c r="S99" s="194"/>
      <c r="T99" s="35"/>
      <c r="U99" s="35" t="s">
        <v>280</v>
      </c>
      <c r="V99" s="76" t="s">
        <v>413</v>
      </c>
      <c r="W99" s="35"/>
    </row>
    <row r="100" spans="1:23" ht="24" hidden="1" customHeight="1">
      <c r="A100" s="74">
        <v>88</v>
      </c>
      <c r="B100" s="208"/>
      <c r="C100" s="35" t="s">
        <v>76</v>
      </c>
      <c r="D100" s="51" t="s">
        <v>456</v>
      </c>
      <c r="E100" s="35" t="s">
        <v>32</v>
      </c>
      <c r="F100" s="35" t="s">
        <v>33</v>
      </c>
      <c r="G100" s="35">
        <v>300</v>
      </c>
      <c r="H100" s="44" t="s">
        <v>312</v>
      </c>
      <c r="I100" s="44" t="s">
        <v>457</v>
      </c>
      <c r="J100" s="52">
        <v>2020.1</v>
      </c>
      <c r="K100" s="57">
        <v>2020.12</v>
      </c>
      <c r="L100" s="57">
        <v>150</v>
      </c>
      <c r="M100" s="57"/>
      <c r="N100" s="63"/>
      <c r="O100" s="63"/>
      <c r="P100" s="201"/>
      <c r="Q100" s="201"/>
      <c r="R100" s="195"/>
      <c r="S100" s="195"/>
      <c r="T100" s="35"/>
      <c r="U100" s="35" t="s">
        <v>76</v>
      </c>
      <c r="V100" s="76" t="s">
        <v>413</v>
      </c>
      <c r="W100" s="35"/>
    </row>
    <row r="101" spans="1:23" ht="24" hidden="1" customHeight="1">
      <c r="A101" s="74">
        <v>89</v>
      </c>
      <c r="B101" s="208"/>
      <c r="C101" s="35" t="s">
        <v>225</v>
      </c>
      <c r="D101" s="38" t="s">
        <v>458</v>
      </c>
      <c r="E101" s="35" t="s">
        <v>32</v>
      </c>
      <c r="F101" s="35" t="s">
        <v>33</v>
      </c>
      <c r="G101" s="35">
        <v>100</v>
      </c>
      <c r="H101" s="44" t="s">
        <v>312</v>
      </c>
      <c r="I101" s="35" t="s">
        <v>459</v>
      </c>
      <c r="J101" s="52">
        <v>2020.1</v>
      </c>
      <c r="K101" s="57">
        <v>2020.12</v>
      </c>
      <c r="L101" s="57">
        <v>50</v>
      </c>
      <c r="M101" s="57"/>
      <c r="N101" s="63"/>
      <c r="O101" s="63"/>
      <c r="P101" s="201"/>
      <c r="Q101" s="201"/>
      <c r="R101" s="195"/>
      <c r="S101" s="195"/>
      <c r="T101" s="35"/>
      <c r="U101" s="35" t="s">
        <v>225</v>
      </c>
      <c r="V101" s="76" t="s">
        <v>413</v>
      </c>
      <c r="W101" s="35"/>
    </row>
    <row r="102" spans="1:23" ht="37.049999999999997" hidden="1" customHeight="1">
      <c r="A102" s="74">
        <v>90</v>
      </c>
      <c r="B102" s="208"/>
      <c r="C102" s="35" t="s">
        <v>150</v>
      </c>
      <c r="D102" s="38" t="s">
        <v>460</v>
      </c>
      <c r="E102" s="35" t="s">
        <v>32</v>
      </c>
      <c r="F102" s="35" t="s">
        <v>33</v>
      </c>
      <c r="G102" s="35">
        <v>700</v>
      </c>
      <c r="H102" s="44" t="s">
        <v>312</v>
      </c>
      <c r="I102" s="44" t="s">
        <v>461</v>
      </c>
      <c r="J102" s="52">
        <v>2020.1</v>
      </c>
      <c r="K102" s="57">
        <v>2020.12</v>
      </c>
      <c r="L102" s="57">
        <v>350</v>
      </c>
      <c r="M102" s="57"/>
      <c r="N102" s="63"/>
      <c r="O102" s="63"/>
      <c r="P102" s="201"/>
      <c r="Q102" s="201"/>
      <c r="R102" s="195"/>
      <c r="S102" s="195"/>
      <c r="T102" s="35"/>
      <c r="U102" s="35" t="s">
        <v>150</v>
      </c>
      <c r="V102" s="76" t="s">
        <v>413</v>
      </c>
      <c r="W102" s="35"/>
    </row>
    <row r="103" spans="1:23" ht="49.05" hidden="1" customHeight="1">
      <c r="A103" s="74">
        <v>91</v>
      </c>
      <c r="B103" s="208"/>
      <c r="C103" s="35" t="s">
        <v>200</v>
      </c>
      <c r="D103" s="38" t="s">
        <v>462</v>
      </c>
      <c r="E103" s="35" t="s">
        <v>32</v>
      </c>
      <c r="F103" s="35" t="s">
        <v>33</v>
      </c>
      <c r="G103" s="35">
        <v>650</v>
      </c>
      <c r="H103" s="44" t="s">
        <v>312</v>
      </c>
      <c r="I103" s="44" t="s">
        <v>463</v>
      </c>
      <c r="J103" s="52">
        <v>2020.1</v>
      </c>
      <c r="K103" s="57">
        <v>2020.12</v>
      </c>
      <c r="L103" s="57">
        <v>325</v>
      </c>
      <c r="M103" s="57"/>
      <c r="N103" s="63"/>
      <c r="O103" s="63"/>
      <c r="P103" s="201"/>
      <c r="Q103" s="201"/>
      <c r="R103" s="195"/>
      <c r="S103" s="195"/>
      <c r="T103" s="35"/>
      <c r="U103" s="35" t="s">
        <v>200</v>
      </c>
      <c r="V103" s="76" t="s">
        <v>413</v>
      </c>
      <c r="W103" s="35"/>
    </row>
    <row r="104" spans="1:23" ht="24" hidden="1" customHeight="1">
      <c r="A104" s="74">
        <v>92</v>
      </c>
      <c r="B104" s="208"/>
      <c r="C104" s="35" t="s">
        <v>206</v>
      </c>
      <c r="D104" s="38" t="s">
        <v>464</v>
      </c>
      <c r="E104" s="35" t="s">
        <v>32</v>
      </c>
      <c r="F104" s="35" t="s">
        <v>33</v>
      </c>
      <c r="G104" s="35">
        <v>300</v>
      </c>
      <c r="H104" s="44" t="s">
        <v>312</v>
      </c>
      <c r="I104" s="35" t="s">
        <v>455</v>
      </c>
      <c r="J104" s="52">
        <v>2020.1</v>
      </c>
      <c r="K104" s="57">
        <v>2020.12</v>
      </c>
      <c r="L104" s="57">
        <v>150</v>
      </c>
      <c r="M104" s="57"/>
      <c r="N104" s="63"/>
      <c r="O104" s="63"/>
      <c r="P104" s="201"/>
      <c r="Q104" s="201"/>
      <c r="R104" s="195"/>
      <c r="S104" s="195"/>
      <c r="T104" s="35"/>
      <c r="U104" s="35" t="s">
        <v>206</v>
      </c>
      <c r="V104" s="76" t="s">
        <v>413</v>
      </c>
      <c r="W104" s="35"/>
    </row>
    <row r="105" spans="1:23" ht="24" hidden="1" customHeight="1">
      <c r="A105" s="74">
        <v>93</v>
      </c>
      <c r="B105" s="208"/>
      <c r="C105" s="35" t="s">
        <v>262</v>
      </c>
      <c r="D105" s="38" t="s">
        <v>465</v>
      </c>
      <c r="E105" s="35" t="s">
        <v>32</v>
      </c>
      <c r="F105" s="35" t="s">
        <v>33</v>
      </c>
      <c r="G105" s="35">
        <v>550</v>
      </c>
      <c r="H105" s="44" t="s">
        <v>312</v>
      </c>
      <c r="I105" s="44" t="s">
        <v>466</v>
      </c>
      <c r="J105" s="52">
        <v>2020.1</v>
      </c>
      <c r="K105" s="57">
        <v>2020.12</v>
      </c>
      <c r="L105" s="57">
        <v>275</v>
      </c>
      <c r="M105" s="57"/>
      <c r="N105" s="63"/>
      <c r="O105" s="63"/>
      <c r="P105" s="201"/>
      <c r="Q105" s="201"/>
      <c r="R105" s="195"/>
      <c r="S105" s="195"/>
      <c r="T105" s="35"/>
      <c r="U105" s="35" t="s">
        <v>262</v>
      </c>
      <c r="V105" s="76" t="s">
        <v>413</v>
      </c>
      <c r="W105" s="35"/>
    </row>
    <row r="106" spans="1:23" ht="24" hidden="1" customHeight="1">
      <c r="A106" s="74">
        <v>94</v>
      </c>
      <c r="B106" s="208"/>
      <c r="C106" s="35" t="s">
        <v>103</v>
      </c>
      <c r="D106" s="38" t="s">
        <v>362</v>
      </c>
      <c r="E106" s="35" t="s">
        <v>32</v>
      </c>
      <c r="F106" s="35" t="s">
        <v>33</v>
      </c>
      <c r="G106" s="35">
        <v>250</v>
      </c>
      <c r="H106" s="44" t="s">
        <v>312</v>
      </c>
      <c r="I106" s="44" t="s">
        <v>467</v>
      </c>
      <c r="J106" s="52">
        <v>2021.1</v>
      </c>
      <c r="K106" s="57">
        <v>2021.12</v>
      </c>
      <c r="L106" s="57">
        <v>125</v>
      </c>
      <c r="M106" s="57"/>
      <c r="N106" s="63"/>
      <c r="O106" s="63"/>
      <c r="P106" s="201"/>
      <c r="Q106" s="201"/>
      <c r="R106" s="195"/>
      <c r="S106" s="195"/>
      <c r="T106" s="35"/>
      <c r="U106" s="35" t="s">
        <v>103</v>
      </c>
      <c r="V106" s="76" t="s">
        <v>413</v>
      </c>
      <c r="W106" s="35"/>
    </row>
    <row r="107" spans="1:23" ht="24" hidden="1" customHeight="1">
      <c r="A107" s="74">
        <v>95</v>
      </c>
      <c r="B107" s="208"/>
      <c r="C107" s="35" t="s">
        <v>69</v>
      </c>
      <c r="D107" s="38" t="s">
        <v>468</v>
      </c>
      <c r="E107" s="35" t="s">
        <v>32</v>
      </c>
      <c r="F107" s="35" t="s">
        <v>33</v>
      </c>
      <c r="G107" s="35">
        <v>790</v>
      </c>
      <c r="H107" s="44" t="s">
        <v>312</v>
      </c>
      <c r="I107" s="44" t="s">
        <v>469</v>
      </c>
      <c r="J107" s="52">
        <v>2020.1</v>
      </c>
      <c r="K107" s="57">
        <v>2020.12</v>
      </c>
      <c r="L107" s="57">
        <v>395</v>
      </c>
      <c r="M107" s="57"/>
      <c r="N107" s="63"/>
      <c r="O107" s="63"/>
      <c r="P107" s="202"/>
      <c r="Q107" s="202"/>
      <c r="R107" s="196"/>
      <c r="S107" s="196"/>
      <c r="T107" s="35"/>
      <c r="U107" s="44" t="s">
        <v>470</v>
      </c>
      <c r="V107" s="76" t="s">
        <v>413</v>
      </c>
      <c r="W107" s="35"/>
    </row>
    <row r="108" spans="1:23" ht="54" hidden="1" customHeight="1">
      <c r="A108" s="74">
        <v>96</v>
      </c>
      <c r="B108" s="83" t="s">
        <v>471</v>
      </c>
      <c r="C108" s="44" t="s">
        <v>472</v>
      </c>
      <c r="D108" s="38" t="s">
        <v>473</v>
      </c>
      <c r="E108" s="35" t="s">
        <v>32</v>
      </c>
      <c r="F108" s="35" t="s">
        <v>33</v>
      </c>
      <c r="G108" s="35">
        <v>210</v>
      </c>
      <c r="H108" s="54" t="s">
        <v>474</v>
      </c>
      <c r="I108" s="54" t="s">
        <v>475</v>
      </c>
      <c r="J108" s="52">
        <v>2020.1</v>
      </c>
      <c r="K108" s="57">
        <v>2020.12</v>
      </c>
      <c r="L108" s="57">
        <v>525</v>
      </c>
      <c r="M108" s="57"/>
      <c r="N108" s="63"/>
      <c r="O108" s="63"/>
      <c r="P108" s="63"/>
      <c r="Q108" s="63"/>
      <c r="R108" s="44"/>
      <c r="S108" s="44"/>
      <c r="T108" s="35"/>
      <c r="U108" s="44" t="s">
        <v>472</v>
      </c>
      <c r="V108" s="44" t="s">
        <v>413</v>
      </c>
      <c r="W108" s="35"/>
    </row>
    <row r="109" spans="1:23" ht="52.05" hidden="1" customHeight="1">
      <c r="A109" s="74">
        <v>97</v>
      </c>
      <c r="B109" s="83" t="s">
        <v>476</v>
      </c>
      <c r="C109" s="83" t="s">
        <v>477</v>
      </c>
      <c r="D109" s="53" t="s">
        <v>478</v>
      </c>
      <c r="E109" s="35" t="s">
        <v>32</v>
      </c>
      <c r="F109" s="35" t="s">
        <v>33</v>
      </c>
      <c r="G109" s="35">
        <v>120</v>
      </c>
      <c r="H109" s="44" t="s">
        <v>185</v>
      </c>
      <c r="I109" s="44" t="s">
        <v>479</v>
      </c>
      <c r="J109" s="52">
        <v>2020.1</v>
      </c>
      <c r="K109" s="57">
        <v>2020.12</v>
      </c>
      <c r="L109" s="57">
        <v>72</v>
      </c>
      <c r="M109" s="57"/>
      <c r="N109" s="63"/>
      <c r="O109" s="63"/>
      <c r="P109" s="63"/>
      <c r="Q109" s="63"/>
      <c r="R109" s="44"/>
      <c r="S109" s="44"/>
      <c r="T109" s="35"/>
      <c r="U109" s="54" t="s">
        <v>477</v>
      </c>
      <c r="V109" s="44" t="s">
        <v>413</v>
      </c>
      <c r="W109" s="35"/>
    </row>
    <row r="110" spans="1:23" ht="45" hidden="1" customHeight="1">
      <c r="A110" s="74">
        <v>98</v>
      </c>
      <c r="B110" s="83" t="s">
        <v>480</v>
      </c>
      <c r="C110" s="54" t="s">
        <v>179</v>
      </c>
      <c r="D110" s="53" t="s">
        <v>180</v>
      </c>
      <c r="E110" s="35" t="s">
        <v>32</v>
      </c>
      <c r="F110" s="35" t="s">
        <v>33</v>
      </c>
      <c r="G110" s="35">
        <v>20</v>
      </c>
      <c r="H110" s="44" t="s">
        <v>481</v>
      </c>
      <c r="I110" s="54" t="s">
        <v>482</v>
      </c>
      <c r="J110" s="52">
        <v>2020.1</v>
      </c>
      <c r="K110" s="57">
        <v>2020.1</v>
      </c>
      <c r="L110" s="45">
        <v>18</v>
      </c>
      <c r="M110" s="57"/>
      <c r="N110" s="63"/>
      <c r="O110" s="63"/>
      <c r="P110" s="63"/>
      <c r="Q110" s="63"/>
      <c r="R110" s="44"/>
      <c r="S110" s="44"/>
      <c r="T110" s="35"/>
      <c r="U110" s="54" t="s">
        <v>483</v>
      </c>
      <c r="V110" s="44" t="s">
        <v>413</v>
      </c>
      <c r="W110" s="35"/>
    </row>
    <row r="111" spans="1:23" ht="40.950000000000003" hidden="1" customHeight="1">
      <c r="A111" s="74">
        <v>99</v>
      </c>
      <c r="B111" s="83" t="s">
        <v>484</v>
      </c>
      <c r="C111" s="54" t="s">
        <v>485</v>
      </c>
      <c r="D111" s="53" t="s">
        <v>486</v>
      </c>
      <c r="E111" s="35" t="s">
        <v>32</v>
      </c>
      <c r="F111" s="35" t="s">
        <v>33</v>
      </c>
      <c r="G111" s="35">
        <v>300</v>
      </c>
      <c r="H111" s="44" t="s">
        <v>185</v>
      </c>
      <c r="I111" s="54" t="s">
        <v>487</v>
      </c>
      <c r="J111" s="52">
        <v>2020.1</v>
      </c>
      <c r="K111" s="57">
        <v>2020.1</v>
      </c>
      <c r="L111" s="45">
        <v>180</v>
      </c>
      <c r="M111" s="57"/>
      <c r="N111" s="63"/>
      <c r="O111" s="63"/>
      <c r="P111" s="63"/>
      <c r="Q111" s="63"/>
      <c r="R111" s="44"/>
      <c r="S111" s="44"/>
      <c r="T111" s="35"/>
      <c r="U111" s="54" t="s">
        <v>51</v>
      </c>
      <c r="V111" s="44" t="s">
        <v>413</v>
      </c>
      <c r="W111" s="35"/>
    </row>
    <row r="112" spans="1:23" ht="48" hidden="1" customHeight="1">
      <c r="A112" s="74">
        <v>100</v>
      </c>
      <c r="B112" s="83" t="s">
        <v>488</v>
      </c>
      <c r="C112" s="54" t="s">
        <v>103</v>
      </c>
      <c r="D112" s="53" t="s">
        <v>117</v>
      </c>
      <c r="E112" s="35" t="s">
        <v>32</v>
      </c>
      <c r="F112" s="35" t="s">
        <v>33</v>
      </c>
      <c r="G112" s="35">
        <v>50</v>
      </c>
      <c r="H112" s="54" t="s">
        <v>489</v>
      </c>
      <c r="I112" s="54" t="s">
        <v>490</v>
      </c>
      <c r="J112" s="52">
        <v>2020.1</v>
      </c>
      <c r="K112" s="57">
        <v>2020.1</v>
      </c>
      <c r="L112" s="45">
        <v>15</v>
      </c>
      <c r="M112" s="57"/>
      <c r="N112" s="63"/>
      <c r="O112" s="63"/>
      <c r="P112" s="63"/>
      <c r="Q112" s="63"/>
      <c r="R112" s="44"/>
      <c r="S112" s="44"/>
      <c r="T112" s="35"/>
      <c r="U112" s="54" t="s">
        <v>103</v>
      </c>
      <c r="V112" s="44" t="s">
        <v>413</v>
      </c>
      <c r="W112" s="35"/>
    </row>
    <row r="113" spans="1:24" ht="49.05" hidden="1" customHeight="1">
      <c r="A113" s="74">
        <v>101</v>
      </c>
      <c r="B113" s="83" t="s">
        <v>491</v>
      </c>
      <c r="C113" s="54" t="s">
        <v>206</v>
      </c>
      <c r="D113" s="53" t="s">
        <v>492</v>
      </c>
      <c r="E113" s="35" t="s">
        <v>32</v>
      </c>
      <c r="F113" s="35" t="s">
        <v>33</v>
      </c>
      <c r="G113" s="35">
        <v>30</v>
      </c>
      <c r="H113" s="54" t="s">
        <v>493</v>
      </c>
      <c r="I113" s="54" t="s">
        <v>494</v>
      </c>
      <c r="J113" s="52">
        <v>2020.1</v>
      </c>
      <c r="K113" s="57">
        <v>2020.1</v>
      </c>
      <c r="L113" s="45">
        <v>30</v>
      </c>
      <c r="M113" s="57"/>
      <c r="N113" s="63"/>
      <c r="O113" s="63"/>
      <c r="P113" s="63"/>
      <c r="Q113" s="63"/>
      <c r="R113" s="44"/>
      <c r="S113" s="44"/>
      <c r="T113" s="35"/>
      <c r="U113" s="54" t="s">
        <v>495</v>
      </c>
      <c r="V113" s="44" t="s">
        <v>413</v>
      </c>
      <c r="W113" s="35"/>
    </row>
    <row r="114" spans="1:24" hidden="1">
      <c r="A114" s="35"/>
      <c r="B114" s="43" t="s">
        <v>496</v>
      </c>
      <c r="C114" s="37"/>
      <c r="D114" s="38"/>
      <c r="E114" s="37"/>
      <c r="F114" s="39"/>
      <c r="G114" s="39"/>
      <c r="H114" s="37"/>
      <c r="I114" s="44"/>
      <c r="J114" s="35"/>
      <c r="K114" s="35"/>
      <c r="L114" s="57">
        <f>SUM(L115)</f>
        <v>126</v>
      </c>
      <c r="M114" s="57">
        <f t="shared" ref="M114:Q114" si="9">SUM(M115)</f>
        <v>0</v>
      </c>
      <c r="N114" s="63">
        <f t="shared" si="9"/>
        <v>0</v>
      </c>
      <c r="O114" s="63">
        <f t="shared" si="9"/>
        <v>0</v>
      </c>
      <c r="P114" s="63">
        <f t="shared" si="9"/>
        <v>168</v>
      </c>
      <c r="Q114" s="63">
        <f t="shared" si="9"/>
        <v>693</v>
      </c>
      <c r="R114" s="44"/>
      <c r="S114" s="44"/>
      <c r="T114" s="44"/>
      <c r="U114" s="44"/>
      <c r="V114" s="44"/>
      <c r="W114" s="44"/>
      <c r="X114" s="8">
        <v>1</v>
      </c>
    </row>
    <row r="115" spans="1:24" ht="102" hidden="1" customHeight="1">
      <c r="A115" s="35">
        <v>102</v>
      </c>
      <c r="B115" s="83" t="s">
        <v>497</v>
      </c>
      <c r="C115" s="54" t="s">
        <v>76</v>
      </c>
      <c r="D115" s="53" t="s">
        <v>498</v>
      </c>
      <c r="E115" s="44" t="s">
        <v>32</v>
      </c>
      <c r="F115" s="35" t="s">
        <v>33</v>
      </c>
      <c r="G115" s="35">
        <v>900</v>
      </c>
      <c r="H115" s="54" t="s">
        <v>499</v>
      </c>
      <c r="I115" s="54" t="s">
        <v>500</v>
      </c>
      <c r="J115" s="35">
        <v>2018</v>
      </c>
      <c r="K115" s="35">
        <v>2018</v>
      </c>
      <c r="L115" s="45">
        <v>126</v>
      </c>
      <c r="M115" s="57"/>
      <c r="N115" s="63"/>
      <c r="O115" s="63"/>
      <c r="P115" s="63">
        <v>168</v>
      </c>
      <c r="Q115" s="63">
        <v>693</v>
      </c>
      <c r="R115" s="44" t="s">
        <v>501</v>
      </c>
      <c r="S115" s="44" t="s">
        <v>502</v>
      </c>
      <c r="T115" s="44"/>
      <c r="U115" s="54" t="s">
        <v>76</v>
      </c>
      <c r="V115" s="44" t="s">
        <v>413</v>
      </c>
      <c r="W115" s="44"/>
    </row>
    <row r="116" spans="1:24" hidden="1">
      <c r="A116" s="35"/>
      <c r="B116" s="43" t="s">
        <v>503</v>
      </c>
      <c r="C116" s="37"/>
      <c r="D116" s="38"/>
      <c r="E116" s="37"/>
      <c r="F116" s="39"/>
      <c r="G116" s="39"/>
      <c r="H116" s="37"/>
      <c r="I116" s="44"/>
      <c r="J116" s="35"/>
      <c r="K116" s="35"/>
      <c r="L116" s="57">
        <f>SUM(L117:L120)</f>
        <v>181.95</v>
      </c>
      <c r="M116" s="57">
        <f t="shared" ref="M116:Q116" si="10">SUM(M117:M120)</f>
        <v>0</v>
      </c>
      <c r="N116" s="63">
        <f t="shared" si="10"/>
        <v>0</v>
      </c>
      <c r="O116" s="63">
        <f t="shared" si="10"/>
        <v>0</v>
      </c>
      <c r="P116" s="63">
        <f t="shared" si="10"/>
        <v>1105</v>
      </c>
      <c r="Q116" s="63">
        <f t="shared" si="10"/>
        <v>4410</v>
      </c>
      <c r="R116" s="44"/>
      <c r="S116" s="44"/>
      <c r="T116" s="44"/>
      <c r="U116" s="44"/>
      <c r="V116" s="44"/>
      <c r="W116" s="44"/>
      <c r="X116" s="8">
        <v>1</v>
      </c>
    </row>
    <row r="117" spans="1:24" ht="112.05" hidden="1" customHeight="1">
      <c r="A117" s="35">
        <v>103</v>
      </c>
      <c r="B117" s="83" t="s">
        <v>504</v>
      </c>
      <c r="C117" s="83" t="s">
        <v>505</v>
      </c>
      <c r="D117" s="53" t="s">
        <v>505</v>
      </c>
      <c r="E117" s="44" t="s">
        <v>32</v>
      </c>
      <c r="F117" s="35" t="s">
        <v>33</v>
      </c>
      <c r="G117" s="35">
        <v>5000</v>
      </c>
      <c r="H117" s="44" t="s">
        <v>506</v>
      </c>
      <c r="I117" s="44" t="s">
        <v>507</v>
      </c>
      <c r="J117" s="35">
        <v>2018.4</v>
      </c>
      <c r="K117" s="35">
        <v>2018.5</v>
      </c>
      <c r="L117" s="57">
        <v>20</v>
      </c>
      <c r="M117" s="57"/>
      <c r="N117" s="63"/>
      <c r="O117" s="63"/>
      <c r="P117" s="63">
        <v>110</v>
      </c>
      <c r="Q117" s="63">
        <v>440</v>
      </c>
      <c r="R117" s="44" t="s">
        <v>508</v>
      </c>
      <c r="S117" s="44" t="s">
        <v>509</v>
      </c>
      <c r="T117" s="44"/>
      <c r="U117" s="44" t="s">
        <v>510</v>
      </c>
      <c r="V117" s="44" t="s">
        <v>413</v>
      </c>
      <c r="W117" s="44"/>
    </row>
    <row r="118" spans="1:24" ht="147" hidden="1" customHeight="1">
      <c r="A118" s="35">
        <v>104</v>
      </c>
      <c r="B118" s="83" t="s">
        <v>511</v>
      </c>
      <c r="C118" s="54" t="s">
        <v>512</v>
      </c>
      <c r="D118" s="53"/>
      <c r="E118" s="44" t="s">
        <v>32</v>
      </c>
      <c r="F118" s="35" t="s">
        <v>33</v>
      </c>
      <c r="G118" s="35">
        <v>6795.6</v>
      </c>
      <c r="H118" s="54" t="s">
        <v>513</v>
      </c>
      <c r="I118" s="54" t="s">
        <v>514</v>
      </c>
      <c r="J118" s="35">
        <v>2019.03</v>
      </c>
      <c r="K118" s="35">
        <v>2019.11</v>
      </c>
      <c r="L118" s="45">
        <v>67.95</v>
      </c>
      <c r="M118" s="57"/>
      <c r="N118" s="63"/>
      <c r="O118" s="63"/>
      <c r="P118" s="63">
        <v>948</v>
      </c>
      <c r="Q118" s="63">
        <v>3790</v>
      </c>
      <c r="R118" s="44" t="s">
        <v>515</v>
      </c>
      <c r="S118" s="44" t="s">
        <v>516</v>
      </c>
      <c r="T118" s="44"/>
      <c r="U118" s="54" t="s">
        <v>512</v>
      </c>
      <c r="V118" s="44" t="s">
        <v>413</v>
      </c>
      <c r="W118" s="44"/>
    </row>
    <row r="119" spans="1:24" ht="79.95" hidden="1" customHeight="1">
      <c r="A119" s="35">
        <v>105</v>
      </c>
      <c r="B119" s="83" t="s">
        <v>517</v>
      </c>
      <c r="C119" s="83" t="s">
        <v>179</v>
      </c>
      <c r="D119" s="38" t="s">
        <v>518</v>
      </c>
      <c r="E119" s="44" t="s">
        <v>32</v>
      </c>
      <c r="F119" s="35" t="s">
        <v>33</v>
      </c>
      <c r="G119" s="35">
        <v>23</v>
      </c>
      <c r="H119" s="54" t="s">
        <v>519</v>
      </c>
      <c r="I119" s="54" t="s">
        <v>520</v>
      </c>
      <c r="J119" s="35">
        <v>2019.6</v>
      </c>
      <c r="K119" s="57">
        <v>2019.1</v>
      </c>
      <c r="L119" s="57">
        <v>23</v>
      </c>
      <c r="M119" s="57"/>
      <c r="N119" s="65"/>
      <c r="O119" s="65"/>
      <c r="P119" s="63">
        <v>17</v>
      </c>
      <c r="Q119" s="63">
        <v>60</v>
      </c>
      <c r="R119" s="44" t="s">
        <v>521</v>
      </c>
      <c r="S119" s="44" t="s">
        <v>522</v>
      </c>
      <c r="T119" s="44"/>
      <c r="U119" s="54" t="s">
        <v>523</v>
      </c>
      <c r="V119" s="44" t="s">
        <v>413</v>
      </c>
      <c r="W119" s="44"/>
    </row>
    <row r="120" spans="1:24" ht="67.05" hidden="1" customHeight="1">
      <c r="A120" s="35">
        <v>106</v>
      </c>
      <c r="B120" s="83" t="s">
        <v>524</v>
      </c>
      <c r="C120" s="83" t="s">
        <v>525</v>
      </c>
      <c r="D120" s="38" t="s">
        <v>518</v>
      </c>
      <c r="E120" s="44" t="s">
        <v>32</v>
      </c>
      <c r="F120" s="35" t="s">
        <v>526</v>
      </c>
      <c r="G120" s="35">
        <v>1</v>
      </c>
      <c r="H120" s="83" t="s">
        <v>527</v>
      </c>
      <c r="I120" s="44" t="s">
        <v>528</v>
      </c>
      <c r="J120" s="35">
        <v>2019.3</v>
      </c>
      <c r="K120" s="57">
        <v>2020.9</v>
      </c>
      <c r="L120" s="57">
        <v>71</v>
      </c>
      <c r="M120" s="57"/>
      <c r="N120" s="63"/>
      <c r="O120" s="63"/>
      <c r="P120" s="63">
        <v>30</v>
      </c>
      <c r="Q120" s="63">
        <v>120</v>
      </c>
      <c r="R120" s="44" t="s">
        <v>529</v>
      </c>
      <c r="S120" s="44" t="s">
        <v>530</v>
      </c>
      <c r="T120" s="44"/>
      <c r="U120" s="54" t="s">
        <v>523</v>
      </c>
      <c r="V120" s="44" t="s">
        <v>413</v>
      </c>
      <c r="W120" s="44"/>
    </row>
    <row r="121" spans="1:24" s="4" customFormat="1" hidden="1">
      <c r="A121" s="40"/>
      <c r="B121" s="36" t="s">
        <v>531</v>
      </c>
      <c r="C121" s="41"/>
      <c r="D121" s="34"/>
      <c r="E121" s="41"/>
      <c r="F121" s="42"/>
      <c r="G121" s="42"/>
      <c r="H121" s="41"/>
      <c r="I121" s="33"/>
      <c r="J121" s="40"/>
      <c r="K121" s="40"/>
      <c r="L121" s="58">
        <f>SUM(L122:L203)</f>
        <v>16007.990000000002</v>
      </c>
      <c r="M121" s="58">
        <f t="shared" ref="M121:Q121" si="11">SUM(M122:M203)</f>
        <v>0</v>
      </c>
      <c r="N121" s="64">
        <f t="shared" si="11"/>
        <v>188641</v>
      </c>
      <c r="O121" s="64">
        <f t="shared" si="11"/>
        <v>511909</v>
      </c>
      <c r="P121" s="64">
        <f t="shared" si="11"/>
        <v>39081</v>
      </c>
      <c r="Q121" s="64">
        <f t="shared" si="11"/>
        <v>156582</v>
      </c>
      <c r="R121" s="33"/>
      <c r="S121" s="33"/>
      <c r="T121" s="33"/>
      <c r="U121" s="33"/>
      <c r="V121" s="33" t="s">
        <v>38</v>
      </c>
      <c r="W121" s="33"/>
      <c r="X121" s="4">
        <v>1</v>
      </c>
    </row>
    <row r="122" spans="1:24" s="5" customFormat="1" ht="97.05" hidden="1" customHeight="1">
      <c r="A122" s="44">
        <v>107</v>
      </c>
      <c r="B122" s="43" t="s">
        <v>532</v>
      </c>
      <c r="C122" s="44" t="s">
        <v>179</v>
      </c>
      <c r="D122" s="38" t="s">
        <v>533</v>
      </c>
      <c r="E122" s="44" t="s">
        <v>32</v>
      </c>
      <c r="F122" s="44"/>
      <c r="G122" s="44"/>
      <c r="H122" s="44"/>
      <c r="I122" s="44" t="s">
        <v>534</v>
      </c>
      <c r="J122" s="44">
        <v>2019</v>
      </c>
      <c r="K122" s="44">
        <v>2020</v>
      </c>
      <c r="L122" s="45">
        <v>500</v>
      </c>
      <c r="M122" s="45"/>
      <c r="N122" s="65"/>
      <c r="O122" s="65"/>
      <c r="P122" s="65">
        <v>37</v>
      </c>
      <c r="Q122" s="65">
        <v>115</v>
      </c>
      <c r="R122" s="44" t="s">
        <v>535</v>
      </c>
      <c r="S122" s="44" t="s">
        <v>536</v>
      </c>
      <c r="T122" s="44"/>
      <c r="U122" s="44" t="s">
        <v>38</v>
      </c>
      <c r="V122" s="44" t="s">
        <v>38</v>
      </c>
      <c r="W122" s="44"/>
    </row>
    <row r="123" spans="1:24" s="5" customFormat="1" ht="97.05" hidden="1" customHeight="1">
      <c r="A123" s="44">
        <v>108</v>
      </c>
      <c r="B123" s="43" t="s">
        <v>537</v>
      </c>
      <c r="C123" s="44" t="s">
        <v>538</v>
      </c>
      <c r="D123" s="38" t="s">
        <v>539</v>
      </c>
      <c r="E123" s="44" t="s">
        <v>32</v>
      </c>
      <c r="F123" s="44"/>
      <c r="G123" s="44"/>
      <c r="H123" s="44"/>
      <c r="I123" s="44" t="s">
        <v>540</v>
      </c>
      <c r="J123" s="44">
        <v>2019</v>
      </c>
      <c r="K123" s="44">
        <v>2020</v>
      </c>
      <c r="L123" s="45">
        <v>140</v>
      </c>
      <c r="M123" s="45"/>
      <c r="N123" s="65"/>
      <c r="O123" s="65"/>
      <c r="P123" s="65">
        <v>595</v>
      </c>
      <c r="Q123" s="65">
        <v>2216</v>
      </c>
      <c r="R123" s="44" t="s">
        <v>541</v>
      </c>
      <c r="S123" s="44" t="s">
        <v>536</v>
      </c>
      <c r="T123" s="44"/>
      <c r="U123" s="44" t="s">
        <v>38</v>
      </c>
      <c r="V123" s="44" t="s">
        <v>38</v>
      </c>
      <c r="W123" s="44"/>
    </row>
    <row r="124" spans="1:24" s="5" customFormat="1" ht="97.05" hidden="1" customHeight="1">
      <c r="A124" s="44">
        <v>109</v>
      </c>
      <c r="B124" s="43" t="s">
        <v>542</v>
      </c>
      <c r="C124" s="44" t="s">
        <v>232</v>
      </c>
      <c r="D124" s="38">
        <v>90</v>
      </c>
      <c r="E124" s="44" t="s">
        <v>32</v>
      </c>
      <c r="F124" s="44"/>
      <c r="G124" s="44"/>
      <c r="H124" s="44"/>
      <c r="I124" s="44" t="s">
        <v>543</v>
      </c>
      <c r="J124" s="44">
        <v>2019</v>
      </c>
      <c r="K124" s="44">
        <v>2020</v>
      </c>
      <c r="L124" s="45">
        <v>756</v>
      </c>
      <c r="M124" s="45"/>
      <c r="N124" s="65">
        <v>65799</v>
      </c>
      <c r="O124" s="65">
        <v>148361</v>
      </c>
      <c r="P124" s="65">
        <v>10828</v>
      </c>
      <c r="Q124" s="65">
        <v>43000</v>
      </c>
      <c r="R124" s="44" t="s">
        <v>544</v>
      </c>
      <c r="S124" s="44"/>
      <c r="T124" s="44"/>
      <c r="U124" s="44" t="s">
        <v>38</v>
      </c>
      <c r="V124" s="44" t="s">
        <v>38</v>
      </c>
      <c r="W124" s="44"/>
    </row>
    <row r="125" spans="1:24" s="5" customFormat="1" ht="97.05" hidden="1" customHeight="1">
      <c r="A125" s="44">
        <v>110</v>
      </c>
      <c r="B125" s="43" t="s">
        <v>545</v>
      </c>
      <c r="C125" s="44" t="s">
        <v>232</v>
      </c>
      <c r="D125" s="38">
        <v>90</v>
      </c>
      <c r="E125" s="44" t="s">
        <v>32</v>
      </c>
      <c r="F125" s="44"/>
      <c r="G125" s="44"/>
      <c r="H125" s="44"/>
      <c r="I125" s="44" t="s">
        <v>546</v>
      </c>
      <c r="J125" s="44">
        <v>2019</v>
      </c>
      <c r="K125" s="44">
        <v>2020</v>
      </c>
      <c r="L125" s="45">
        <v>30</v>
      </c>
      <c r="M125" s="45"/>
      <c r="N125" s="65">
        <v>65799</v>
      </c>
      <c r="O125" s="65">
        <v>148361</v>
      </c>
      <c r="P125" s="65">
        <v>10828</v>
      </c>
      <c r="Q125" s="65">
        <v>43000</v>
      </c>
      <c r="R125" s="44" t="s">
        <v>547</v>
      </c>
      <c r="S125" s="44"/>
      <c r="T125" s="44"/>
      <c r="U125" s="44" t="s">
        <v>38</v>
      </c>
      <c r="V125" s="44" t="s">
        <v>38</v>
      </c>
      <c r="W125" s="44"/>
    </row>
    <row r="126" spans="1:24" s="5" customFormat="1" ht="97.05" hidden="1" customHeight="1">
      <c r="A126" s="44">
        <v>111</v>
      </c>
      <c r="B126" s="43" t="s">
        <v>548</v>
      </c>
      <c r="C126" s="44" t="s">
        <v>262</v>
      </c>
      <c r="D126" s="38" t="s">
        <v>549</v>
      </c>
      <c r="E126" s="44" t="s">
        <v>550</v>
      </c>
      <c r="F126" s="44"/>
      <c r="G126" s="44"/>
      <c r="H126" s="44"/>
      <c r="I126" s="44" t="s">
        <v>551</v>
      </c>
      <c r="J126" s="44">
        <v>2019</v>
      </c>
      <c r="K126" s="44">
        <v>2020</v>
      </c>
      <c r="L126" s="45">
        <v>98.8</v>
      </c>
      <c r="M126" s="45"/>
      <c r="N126" s="65">
        <v>780</v>
      </c>
      <c r="O126" s="65">
        <v>2600</v>
      </c>
      <c r="P126" s="65">
        <v>121</v>
      </c>
      <c r="Q126" s="65">
        <v>524</v>
      </c>
      <c r="R126" s="44" t="s">
        <v>552</v>
      </c>
      <c r="S126" s="44" t="s">
        <v>536</v>
      </c>
      <c r="T126" s="44"/>
      <c r="U126" s="44" t="s">
        <v>38</v>
      </c>
      <c r="V126" s="44" t="s">
        <v>38</v>
      </c>
      <c r="W126" s="44"/>
    </row>
    <row r="127" spans="1:24" s="5" customFormat="1" ht="97.05" hidden="1" customHeight="1">
      <c r="A127" s="44">
        <v>112</v>
      </c>
      <c r="B127" s="43" t="s">
        <v>553</v>
      </c>
      <c r="C127" s="44" t="s">
        <v>554</v>
      </c>
      <c r="D127" s="38" t="s">
        <v>555</v>
      </c>
      <c r="E127" s="44" t="s">
        <v>264</v>
      </c>
      <c r="F127" s="44"/>
      <c r="G127" s="44"/>
      <c r="H127" s="44"/>
      <c r="I127" s="44" t="s">
        <v>556</v>
      </c>
      <c r="J127" s="44">
        <v>2019</v>
      </c>
      <c r="K127" s="44">
        <v>2020</v>
      </c>
      <c r="L127" s="45">
        <v>270.83999999999997</v>
      </c>
      <c r="M127" s="45"/>
      <c r="N127" s="65">
        <v>3031</v>
      </c>
      <c r="O127" s="65">
        <v>12191</v>
      </c>
      <c r="P127" s="65">
        <v>3031</v>
      </c>
      <c r="Q127" s="65">
        <v>12191</v>
      </c>
      <c r="R127" s="44" t="s">
        <v>557</v>
      </c>
      <c r="S127" s="44" t="s">
        <v>558</v>
      </c>
      <c r="T127" s="44"/>
      <c r="U127" s="44" t="s">
        <v>559</v>
      </c>
      <c r="V127" s="44" t="s">
        <v>38</v>
      </c>
      <c r="W127" s="44"/>
    </row>
    <row r="128" spans="1:24" s="5" customFormat="1" ht="97.05" hidden="1" customHeight="1">
      <c r="A128" s="44">
        <v>113</v>
      </c>
      <c r="B128" s="43" t="s">
        <v>560</v>
      </c>
      <c r="C128" s="44" t="s">
        <v>103</v>
      </c>
      <c r="D128" s="38" t="s">
        <v>561</v>
      </c>
      <c r="E128" s="44" t="s">
        <v>32</v>
      </c>
      <c r="F128" s="44"/>
      <c r="G128" s="44"/>
      <c r="H128" s="44"/>
      <c r="I128" s="44" t="s">
        <v>562</v>
      </c>
      <c r="J128" s="44">
        <v>2020</v>
      </c>
      <c r="K128" s="44">
        <v>2020</v>
      </c>
      <c r="L128" s="45">
        <v>5000</v>
      </c>
      <c r="M128" s="45"/>
      <c r="N128" s="65">
        <v>10908</v>
      </c>
      <c r="O128" s="65">
        <v>32000</v>
      </c>
      <c r="P128" s="65">
        <v>667</v>
      </c>
      <c r="Q128" s="65">
        <v>3085</v>
      </c>
      <c r="R128" s="44" t="s">
        <v>563</v>
      </c>
      <c r="S128" s="44" t="s">
        <v>564</v>
      </c>
      <c r="T128" s="44"/>
      <c r="U128" s="44" t="s">
        <v>559</v>
      </c>
      <c r="V128" s="44" t="s">
        <v>38</v>
      </c>
      <c r="W128" s="44"/>
    </row>
    <row r="129" spans="1:23" s="5" customFormat="1" ht="97.05" hidden="1" customHeight="1">
      <c r="A129" s="44">
        <v>114</v>
      </c>
      <c r="B129" s="43" t="s">
        <v>565</v>
      </c>
      <c r="C129" s="44" t="s">
        <v>232</v>
      </c>
      <c r="D129" s="38"/>
      <c r="E129" s="44" t="s">
        <v>264</v>
      </c>
      <c r="F129" s="44"/>
      <c r="G129" s="44"/>
      <c r="H129" s="44"/>
      <c r="I129" s="44" t="s">
        <v>566</v>
      </c>
      <c r="J129" s="44">
        <v>2020</v>
      </c>
      <c r="K129" s="44">
        <v>2020</v>
      </c>
      <c r="L129" s="45">
        <v>450</v>
      </c>
      <c r="M129" s="45"/>
      <c r="N129" s="65">
        <v>3600</v>
      </c>
      <c r="O129" s="65">
        <v>14040</v>
      </c>
      <c r="P129" s="65">
        <v>1080</v>
      </c>
      <c r="Q129" s="65">
        <v>4200</v>
      </c>
      <c r="R129" s="44" t="s">
        <v>567</v>
      </c>
      <c r="S129" s="44" t="s">
        <v>564</v>
      </c>
      <c r="T129" s="44"/>
      <c r="U129" s="44" t="s">
        <v>559</v>
      </c>
      <c r="V129" s="44" t="s">
        <v>38</v>
      </c>
      <c r="W129" s="44"/>
    </row>
    <row r="130" spans="1:23" s="5" customFormat="1" ht="97.05" hidden="1" customHeight="1">
      <c r="A130" s="44">
        <v>115</v>
      </c>
      <c r="B130" s="43" t="s">
        <v>568</v>
      </c>
      <c r="C130" s="44" t="s">
        <v>225</v>
      </c>
      <c r="D130" s="38" t="s">
        <v>226</v>
      </c>
      <c r="E130" s="44" t="s">
        <v>32</v>
      </c>
      <c r="F130" s="44" t="s">
        <v>526</v>
      </c>
      <c r="G130" s="44">
        <v>1</v>
      </c>
      <c r="H130" s="44" t="s">
        <v>569</v>
      </c>
      <c r="I130" s="44" t="s">
        <v>570</v>
      </c>
      <c r="J130" s="44">
        <v>2019</v>
      </c>
      <c r="K130" s="44">
        <v>2019</v>
      </c>
      <c r="L130" s="45">
        <v>60</v>
      </c>
      <c r="M130" s="45"/>
      <c r="N130" s="65">
        <v>678</v>
      </c>
      <c r="O130" s="65">
        <v>2486</v>
      </c>
      <c r="P130" s="65">
        <v>340</v>
      </c>
      <c r="Q130" s="65">
        <v>1348</v>
      </c>
      <c r="R130" s="44" t="s">
        <v>571</v>
      </c>
      <c r="S130" s="44" t="s">
        <v>572</v>
      </c>
      <c r="T130" s="44"/>
      <c r="U130" s="44" t="s">
        <v>225</v>
      </c>
      <c r="V130" s="44" t="s">
        <v>38</v>
      </c>
      <c r="W130" s="44"/>
    </row>
    <row r="131" spans="1:23" s="5" customFormat="1" ht="97.05" hidden="1" customHeight="1">
      <c r="A131" s="44">
        <v>116</v>
      </c>
      <c r="B131" s="43" t="s">
        <v>573</v>
      </c>
      <c r="C131" s="44" t="s">
        <v>225</v>
      </c>
      <c r="D131" s="38" t="s">
        <v>574</v>
      </c>
      <c r="E131" s="44" t="s">
        <v>575</v>
      </c>
      <c r="F131" s="44" t="s">
        <v>526</v>
      </c>
      <c r="G131" s="44">
        <v>1</v>
      </c>
      <c r="H131" s="44" t="s">
        <v>576</v>
      </c>
      <c r="I131" s="44" t="s">
        <v>577</v>
      </c>
      <c r="J131" s="44">
        <v>2019</v>
      </c>
      <c r="K131" s="44">
        <v>2019</v>
      </c>
      <c r="L131" s="45">
        <v>150</v>
      </c>
      <c r="M131" s="45"/>
      <c r="N131" s="65">
        <v>500</v>
      </c>
      <c r="O131" s="65">
        <v>1935</v>
      </c>
      <c r="P131" s="65">
        <v>40</v>
      </c>
      <c r="Q131" s="65">
        <v>160</v>
      </c>
      <c r="R131" s="44" t="s">
        <v>578</v>
      </c>
      <c r="S131" s="44" t="s">
        <v>572</v>
      </c>
      <c r="T131" s="44"/>
      <c r="U131" s="44" t="s">
        <v>225</v>
      </c>
      <c r="V131" s="44" t="s">
        <v>38</v>
      </c>
      <c r="W131" s="44"/>
    </row>
    <row r="132" spans="1:23" s="5" customFormat="1" ht="97.05" hidden="1" customHeight="1">
      <c r="A132" s="44">
        <v>117</v>
      </c>
      <c r="B132" s="43" t="s">
        <v>579</v>
      </c>
      <c r="C132" s="44" t="s">
        <v>225</v>
      </c>
      <c r="D132" s="38" t="s">
        <v>226</v>
      </c>
      <c r="E132" s="44" t="s">
        <v>575</v>
      </c>
      <c r="F132" s="44" t="s">
        <v>526</v>
      </c>
      <c r="G132" s="44">
        <v>1</v>
      </c>
      <c r="H132" s="44" t="s">
        <v>580</v>
      </c>
      <c r="I132" s="44" t="s">
        <v>581</v>
      </c>
      <c r="J132" s="44">
        <v>2019</v>
      </c>
      <c r="K132" s="44">
        <v>2019</v>
      </c>
      <c r="L132" s="45">
        <v>50</v>
      </c>
      <c r="M132" s="45"/>
      <c r="N132" s="65">
        <v>678</v>
      </c>
      <c r="O132" s="65">
        <v>2486</v>
      </c>
      <c r="P132" s="65">
        <v>20</v>
      </c>
      <c r="Q132" s="65">
        <v>78</v>
      </c>
      <c r="R132" s="44" t="s">
        <v>582</v>
      </c>
      <c r="S132" s="44" t="s">
        <v>572</v>
      </c>
      <c r="T132" s="44"/>
      <c r="U132" s="44" t="s">
        <v>225</v>
      </c>
      <c r="V132" s="44" t="s">
        <v>38</v>
      </c>
      <c r="W132" s="44"/>
    </row>
    <row r="133" spans="1:23" s="5" customFormat="1" ht="97.05" hidden="1" customHeight="1">
      <c r="A133" s="44">
        <v>118</v>
      </c>
      <c r="B133" s="43" t="s">
        <v>583</v>
      </c>
      <c r="C133" s="44" t="s">
        <v>225</v>
      </c>
      <c r="D133" s="38" t="s">
        <v>574</v>
      </c>
      <c r="E133" s="44" t="s">
        <v>32</v>
      </c>
      <c r="F133" s="44" t="s">
        <v>526</v>
      </c>
      <c r="G133" s="44">
        <v>1</v>
      </c>
      <c r="H133" s="44" t="s">
        <v>584</v>
      </c>
      <c r="I133" s="44" t="s">
        <v>585</v>
      </c>
      <c r="J133" s="44">
        <v>2018</v>
      </c>
      <c r="K133" s="44">
        <v>2018</v>
      </c>
      <c r="L133" s="45">
        <v>20</v>
      </c>
      <c r="M133" s="45"/>
      <c r="N133" s="65">
        <v>500</v>
      </c>
      <c r="O133" s="65">
        <v>1935</v>
      </c>
      <c r="P133" s="65">
        <v>136</v>
      </c>
      <c r="Q133" s="65">
        <v>530</v>
      </c>
      <c r="R133" s="44" t="s">
        <v>586</v>
      </c>
      <c r="S133" s="44" t="s">
        <v>572</v>
      </c>
      <c r="T133" s="44"/>
      <c r="U133" s="44" t="s">
        <v>225</v>
      </c>
      <c r="V133" s="44" t="s">
        <v>38</v>
      </c>
      <c r="W133" s="44"/>
    </row>
    <row r="134" spans="1:23" s="5" customFormat="1" ht="97.05" hidden="1" customHeight="1">
      <c r="A134" s="44">
        <v>119</v>
      </c>
      <c r="B134" s="43" t="s">
        <v>587</v>
      </c>
      <c r="C134" s="44" t="s">
        <v>103</v>
      </c>
      <c r="D134" s="38" t="s">
        <v>362</v>
      </c>
      <c r="E134" s="44" t="s">
        <v>32</v>
      </c>
      <c r="F134" s="44" t="s">
        <v>526</v>
      </c>
      <c r="G134" s="44">
        <v>1</v>
      </c>
      <c r="H134" s="44"/>
      <c r="I134" s="44" t="s">
        <v>588</v>
      </c>
      <c r="J134" s="44">
        <v>2018</v>
      </c>
      <c r="K134" s="44">
        <v>2020</v>
      </c>
      <c r="L134" s="45">
        <v>50</v>
      </c>
      <c r="M134" s="45"/>
      <c r="N134" s="65">
        <v>13</v>
      </c>
      <c r="O134" s="65">
        <v>11</v>
      </c>
      <c r="P134" s="65">
        <v>2</v>
      </c>
      <c r="Q134" s="65">
        <v>6</v>
      </c>
      <c r="R134" s="44" t="s">
        <v>589</v>
      </c>
      <c r="S134" s="44" t="s">
        <v>590</v>
      </c>
      <c r="T134" s="44"/>
      <c r="U134" s="44" t="s">
        <v>109</v>
      </c>
      <c r="V134" s="44" t="s">
        <v>38</v>
      </c>
      <c r="W134" s="44"/>
    </row>
    <row r="135" spans="1:23" s="5" customFormat="1" ht="97.05" hidden="1" customHeight="1">
      <c r="A135" s="44">
        <v>120</v>
      </c>
      <c r="B135" s="43" t="s">
        <v>591</v>
      </c>
      <c r="C135" s="44" t="s">
        <v>103</v>
      </c>
      <c r="D135" s="38" t="s">
        <v>362</v>
      </c>
      <c r="E135" s="44" t="s">
        <v>32</v>
      </c>
      <c r="F135" s="44" t="s">
        <v>526</v>
      </c>
      <c r="G135" s="44">
        <v>1</v>
      </c>
      <c r="H135" s="44"/>
      <c r="I135" s="44" t="s">
        <v>592</v>
      </c>
      <c r="J135" s="44">
        <v>2018</v>
      </c>
      <c r="K135" s="44">
        <v>2020</v>
      </c>
      <c r="L135" s="45">
        <v>10</v>
      </c>
      <c r="M135" s="45"/>
      <c r="N135" s="65">
        <v>4</v>
      </c>
      <c r="O135" s="65">
        <v>10</v>
      </c>
      <c r="P135" s="65">
        <v>2</v>
      </c>
      <c r="Q135" s="65">
        <v>6</v>
      </c>
      <c r="R135" s="44" t="s">
        <v>593</v>
      </c>
      <c r="S135" s="44" t="s">
        <v>594</v>
      </c>
      <c r="T135" s="44"/>
      <c r="U135" s="44" t="s">
        <v>103</v>
      </c>
      <c r="V135" s="44" t="s">
        <v>38</v>
      </c>
      <c r="W135" s="44"/>
    </row>
    <row r="136" spans="1:23" s="5" customFormat="1" ht="97.05" hidden="1" customHeight="1">
      <c r="A136" s="44">
        <v>121</v>
      </c>
      <c r="B136" s="43" t="s">
        <v>595</v>
      </c>
      <c r="C136" s="44" t="s">
        <v>103</v>
      </c>
      <c r="D136" s="38" t="s">
        <v>128</v>
      </c>
      <c r="E136" s="44" t="s">
        <v>32</v>
      </c>
      <c r="F136" s="44" t="s">
        <v>439</v>
      </c>
      <c r="G136" s="44">
        <v>1</v>
      </c>
      <c r="H136" s="44"/>
      <c r="I136" s="44" t="s">
        <v>596</v>
      </c>
      <c r="J136" s="44">
        <v>2020.1</v>
      </c>
      <c r="K136" s="44">
        <v>2020.8</v>
      </c>
      <c r="L136" s="45">
        <v>20</v>
      </c>
      <c r="M136" s="45"/>
      <c r="N136" s="65">
        <v>68</v>
      </c>
      <c r="O136" s="65">
        <v>225</v>
      </c>
      <c r="P136" s="65">
        <v>3</v>
      </c>
      <c r="Q136" s="65">
        <v>9</v>
      </c>
      <c r="R136" s="44" t="s">
        <v>589</v>
      </c>
      <c r="S136" s="44" t="s">
        <v>597</v>
      </c>
      <c r="T136" s="44"/>
      <c r="U136" s="44" t="s">
        <v>103</v>
      </c>
      <c r="V136" s="44" t="s">
        <v>38</v>
      </c>
      <c r="W136" s="44"/>
    </row>
    <row r="137" spans="1:23" s="5" customFormat="1" ht="97.05" hidden="1" customHeight="1">
      <c r="A137" s="44">
        <v>122</v>
      </c>
      <c r="B137" s="43" t="s">
        <v>598</v>
      </c>
      <c r="C137" s="44" t="s">
        <v>103</v>
      </c>
      <c r="D137" s="38" t="s">
        <v>599</v>
      </c>
      <c r="E137" s="44" t="s">
        <v>32</v>
      </c>
      <c r="F137" s="44" t="s">
        <v>439</v>
      </c>
      <c r="G137" s="44">
        <v>5</v>
      </c>
      <c r="H137" s="44"/>
      <c r="I137" s="44" t="s">
        <v>600</v>
      </c>
      <c r="J137" s="44">
        <v>2020</v>
      </c>
      <c r="K137" s="44">
        <v>2020</v>
      </c>
      <c r="L137" s="45">
        <v>150</v>
      </c>
      <c r="M137" s="45"/>
      <c r="N137" s="65">
        <v>582</v>
      </c>
      <c r="O137" s="65">
        <v>2237</v>
      </c>
      <c r="P137" s="65">
        <v>78</v>
      </c>
      <c r="Q137" s="65">
        <v>289</v>
      </c>
      <c r="R137" s="44" t="s">
        <v>589</v>
      </c>
      <c r="S137" s="44" t="s">
        <v>601</v>
      </c>
      <c r="T137" s="44"/>
      <c r="U137" s="44" t="s">
        <v>103</v>
      </c>
      <c r="V137" s="44" t="s">
        <v>38</v>
      </c>
      <c r="W137" s="44"/>
    </row>
    <row r="138" spans="1:23" s="5" customFormat="1" ht="97.05" hidden="1" customHeight="1">
      <c r="A138" s="44">
        <v>123</v>
      </c>
      <c r="B138" s="43" t="s">
        <v>602</v>
      </c>
      <c r="C138" s="44" t="s">
        <v>103</v>
      </c>
      <c r="D138" s="38" t="s">
        <v>603</v>
      </c>
      <c r="E138" s="44" t="s">
        <v>32</v>
      </c>
      <c r="F138" s="44" t="s">
        <v>526</v>
      </c>
      <c r="G138" s="44">
        <v>1</v>
      </c>
      <c r="H138" s="44"/>
      <c r="I138" s="44" t="s">
        <v>604</v>
      </c>
      <c r="J138" s="44">
        <v>2019</v>
      </c>
      <c r="K138" s="44">
        <v>2020</v>
      </c>
      <c r="L138" s="45">
        <v>80</v>
      </c>
      <c r="M138" s="45"/>
      <c r="N138" s="65">
        <v>50</v>
      </c>
      <c r="O138" s="65">
        <v>221</v>
      </c>
      <c r="P138" s="65">
        <v>35</v>
      </c>
      <c r="Q138" s="65">
        <v>147</v>
      </c>
      <c r="R138" s="44" t="s">
        <v>589</v>
      </c>
      <c r="S138" s="44" t="s">
        <v>605</v>
      </c>
      <c r="T138" s="44"/>
      <c r="U138" s="44" t="s">
        <v>109</v>
      </c>
      <c r="V138" s="44" t="s">
        <v>38</v>
      </c>
      <c r="W138" s="44"/>
    </row>
    <row r="139" spans="1:23" s="5" customFormat="1" ht="97.05" hidden="1" customHeight="1">
      <c r="A139" s="44">
        <v>124</v>
      </c>
      <c r="B139" s="43" t="s">
        <v>606</v>
      </c>
      <c r="C139" s="44" t="s">
        <v>103</v>
      </c>
      <c r="D139" s="38" t="s">
        <v>603</v>
      </c>
      <c r="E139" s="44" t="s">
        <v>32</v>
      </c>
      <c r="F139" s="44" t="s">
        <v>526</v>
      </c>
      <c r="G139" s="44">
        <v>1</v>
      </c>
      <c r="H139" s="44"/>
      <c r="I139" s="44" t="s">
        <v>607</v>
      </c>
      <c r="J139" s="44">
        <v>2019</v>
      </c>
      <c r="K139" s="44">
        <v>2020</v>
      </c>
      <c r="L139" s="45">
        <v>15</v>
      </c>
      <c r="M139" s="45"/>
      <c r="N139" s="65">
        <v>590</v>
      </c>
      <c r="O139" s="65">
        <v>2302</v>
      </c>
      <c r="P139" s="65">
        <v>35</v>
      </c>
      <c r="Q139" s="65">
        <v>147</v>
      </c>
      <c r="R139" s="44" t="s">
        <v>589</v>
      </c>
      <c r="S139" s="44" t="s">
        <v>605</v>
      </c>
      <c r="T139" s="44"/>
      <c r="U139" s="44" t="s">
        <v>103</v>
      </c>
      <c r="V139" s="44" t="s">
        <v>38</v>
      </c>
      <c r="W139" s="44"/>
    </row>
    <row r="140" spans="1:23" s="5" customFormat="1" ht="97.05" hidden="1" customHeight="1">
      <c r="A140" s="44">
        <v>125</v>
      </c>
      <c r="B140" s="43" t="s">
        <v>608</v>
      </c>
      <c r="C140" s="44" t="s">
        <v>103</v>
      </c>
      <c r="D140" s="38" t="s">
        <v>603</v>
      </c>
      <c r="E140" s="44" t="s">
        <v>32</v>
      </c>
      <c r="F140" s="44" t="s">
        <v>526</v>
      </c>
      <c r="G140" s="44">
        <v>1</v>
      </c>
      <c r="H140" s="44"/>
      <c r="I140" s="44" t="s">
        <v>609</v>
      </c>
      <c r="J140" s="44">
        <v>2019</v>
      </c>
      <c r="K140" s="44">
        <v>2020</v>
      </c>
      <c r="L140" s="45">
        <v>40</v>
      </c>
      <c r="M140" s="45"/>
      <c r="N140" s="65">
        <v>590</v>
      </c>
      <c r="O140" s="65">
        <v>2302</v>
      </c>
      <c r="P140" s="65">
        <v>35</v>
      </c>
      <c r="Q140" s="65">
        <v>147</v>
      </c>
      <c r="R140" s="44" t="s">
        <v>589</v>
      </c>
      <c r="S140" s="44" t="s">
        <v>605</v>
      </c>
      <c r="T140" s="44"/>
      <c r="U140" s="44" t="s">
        <v>109</v>
      </c>
      <c r="V140" s="44" t="s">
        <v>38</v>
      </c>
      <c r="W140" s="44"/>
    </row>
    <row r="141" spans="1:23" s="5" customFormat="1" ht="97.05" hidden="1" customHeight="1">
      <c r="A141" s="44">
        <v>126</v>
      </c>
      <c r="B141" s="43" t="s">
        <v>610</v>
      </c>
      <c r="C141" s="44" t="s">
        <v>103</v>
      </c>
      <c r="D141" s="38" t="s">
        <v>146</v>
      </c>
      <c r="E141" s="44" t="s">
        <v>32</v>
      </c>
      <c r="F141" s="44" t="s">
        <v>526</v>
      </c>
      <c r="G141" s="44">
        <v>1</v>
      </c>
      <c r="H141" s="44"/>
      <c r="I141" s="44" t="s">
        <v>611</v>
      </c>
      <c r="J141" s="44">
        <v>2019</v>
      </c>
      <c r="K141" s="44">
        <v>2020</v>
      </c>
      <c r="L141" s="45">
        <v>80</v>
      </c>
      <c r="M141" s="45"/>
      <c r="N141" s="65">
        <v>521</v>
      </c>
      <c r="O141" s="65">
        <v>2194</v>
      </c>
      <c r="P141" s="65">
        <v>36</v>
      </c>
      <c r="Q141" s="65">
        <v>164</v>
      </c>
      <c r="R141" s="44" t="s">
        <v>131</v>
      </c>
      <c r="S141" s="44" t="s">
        <v>148</v>
      </c>
      <c r="T141" s="44"/>
      <c r="U141" s="44" t="s">
        <v>109</v>
      </c>
      <c r="V141" s="44" t="s">
        <v>38</v>
      </c>
      <c r="W141" s="44"/>
    </row>
    <row r="142" spans="1:23" s="5" customFormat="1" ht="97.05" hidden="1" customHeight="1">
      <c r="A142" s="44">
        <v>127</v>
      </c>
      <c r="B142" s="43" t="s">
        <v>612</v>
      </c>
      <c r="C142" s="44" t="s">
        <v>103</v>
      </c>
      <c r="D142" s="38" t="s">
        <v>117</v>
      </c>
      <c r="E142" s="44" t="s">
        <v>613</v>
      </c>
      <c r="F142" s="44" t="s">
        <v>526</v>
      </c>
      <c r="G142" s="44">
        <v>1</v>
      </c>
      <c r="H142" s="44"/>
      <c r="I142" s="44" t="s">
        <v>614</v>
      </c>
      <c r="J142" s="44">
        <v>2019</v>
      </c>
      <c r="K142" s="44">
        <v>2020</v>
      </c>
      <c r="L142" s="45">
        <v>200</v>
      </c>
      <c r="M142" s="45"/>
      <c r="N142" s="65">
        <v>772</v>
      </c>
      <c r="O142" s="65">
        <v>3117</v>
      </c>
      <c r="P142" s="65">
        <v>32</v>
      </c>
      <c r="Q142" s="65">
        <v>127</v>
      </c>
      <c r="R142" s="44" t="s">
        <v>589</v>
      </c>
      <c r="S142" s="44" t="s">
        <v>615</v>
      </c>
      <c r="T142" s="44"/>
      <c r="U142" s="44" t="s">
        <v>109</v>
      </c>
      <c r="V142" s="44" t="s">
        <v>38</v>
      </c>
      <c r="W142" s="44"/>
    </row>
    <row r="143" spans="1:23" s="5" customFormat="1" ht="97.05" hidden="1" customHeight="1">
      <c r="A143" s="44">
        <v>128</v>
      </c>
      <c r="B143" s="43" t="s">
        <v>598</v>
      </c>
      <c r="C143" s="44" t="s">
        <v>103</v>
      </c>
      <c r="D143" s="38" t="s">
        <v>616</v>
      </c>
      <c r="E143" s="44" t="s">
        <v>32</v>
      </c>
      <c r="F143" s="44" t="s">
        <v>439</v>
      </c>
      <c r="G143" s="44">
        <v>1</v>
      </c>
      <c r="H143" s="44"/>
      <c r="I143" s="44" t="s">
        <v>617</v>
      </c>
      <c r="J143" s="44">
        <v>2020</v>
      </c>
      <c r="K143" s="44">
        <v>2020</v>
      </c>
      <c r="L143" s="45">
        <v>45</v>
      </c>
      <c r="M143" s="45"/>
      <c r="N143" s="65">
        <v>70</v>
      </c>
      <c r="O143" s="65">
        <v>278</v>
      </c>
      <c r="P143" s="65">
        <v>10</v>
      </c>
      <c r="Q143" s="65">
        <v>37</v>
      </c>
      <c r="R143" s="44" t="s">
        <v>589</v>
      </c>
      <c r="S143" s="44" t="s">
        <v>618</v>
      </c>
      <c r="T143" s="44"/>
      <c r="U143" s="44" t="s">
        <v>109</v>
      </c>
      <c r="V143" s="44" t="s">
        <v>38</v>
      </c>
      <c r="W143" s="44"/>
    </row>
    <row r="144" spans="1:23" s="5" customFormat="1" ht="97.05" hidden="1" customHeight="1">
      <c r="A144" s="44">
        <v>129</v>
      </c>
      <c r="B144" s="43" t="s">
        <v>598</v>
      </c>
      <c r="C144" s="44" t="s">
        <v>103</v>
      </c>
      <c r="D144" s="38" t="s">
        <v>616</v>
      </c>
      <c r="E144" s="44" t="s">
        <v>32</v>
      </c>
      <c r="F144" s="44" t="s">
        <v>439</v>
      </c>
      <c r="G144" s="44">
        <v>1</v>
      </c>
      <c r="H144" s="44"/>
      <c r="I144" s="44" t="s">
        <v>619</v>
      </c>
      <c r="J144" s="44">
        <v>2020</v>
      </c>
      <c r="K144" s="44">
        <v>2020</v>
      </c>
      <c r="L144" s="45">
        <v>25</v>
      </c>
      <c r="M144" s="45"/>
      <c r="N144" s="65">
        <v>30</v>
      </c>
      <c r="O144" s="65">
        <v>110</v>
      </c>
      <c r="P144" s="65">
        <v>5</v>
      </c>
      <c r="Q144" s="65">
        <v>20</v>
      </c>
      <c r="R144" s="44" t="s">
        <v>593</v>
      </c>
      <c r="S144" s="44" t="s">
        <v>620</v>
      </c>
      <c r="T144" s="44"/>
      <c r="U144" s="44" t="s">
        <v>109</v>
      </c>
      <c r="V144" s="44" t="s">
        <v>38</v>
      </c>
      <c r="W144" s="44"/>
    </row>
    <row r="145" spans="1:23" s="5" customFormat="1" ht="97.05" hidden="1" customHeight="1">
      <c r="A145" s="44">
        <v>130</v>
      </c>
      <c r="B145" s="43" t="s">
        <v>621</v>
      </c>
      <c r="C145" s="44" t="s">
        <v>103</v>
      </c>
      <c r="D145" s="38" t="s">
        <v>111</v>
      </c>
      <c r="E145" s="44" t="s">
        <v>32</v>
      </c>
      <c r="F145" s="44" t="s">
        <v>439</v>
      </c>
      <c r="G145" s="44">
        <v>2</v>
      </c>
      <c r="H145" s="44" t="s">
        <v>622</v>
      </c>
      <c r="I145" s="44" t="s">
        <v>623</v>
      </c>
      <c r="J145" s="44">
        <v>2019</v>
      </c>
      <c r="K145" s="44">
        <v>2020</v>
      </c>
      <c r="L145" s="45">
        <v>60</v>
      </c>
      <c r="M145" s="45"/>
      <c r="N145" s="65">
        <v>171</v>
      </c>
      <c r="O145" s="65">
        <v>666</v>
      </c>
      <c r="P145" s="65">
        <v>48</v>
      </c>
      <c r="Q145" s="65">
        <v>195</v>
      </c>
      <c r="R145" s="44" t="s">
        <v>589</v>
      </c>
      <c r="S145" s="44" t="s">
        <v>624</v>
      </c>
      <c r="T145" s="44"/>
      <c r="U145" s="44" t="s">
        <v>109</v>
      </c>
      <c r="V145" s="44" t="s">
        <v>38</v>
      </c>
      <c r="W145" s="44"/>
    </row>
    <row r="146" spans="1:23" s="5" customFormat="1" ht="97.05" hidden="1" customHeight="1">
      <c r="A146" s="44">
        <v>131</v>
      </c>
      <c r="B146" s="43" t="s">
        <v>625</v>
      </c>
      <c r="C146" s="44" t="s">
        <v>103</v>
      </c>
      <c r="D146" s="38" t="s">
        <v>104</v>
      </c>
      <c r="E146" s="44" t="s">
        <v>32</v>
      </c>
      <c r="F146" s="44" t="s">
        <v>526</v>
      </c>
      <c r="G146" s="44">
        <v>1</v>
      </c>
      <c r="H146" s="44"/>
      <c r="I146" s="44" t="s">
        <v>626</v>
      </c>
      <c r="J146" s="44">
        <v>2019.4</v>
      </c>
      <c r="K146" s="44">
        <v>2019.12</v>
      </c>
      <c r="L146" s="45">
        <v>100</v>
      </c>
      <c r="M146" s="45"/>
      <c r="N146" s="65"/>
      <c r="O146" s="65"/>
      <c r="P146" s="65">
        <v>179</v>
      </c>
      <c r="Q146" s="65">
        <v>661</v>
      </c>
      <c r="R146" s="44" t="s">
        <v>143</v>
      </c>
      <c r="S146" s="44" t="s">
        <v>627</v>
      </c>
      <c r="T146" s="44"/>
      <c r="U146" s="44" t="s">
        <v>109</v>
      </c>
      <c r="V146" s="44" t="s">
        <v>38</v>
      </c>
      <c r="W146" s="44"/>
    </row>
    <row r="147" spans="1:23" s="5" customFormat="1" ht="97.05" hidden="1" customHeight="1">
      <c r="A147" s="44">
        <v>132</v>
      </c>
      <c r="B147" s="43" t="s">
        <v>628</v>
      </c>
      <c r="C147" s="44" t="s">
        <v>103</v>
      </c>
      <c r="D147" s="38" t="s">
        <v>111</v>
      </c>
      <c r="E147" s="44" t="s">
        <v>32</v>
      </c>
      <c r="F147" s="44" t="s">
        <v>526</v>
      </c>
      <c r="G147" s="44">
        <v>1</v>
      </c>
      <c r="H147" s="44"/>
      <c r="I147" s="44" t="s">
        <v>629</v>
      </c>
      <c r="J147" s="44">
        <v>2019.1</v>
      </c>
      <c r="K147" s="44">
        <v>2019.5</v>
      </c>
      <c r="L147" s="45">
        <v>90</v>
      </c>
      <c r="M147" s="45"/>
      <c r="N147" s="65"/>
      <c r="O147" s="65"/>
      <c r="P147" s="65">
        <v>20</v>
      </c>
      <c r="Q147" s="65">
        <v>81</v>
      </c>
      <c r="R147" s="44" t="s">
        <v>630</v>
      </c>
      <c r="S147" s="44" t="s">
        <v>631</v>
      </c>
      <c r="T147" s="44"/>
      <c r="U147" s="44" t="s">
        <v>109</v>
      </c>
      <c r="V147" s="44" t="s">
        <v>38</v>
      </c>
      <c r="W147" s="44"/>
    </row>
    <row r="148" spans="1:23" s="5" customFormat="1" ht="97.05" hidden="1" customHeight="1">
      <c r="A148" s="44">
        <v>133</v>
      </c>
      <c r="B148" s="43" t="s">
        <v>632</v>
      </c>
      <c r="C148" s="44" t="s">
        <v>103</v>
      </c>
      <c r="D148" s="38" t="s">
        <v>599</v>
      </c>
      <c r="E148" s="44" t="s">
        <v>32</v>
      </c>
      <c r="F148" s="44" t="s">
        <v>526</v>
      </c>
      <c r="G148" s="44">
        <v>1</v>
      </c>
      <c r="H148" s="44"/>
      <c r="I148" s="44" t="s">
        <v>633</v>
      </c>
      <c r="J148" s="44">
        <v>2019.1</v>
      </c>
      <c r="K148" s="44">
        <v>2019.5</v>
      </c>
      <c r="L148" s="45">
        <v>20</v>
      </c>
      <c r="M148" s="45"/>
      <c r="N148" s="65"/>
      <c r="O148" s="65"/>
      <c r="P148" s="65">
        <v>23</v>
      </c>
      <c r="Q148" s="65">
        <v>80</v>
      </c>
      <c r="R148" s="44" t="s">
        <v>634</v>
      </c>
      <c r="S148" s="44" t="s">
        <v>635</v>
      </c>
      <c r="T148" s="44"/>
      <c r="U148" s="44" t="s">
        <v>109</v>
      </c>
      <c r="V148" s="44" t="s">
        <v>38</v>
      </c>
      <c r="W148" s="44"/>
    </row>
    <row r="149" spans="1:23" s="5" customFormat="1" ht="97.05" hidden="1" customHeight="1">
      <c r="A149" s="44">
        <v>134</v>
      </c>
      <c r="B149" s="43" t="s">
        <v>636</v>
      </c>
      <c r="C149" s="44" t="s">
        <v>103</v>
      </c>
      <c r="D149" s="38" t="s">
        <v>104</v>
      </c>
      <c r="E149" s="44" t="s">
        <v>32</v>
      </c>
      <c r="F149" s="44" t="s">
        <v>526</v>
      </c>
      <c r="G149" s="44">
        <v>1</v>
      </c>
      <c r="H149" s="44"/>
      <c r="I149" s="44" t="s">
        <v>637</v>
      </c>
      <c r="J149" s="44">
        <v>2019.4</v>
      </c>
      <c r="K149" s="44">
        <v>2019.12</v>
      </c>
      <c r="L149" s="45">
        <v>60</v>
      </c>
      <c r="M149" s="45"/>
      <c r="N149" s="65"/>
      <c r="O149" s="65"/>
      <c r="P149" s="65">
        <v>12</v>
      </c>
      <c r="Q149" s="65">
        <v>50</v>
      </c>
      <c r="R149" s="44" t="s">
        <v>143</v>
      </c>
      <c r="S149" s="44" t="s">
        <v>638</v>
      </c>
      <c r="T149" s="44"/>
      <c r="U149" s="44" t="s">
        <v>109</v>
      </c>
      <c r="V149" s="44" t="s">
        <v>38</v>
      </c>
      <c r="W149" s="44"/>
    </row>
    <row r="150" spans="1:23" s="5" customFormat="1" ht="97.05" hidden="1" customHeight="1">
      <c r="A150" s="44">
        <v>135</v>
      </c>
      <c r="B150" s="43" t="s">
        <v>639</v>
      </c>
      <c r="C150" s="44" t="s">
        <v>103</v>
      </c>
      <c r="D150" s="38" t="s">
        <v>104</v>
      </c>
      <c r="E150" s="44" t="s">
        <v>32</v>
      </c>
      <c r="F150" s="44" t="s">
        <v>526</v>
      </c>
      <c r="G150" s="44">
        <v>1</v>
      </c>
      <c r="H150" s="44"/>
      <c r="I150" s="44" t="s">
        <v>640</v>
      </c>
      <c r="J150" s="44">
        <v>2019.4</v>
      </c>
      <c r="K150" s="44">
        <v>2019.12</v>
      </c>
      <c r="L150" s="45">
        <v>72</v>
      </c>
      <c r="M150" s="45"/>
      <c r="N150" s="65"/>
      <c r="O150" s="65"/>
      <c r="P150" s="65">
        <v>26</v>
      </c>
      <c r="Q150" s="65">
        <v>83</v>
      </c>
      <c r="R150" s="44" t="s">
        <v>143</v>
      </c>
      <c r="S150" s="44" t="s">
        <v>641</v>
      </c>
      <c r="T150" s="44"/>
      <c r="U150" s="44" t="s">
        <v>109</v>
      </c>
      <c r="V150" s="44" t="s">
        <v>38</v>
      </c>
      <c r="W150" s="44"/>
    </row>
    <row r="151" spans="1:23" s="5" customFormat="1" ht="97.05" hidden="1" customHeight="1">
      <c r="A151" s="44">
        <v>136</v>
      </c>
      <c r="B151" s="43" t="s">
        <v>642</v>
      </c>
      <c r="C151" s="44" t="s">
        <v>103</v>
      </c>
      <c r="D151" s="38" t="s">
        <v>643</v>
      </c>
      <c r="E151" s="44" t="s">
        <v>32</v>
      </c>
      <c r="F151" s="44" t="s">
        <v>526</v>
      </c>
      <c r="G151" s="44">
        <v>1</v>
      </c>
      <c r="H151" s="44"/>
      <c r="I151" s="44" t="s">
        <v>644</v>
      </c>
      <c r="J151" s="44">
        <v>2019</v>
      </c>
      <c r="K151" s="44">
        <v>2019</v>
      </c>
      <c r="L151" s="45">
        <v>50</v>
      </c>
      <c r="M151" s="45"/>
      <c r="N151" s="65">
        <v>297</v>
      </c>
      <c r="O151" s="65">
        <v>1135</v>
      </c>
      <c r="P151" s="65">
        <v>10</v>
      </c>
      <c r="Q151" s="65">
        <v>42</v>
      </c>
      <c r="R151" s="44" t="s">
        <v>143</v>
      </c>
      <c r="S151" s="44" t="s">
        <v>645</v>
      </c>
      <c r="T151" s="44"/>
      <c r="U151" s="44" t="s">
        <v>109</v>
      </c>
      <c r="V151" s="44" t="s">
        <v>38</v>
      </c>
      <c r="W151" s="44"/>
    </row>
    <row r="152" spans="1:23" s="5" customFormat="1" ht="97.05" hidden="1" customHeight="1">
      <c r="A152" s="44">
        <v>137</v>
      </c>
      <c r="B152" s="43" t="s">
        <v>646</v>
      </c>
      <c r="C152" s="44" t="s">
        <v>103</v>
      </c>
      <c r="D152" s="38" t="s">
        <v>111</v>
      </c>
      <c r="E152" s="44" t="s">
        <v>32</v>
      </c>
      <c r="F152" s="44" t="s">
        <v>526</v>
      </c>
      <c r="G152" s="44">
        <v>1</v>
      </c>
      <c r="H152" s="44"/>
      <c r="I152" s="44" t="s">
        <v>647</v>
      </c>
      <c r="J152" s="44">
        <v>2019</v>
      </c>
      <c r="K152" s="44">
        <v>2019</v>
      </c>
      <c r="L152" s="45">
        <v>60</v>
      </c>
      <c r="M152" s="45"/>
      <c r="N152" s="65"/>
      <c r="O152" s="65"/>
      <c r="P152" s="65">
        <v>50</v>
      </c>
      <c r="Q152" s="65">
        <v>156</v>
      </c>
      <c r="R152" s="44" t="s">
        <v>143</v>
      </c>
      <c r="S152" s="44" t="s">
        <v>648</v>
      </c>
      <c r="T152" s="44"/>
      <c r="U152" s="44" t="s">
        <v>109</v>
      </c>
      <c r="V152" s="44" t="s">
        <v>38</v>
      </c>
      <c r="W152" s="44"/>
    </row>
    <row r="153" spans="1:23" s="5" customFormat="1" ht="97.05" hidden="1" customHeight="1">
      <c r="A153" s="44">
        <v>138</v>
      </c>
      <c r="B153" s="43" t="s">
        <v>649</v>
      </c>
      <c r="C153" s="44" t="s">
        <v>103</v>
      </c>
      <c r="D153" s="38" t="s">
        <v>599</v>
      </c>
      <c r="E153" s="44" t="s">
        <v>32</v>
      </c>
      <c r="F153" s="44" t="s">
        <v>526</v>
      </c>
      <c r="G153" s="44">
        <v>1</v>
      </c>
      <c r="H153" s="44"/>
      <c r="I153" s="44" t="s">
        <v>650</v>
      </c>
      <c r="J153" s="44">
        <v>2019</v>
      </c>
      <c r="K153" s="44">
        <v>2019</v>
      </c>
      <c r="L153" s="45">
        <v>100</v>
      </c>
      <c r="M153" s="45"/>
      <c r="N153" s="65"/>
      <c r="O153" s="65"/>
      <c r="P153" s="65">
        <v>76</v>
      </c>
      <c r="Q153" s="65">
        <v>271</v>
      </c>
      <c r="R153" s="44" t="s">
        <v>143</v>
      </c>
      <c r="S153" s="44" t="s">
        <v>651</v>
      </c>
      <c r="T153" s="44"/>
      <c r="U153" s="44" t="s">
        <v>109</v>
      </c>
      <c r="V153" s="44" t="s">
        <v>38</v>
      </c>
      <c r="W153" s="44"/>
    </row>
    <row r="154" spans="1:23" s="5" customFormat="1" ht="97.05" hidden="1" customHeight="1">
      <c r="A154" s="44">
        <v>139</v>
      </c>
      <c r="B154" s="43" t="s">
        <v>652</v>
      </c>
      <c r="C154" s="44" t="s">
        <v>69</v>
      </c>
      <c r="D154" s="38" t="s">
        <v>653</v>
      </c>
      <c r="E154" s="44" t="s">
        <v>32</v>
      </c>
      <c r="F154" s="44" t="s">
        <v>439</v>
      </c>
      <c r="G154" s="44">
        <v>1</v>
      </c>
      <c r="H154" s="44" t="s">
        <v>654</v>
      </c>
      <c r="I154" s="44" t="s">
        <v>655</v>
      </c>
      <c r="J154" s="44">
        <v>2019</v>
      </c>
      <c r="K154" s="44">
        <v>2020</v>
      </c>
      <c r="L154" s="45">
        <v>155</v>
      </c>
      <c r="M154" s="45"/>
      <c r="N154" s="65">
        <v>125</v>
      </c>
      <c r="O154" s="65">
        <v>502</v>
      </c>
      <c r="P154" s="65">
        <v>19</v>
      </c>
      <c r="Q154" s="65">
        <v>56</v>
      </c>
      <c r="R154" s="45" t="s">
        <v>656</v>
      </c>
      <c r="S154" s="44" t="s">
        <v>657</v>
      </c>
      <c r="T154" s="44"/>
      <c r="U154" s="44" t="s">
        <v>69</v>
      </c>
      <c r="V154" s="44" t="s">
        <v>38</v>
      </c>
      <c r="W154" s="44"/>
    </row>
    <row r="155" spans="1:23" s="5" customFormat="1" ht="97.05" hidden="1" customHeight="1">
      <c r="A155" s="44">
        <v>140</v>
      </c>
      <c r="B155" s="43" t="s">
        <v>658</v>
      </c>
      <c r="C155" s="44" t="s">
        <v>69</v>
      </c>
      <c r="D155" s="46" t="s">
        <v>659</v>
      </c>
      <c r="E155" s="44" t="s">
        <v>32</v>
      </c>
      <c r="F155" s="44" t="s">
        <v>660</v>
      </c>
      <c r="G155" s="44">
        <v>168</v>
      </c>
      <c r="H155" s="44" t="s">
        <v>661</v>
      </c>
      <c r="I155" s="44" t="s">
        <v>662</v>
      </c>
      <c r="J155" s="44">
        <v>2019</v>
      </c>
      <c r="K155" s="44">
        <v>2020</v>
      </c>
      <c r="L155" s="45">
        <v>84</v>
      </c>
      <c r="M155" s="45"/>
      <c r="N155" s="65">
        <v>33</v>
      </c>
      <c r="O155" s="65">
        <v>121</v>
      </c>
      <c r="P155" s="65">
        <v>33</v>
      </c>
      <c r="Q155" s="65">
        <v>121</v>
      </c>
      <c r="R155" s="45" t="s">
        <v>663</v>
      </c>
      <c r="S155" s="44" t="s">
        <v>664</v>
      </c>
      <c r="T155" s="44"/>
      <c r="U155" s="44" t="s">
        <v>69</v>
      </c>
      <c r="V155" s="44" t="s">
        <v>38</v>
      </c>
      <c r="W155" s="44"/>
    </row>
    <row r="156" spans="1:23" s="5" customFormat="1" ht="97.05" hidden="1" customHeight="1">
      <c r="A156" s="44">
        <v>141</v>
      </c>
      <c r="B156" s="43" t="s">
        <v>665</v>
      </c>
      <c r="C156" s="44" t="s">
        <v>69</v>
      </c>
      <c r="D156" s="46" t="s">
        <v>659</v>
      </c>
      <c r="E156" s="44" t="s">
        <v>32</v>
      </c>
      <c r="F156" s="44" t="s">
        <v>666</v>
      </c>
      <c r="G156" s="44">
        <v>300</v>
      </c>
      <c r="H156" s="44" t="s">
        <v>667</v>
      </c>
      <c r="I156" s="44" t="s">
        <v>668</v>
      </c>
      <c r="J156" s="44">
        <v>2020</v>
      </c>
      <c r="K156" s="44">
        <v>2020</v>
      </c>
      <c r="L156" s="45">
        <v>59.4</v>
      </c>
      <c r="M156" s="45"/>
      <c r="N156" s="65">
        <v>304</v>
      </c>
      <c r="O156" s="65">
        <v>1300</v>
      </c>
      <c r="P156" s="65">
        <v>35</v>
      </c>
      <c r="Q156" s="65">
        <v>125</v>
      </c>
      <c r="R156" s="45" t="s">
        <v>669</v>
      </c>
      <c r="S156" s="44" t="s">
        <v>670</v>
      </c>
      <c r="T156" s="44"/>
      <c r="U156" s="44" t="s">
        <v>69</v>
      </c>
      <c r="V156" s="44" t="s">
        <v>38</v>
      </c>
      <c r="W156" s="44"/>
    </row>
    <row r="157" spans="1:23" s="5" customFormat="1" ht="97.05" hidden="1" customHeight="1">
      <c r="A157" s="44">
        <v>142</v>
      </c>
      <c r="B157" s="43" t="s">
        <v>671</v>
      </c>
      <c r="C157" s="44" t="s">
        <v>69</v>
      </c>
      <c r="D157" s="38" t="s">
        <v>659</v>
      </c>
      <c r="E157" s="44" t="s">
        <v>32</v>
      </c>
      <c r="F157" s="44" t="s">
        <v>439</v>
      </c>
      <c r="G157" s="44">
        <v>1</v>
      </c>
      <c r="H157" s="44" t="s">
        <v>672</v>
      </c>
      <c r="I157" s="44" t="s">
        <v>673</v>
      </c>
      <c r="J157" s="44">
        <v>2018</v>
      </c>
      <c r="K157" s="44">
        <v>2018</v>
      </c>
      <c r="L157" s="45">
        <v>80</v>
      </c>
      <c r="M157" s="45"/>
      <c r="N157" s="65">
        <v>304</v>
      </c>
      <c r="O157" s="65">
        <v>1300</v>
      </c>
      <c r="P157" s="65">
        <v>35</v>
      </c>
      <c r="Q157" s="65">
        <v>125</v>
      </c>
      <c r="R157" s="45" t="s">
        <v>674</v>
      </c>
      <c r="S157" s="44" t="s">
        <v>675</v>
      </c>
      <c r="T157" s="44"/>
      <c r="U157" s="44" t="s">
        <v>69</v>
      </c>
      <c r="V157" s="44" t="s">
        <v>38</v>
      </c>
      <c r="W157" s="44"/>
    </row>
    <row r="158" spans="1:23" s="5" customFormat="1" ht="97.05" hidden="1" customHeight="1">
      <c r="A158" s="44">
        <v>143</v>
      </c>
      <c r="B158" s="43" t="s">
        <v>676</v>
      </c>
      <c r="C158" s="44" t="s">
        <v>69</v>
      </c>
      <c r="D158" s="38" t="s">
        <v>659</v>
      </c>
      <c r="E158" s="44" t="s">
        <v>32</v>
      </c>
      <c r="F158" s="44" t="s">
        <v>439</v>
      </c>
      <c r="G158" s="44">
        <v>1</v>
      </c>
      <c r="H158" s="44" t="s">
        <v>677</v>
      </c>
      <c r="I158" s="44" t="s">
        <v>678</v>
      </c>
      <c r="J158" s="44">
        <v>2018</v>
      </c>
      <c r="K158" s="44">
        <v>2018</v>
      </c>
      <c r="L158" s="45">
        <v>84.2</v>
      </c>
      <c r="M158" s="45"/>
      <c r="N158" s="65">
        <v>304</v>
      </c>
      <c r="O158" s="65">
        <v>1300</v>
      </c>
      <c r="P158" s="65">
        <v>35</v>
      </c>
      <c r="Q158" s="65">
        <v>125</v>
      </c>
      <c r="R158" s="45" t="s">
        <v>674</v>
      </c>
      <c r="S158" s="44" t="s">
        <v>679</v>
      </c>
      <c r="T158" s="44"/>
      <c r="U158" s="44" t="s">
        <v>69</v>
      </c>
      <c r="V158" s="44" t="s">
        <v>38</v>
      </c>
      <c r="W158" s="44"/>
    </row>
    <row r="159" spans="1:23" s="5" customFormat="1" ht="93" hidden="1" customHeight="1">
      <c r="A159" s="44">
        <v>144</v>
      </c>
      <c r="B159" s="43" t="s">
        <v>680</v>
      </c>
      <c r="C159" s="44" t="s">
        <v>69</v>
      </c>
      <c r="D159" s="46" t="s">
        <v>388</v>
      </c>
      <c r="E159" s="44" t="s">
        <v>32</v>
      </c>
      <c r="F159" s="44" t="s">
        <v>660</v>
      </c>
      <c r="G159" s="44">
        <v>1000</v>
      </c>
      <c r="H159" s="44" t="s">
        <v>681</v>
      </c>
      <c r="I159" s="44" t="s">
        <v>682</v>
      </c>
      <c r="J159" s="44">
        <v>2019</v>
      </c>
      <c r="K159" s="44">
        <v>2019</v>
      </c>
      <c r="L159" s="45">
        <v>140</v>
      </c>
      <c r="M159" s="45"/>
      <c r="N159" s="65">
        <v>186</v>
      </c>
      <c r="O159" s="65">
        <v>819</v>
      </c>
      <c r="P159" s="65">
        <v>186</v>
      </c>
      <c r="Q159" s="65">
        <v>819</v>
      </c>
      <c r="R159" s="45" t="s">
        <v>683</v>
      </c>
      <c r="S159" s="44" t="s">
        <v>684</v>
      </c>
      <c r="T159" s="44"/>
      <c r="U159" s="44" t="s">
        <v>69</v>
      </c>
      <c r="V159" s="44" t="s">
        <v>38</v>
      </c>
      <c r="W159" s="44"/>
    </row>
    <row r="160" spans="1:23" s="5" customFormat="1" ht="97.05" hidden="1" customHeight="1">
      <c r="A160" s="44">
        <v>145</v>
      </c>
      <c r="B160" s="43" t="s">
        <v>685</v>
      </c>
      <c r="C160" s="44" t="s">
        <v>69</v>
      </c>
      <c r="D160" s="46" t="s">
        <v>388</v>
      </c>
      <c r="E160" s="44" t="s">
        <v>32</v>
      </c>
      <c r="F160" s="44" t="s">
        <v>660</v>
      </c>
      <c r="G160" s="44">
        <v>200</v>
      </c>
      <c r="H160" s="44" t="s">
        <v>686</v>
      </c>
      <c r="I160" s="44" t="s">
        <v>687</v>
      </c>
      <c r="J160" s="44">
        <v>2020</v>
      </c>
      <c r="K160" s="44">
        <v>2020</v>
      </c>
      <c r="L160" s="45">
        <v>80</v>
      </c>
      <c r="M160" s="45"/>
      <c r="N160" s="65">
        <v>186</v>
      </c>
      <c r="O160" s="65">
        <v>819</v>
      </c>
      <c r="P160" s="65">
        <v>186</v>
      </c>
      <c r="Q160" s="65">
        <v>819</v>
      </c>
      <c r="R160" s="45" t="s">
        <v>688</v>
      </c>
      <c r="S160" s="44" t="s">
        <v>689</v>
      </c>
      <c r="T160" s="44"/>
      <c r="U160" s="44" t="s">
        <v>69</v>
      </c>
      <c r="V160" s="44" t="s">
        <v>38</v>
      </c>
      <c r="W160" s="44"/>
    </row>
    <row r="161" spans="1:23" s="5" customFormat="1" ht="97.05" hidden="1" customHeight="1">
      <c r="A161" s="44">
        <v>146</v>
      </c>
      <c r="B161" s="43" t="s">
        <v>690</v>
      </c>
      <c r="C161" s="44" t="s">
        <v>69</v>
      </c>
      <c r="D161" s="46" t="s">
        <v>388</v>
      </c>
      <c r="E161" s="44" t="s">
        <v>32</v>
      </c>
      <c r="F161" s="44" t="s">
        <v>660</v>
      </c>
      <c r="G161" s="44">
        <v>203</v>
      </c>
      <c r="H161" s="44" t="s">
        <v>691</v>
      </c>
      <c r="I161" s="44" t="s">
        <v>692</v>
      </c>
      <c r="J161" s="44">
        <v>2019</v>
      </c>
      <c r="K161" s="44">
        <v>2019</v>
      </c>
      <c r="L161" s="45">
        <v>63.6</v>
      </c>
      <c r="M161" s="45"/>
      <c r="N161" s="65">
        <v>186</v>
      </c>
      <c r="O161" s="65">
        <v>819</v>
      </c>
      <c r="P161" s="65">
        <v>186</v>
      </c>
      <c r="Q161" s="65">
        <v>819</v>
      </c>
      <c r="R161" s="45" t="s">
        <v>693</v>
      </c>
      <c r="S161" s="44" t="s">
        <v>694</v>
      </c>
      <c r="T161" s="44"/>
      <c r="U161" s="44" t="s">
        <v>69</v>
      </c>
      <c r="V161" s="44" t="s">
        <v>38</v>
      </c>
      <c r="W161" s="44"/>
    </row>
    <row r="162" spans="1:23" s="5" customFormat="1" ht="97.05" hidden="1" customHeight="1">
      <c r="A162" s="44">
        <v>147</v>
      </c>
      <c r="B162" s="43" t="s">
        <v>695</v>
      </c>
      <c r="C162" s="44" t="s">
        <v>69</v>
      </c>
      <c r="D162" s="46" t="s">
        <v>696</v>
      </c>
      <c r="E162" s="44" t="s">
        <v>32</v>
      </c>
      <c r="F162" s="44" t="s">
        <v>660</v>
      </c>
      <c r="G162" s="44">
        <v>250</v>
      </c>
      <c r="H162" s="44" t="s">
        <v>697</v>
      </c>
      <c r="I162" s="44" t="s">
        <v>698</v>
      </c>
      <c r="J162" s="44">
        <v>2019</v>
      </c>
      <c r="K162" s="44">
        <v>2019</v>
      </c>
      <c r="L162" s="45">
        <v>170</v>
      </c>
      <c r="M162" s="45"/>
      <c r="N162" s="65">
        <v>121</v>
      </c>
      <c r="O162" s="65">
        <v>493</v>
      </c>
      <c r="P162" s="65">
        <v>121</v>
      </c>
      <c r="Q162" s="65">
        <v>493</v>
      </c>
      <c r="R162" s="45" t="s">
        <v>699</v>
      </c>
      <c r="S162" s="44" t="s">
        <v>700</v>
      </c>
      <c r="T162" s="44"/>
      <c r="U162" s="44" t="s">
        <v>69</v>
      </c>
      <c r="V162" s="44" t="s">
        <v>38</v>
      </c>
      <c r="W162" s="44"/>
    </row>
    <row r="163" spans="1:23" s="5" customFormat="1" ht="97.05" hidden="1" customHeight="1">
      <c r="A163" s="44">
        <v>148</v>
      </c>
      <c r="B163" s="43" t="s">
        <v>701</v>
      </c>
      <c r="C163" s="44" t="s">
        <v>69</v>
      </c>
      <c r="D163" s="38" t="s">
        <v>702</v>
      </c>
      <c r="E163" s="44" t="s">
        <v>32</v>
      </c>
      <c r="F163" s="44" t="s">
        <v>660</v>
      </c>
      <c r="G163" s="44">
        <v>601</v>
      </c>
      <c r="H163" s="44" t="s">
        <v>703</v>
      </c>
      <c r="I163" s="44" t="s">
        <v>704</v>
      </c>
      <c r="J163" s="44">
        <v>2019</v>
      </c>
      <c r="K163" s="44">
        <v>2019</v>
      </c>
      <c r="L163" s="45">
        <v>181.2</v>
      </c>
      <c r="M163" s="45"/>
      <c r="N163" s="65">
        <v>324</v>
      </c>
      <c r="O163" s="65">
        <v>1311</v>
      </c>
      <c r="P163" s="65">
        <v>324</v>
      </c>
      <c r="Q163" s="65">
        <v>1311</v>
      </c>
      <c r="R163" s="45" t="s">
        <v>705</v>
      </c>
      <c r="S163" s="44" t="s">
        <v>706</v>
      </c>
      <c r="T163" s="44"/>
      <c r="U163" s="44" t="s">
        <v>69</v>
      </c>
      <c r="V163" s="44" t="s">
        <v>38</v>
      </c>
      <c r="W163" s="44"/>
    </row>
    <row r="164" spans="1:23" s="5" customFormat="1" ht="97.05" hidden="1" customHeight="1">
      <c r="A164" s="44">
        <v>149</v>
      </c>
      <c r="B164" s="43" t="s">
        <v>707</v>
      </c>
      <c r="C164" s="44" t="s">
        <v>69</v>
      </c>
      <c r="D164" s="38" t="s">
        <v>702</v>
      </c>
      <c r="E164" s="44" t="s">
        <v>172</v>
      </c>
      <c r="F164" s="44" t="s">
        <v>439</v>
      </c>
      <c r="G164" s="44">
        <v>1</v>
      </c>
      <c r="H164" s="44" t="s">
        <v>708</v>
      </c>
      <c r="I164" s="44" t="s">
        <v>709</v>
      </c>
      <c r="J164" s="44">
        <v>2020</v>
      </c>
      <c r="K164" s="44">
        <v>2020</v>
      </c>
      <c r="L164" s="45">
        <v>107</v>
      </c>
      <c r="M164" s="45"/>
      <c r="N164" s="65">
        <v>169</v>
      </c>
      <c r="O164" s="65">
        <v>676</v>
      </c>
      <c r="P164" s="65">
        <v>169</v>
      </c>
      <c r="Q164" s="65">
        <v>676</v>
      </c>
      <c r="R164" s="45" t="s">
        <v>710</v>
      </c>
      <c r="S164" s="44" t="s">
        <v>711</v>
      </c>
      <c r="T164" s="44"/>
      <c r="U164" s="44" t="s">
        <v>69</v>
      </c>
      <c r="V164" s="44" t="s">
        <v>38</v>
      </c>
      <c r="W164" s="44"/>
    </row>
    <row r="165" spans="1:23" s="5" customFormat="1" ht="97.05" hidden="1" customHeight="1">
      <c r="A165" s="44">
        <v>150</v>
      </c>
      <c r="B165" s="43" t="s">
        <v>712</v>
      </c>
      <c r="C165" s="44" t="s">
        <v>69</v>
      </c>
      <c r="D165" s="46" t="s">
        <v>713</v>
      </c>
      <c r="E165" s="44" t="s">
        <v>172</v>
      </c>
      <c r="F165" s="44" t="s">
        <v>439</v>
      </c>
      <c r="G165" s="44">
        <v>1</v>
      </c>
      <c r="H165" s="44" t="s">
        <v>714</v>
      </c>
      <c r="I165" s="44" t="s">
        <v>715</v>
      </c>
      <c r="J165" s="44">
        <v>2019</v>
      </c>
      <c r="K165" s="44">
        <v>2019</v>
      </c>
      <c r="L165" s="45">
        <v>75</v>
      </c>
      <c r="M165" s="45"/>
      <c r="N165" s="65">
        <v>37</v>
      </c>
      <c r="O165" s="65">
        <v>132</v>
      </c>
      <c r="P165" s="65">
        <v>37</v>
      </c>
      <c r="Q165" s="65">
        <v>132</v>
      </c>
      <c r="R165" s="45" t="s">
        <v>716</v>
      </c>
      <c r="S165" s="44" t="s">
        <v>717</v>
      </c>
      <c r="T165" s="44"/>
      <c r="U165" s="44" t="s">
        <v>69</v>
      </c>
      <c r="V165" s="44" t="s">
        <v>38</v>
      </c>
      <c r="W165" s="44"/>
    </row>
    <row r="166" spans="1:23" s="5" customFormat="1" ht="97.05" hidden="1" customHeight="1">
      <c r="A166" s="44">
        <v>151</v>
      </c>
      <c r="B166" s="43" t="s">
        <v>718</v>
      </c>
      <c r="C166" s="44" t="s">
        <v>69</v>
      </c>
      <c r="D166" s="38" t="s">
        <v>713</v>
      </c>
      <c r="E166" s="44" t="s">
        <v>32</v>
      </c>
      <c r="F166" s="44" t="s">
        <v>660</v>
      </c>
      <c r="G166" s="44">
        <v>37</v>
      </c>
      <c r="H166" s="44" t="s">
        <v>719</v>
      </c>
      <c r="I166" s="44" t="s">
        <v>720</v>
      </c>
      <c r="J166" s="44">
        <v>2020</v>
      </c>
      <c r="K166" s="44">
        <v>2020</v>
      </c>
      <c r="L166" s="45">
        <v>25.9</v>
      </c>
      <c r="M166" s="45"/>
      <c r="N166" s="65">
        <v>34</v>
      </c>
      <c r="O166" s="65">
        <v>150</v>
      </c>
      <c r="P166" s="65">
        <v>4</v>
      </c>
      <c r="Q166" s="65">
        <v>17</v>
      </c>
      <c r="R166" s="45" t="s">
        <v>721</v>
      </c>
      <c r="S166" s="44" t="s">
        <v>722</v>
      </c>
      <c r="T166" s="44"/>
      <c r="U166" s="44" t="s">
        <v>69</v>
      </c>
      <c r="V166" s="44" t="s">
        <v>38</v>
      </c>
      <c r="W166" s="44"/>
    </row>
    <row r="167" spans="1:23" s="5" customFormat="1" ht="97.05" hidden="1" customHeight="1">
      <c r="A167" s="44">
        <v>152</v>
      </c>
      <c r="B167" s="43" t="s">
        <v>723</v>
      </c>
      <c r="C167" s="44" t="s">
        <v>69</v>
      </c>
      <c r="D167" s="38" t="s">
        <v>713</v>
      </c>
      <c r="E167" s="44" t="s">
        <v>32</v>
      </c>
      <c r="F167" s="44" t="s">
        <v>660</v>
      </c>
      <c r="G167" s="44">
        <v>500</v>
      </c>
      <c r="H167" s="44" t="s">
        <v>724</v>
      </c>
      <c r="I167" s="44" t="s">
        <v>725</v>
      </c>
      <c r="J167" s="44">
        <v>2020</v>
      </c>
      <c r="K167" s="44">
        <v>2020</v>
      </c>
      <c r="L167" s="45">
        <v>75</v>
      </c>
      <c r="M167" s="45"/>
      <c r="N167" s="65">
        <v>34</v>
      </c>
      <c r="O167" s="65">
        <v>150</v>
      </c>
      <c r="P167" s="65">
        <v>4</v>
      </c>
      <c r="Q167" s="65">
        <v>17</v>
      </c>
      <c r="R167" s="45" t="s">
        <v>726</v>
      </c>
      <c r="S167" s="44" t="s">
        <v>727</v>
      </c>
      <c r="T167" s="44"/>
      <c r="U167" s="44" t="s">
        <v>69</v>
      </c>
      <c r="V167" s="44" t="s">
        <v>38</v>
      </c>
      <c r="W167" s="44"/>
    </row>
    <row r="168" spans="1:23" s="5" customFormat="1" ht="97.05" hidden="1" customHeight="1">
      <c r="A168" s="44">
        <v>153</v>
      </c>
      <c r="B168" s="43" t="s">
        <v>728</v>
      </c>
      <c r="C168" s="44" t="s">
        <v>69</v>
      </c>
      <c r="D168" s="38" t="s">
        <v>63</v>
      </c>
      <c r="E168" s="44" t="s">
        <v>32</v>
      </c>
      <c r="F168" s="44" t="s">
        <v>660</v>
      </c>
      <c r="G168" s="44">
        <v>100</v>
      </c>
      <c r="H168" s="44" t="s">
        <v>724</v>
      </c>
      <c r="I168" s="44" t="s">
        <v>729</v>
      </c>
      <c r="J168" s="44">
        <v>2019</v>
      </c>
      <c r="K168" s="44">
        <v>2020</v>
      </c>
      <c r="L168" s="45">
        <v>15</v>
      </c>
      <c r="M168" s="45"/>
      <c r="N168" s="65">
        <v>29</v>
      </c>
      <c r="O168" s="65">
        <v>120</v>
      </c>
      <c r="P168" s="65">
        <v>29</v>
      </c>
      <c r="Q168" s="65">
        <v>120</v>
      </c>
      <c r="R168" s="45" t="s">
        <v>730</v>
      </c>
      <c r="S168" s="44" t="s">
        <v>731</v>
      </c>
      <c r="T168" s="44"/>
      <c r="U168" s="44" t="s">
        <v>69</v>
      </c>
      <c r="V168" s="44" t="s">
        <v>38</v>
      </c>
      <c r="W168" s="44"/>
    </row>
    <row r="169" spans="1:23" s="5" customFormat="1" ht="97.05" hidden="1" customHeight="1">
      <c r="A169" s="44">
        <v>154</v>
      </c>
      <c r="B169" s="43" t="s">
        <v>732</v>
      </c>
      <c r="C169" s="44" t="s">
        <v>69</v>
      </c>
      <c r="D169" s="46" t="s">
        <v>63</v>
      </c>
      <c r="E169" s="44" t="s">
        <v>32</v>
      </c>
      <c r="F169" s="44" t="s">
        <v>660</v>
      </c>
      <c r="G169" s="44">
        <v>200</v>
      </c>
      <c r="H169" s="44" t="s">
        <v>733</v>
      </c>
      <c r="I169" s="44" t="s">
        <v>734</v>
      </c>
      <c r="J169" s="44">
        <v>2019</v>
      </c>
      <c r="K169" s="44">
        <v>2019</v>
      </c>
      <c r="L169" s="45">
        <v>60</v>
      </c>
      <c r="M169" s="45"/>
      <c r="N169" s="65">
        <v>530</v>
      </c>
      <c r="O169" s="65">
        <v>2344</v>
      </c>
      <c r="P169" s="65">
        <v>29</v>
      </c>
      <c r="Q169" s="65">
        <v>120</v>
      </c>
      <c r="R169" s="45" t="s">
        <v>735</v>
      </c>
      <c r="S169" s="44" t="s">
        <v>736</v>
      </c>
      <c r="T169" s="44"/>
      <c r="U169" s="44" t="s">
        <v>69</v>
      </c>
      <c r="V169" s="44" t="s">
        <v>38</v>
      </c>
      <c r="W169" s="44"/>
    </row>
    <row r="170" spans="1:23" s="5" customFormat="1" ht="97.05" hidden="1" customHeight="1">
      <c r="A170" s="44">
        <v>155</v>
      </c>
      <c r="B170" s="43" t="s">
        <v>737</v>
      </c>
      <c r="C170" s="44" t="s">
        <v>69</v>
      </c>
      <c r="D170" s="46" t="s">
        <v>63</v>
      </c>
      <c r="E170" s="44" t="s">
        <v>32</v>
      </c>
      <c r="F170" s="44" t="s">
        <v>660</v>
      </c>
      <c r="G170" s="44">
        <v>100</v>
      </c>
      <c r="H170" s="44" t="s">
        <v>738</v>
      </c>
      <c r="I170" s="44" t="s">
        <v>739</v>
      </c>
      <c r="J170" s="44">
        <v>2019</v>
      </c>
      <c r="K170" s="44">
        <v>2020</v>
      </c>
      <c r="L170" s="45">
        <v>52</v>
      </c>
      <c r="M170" s="45"/>
      <c r="N170" s="65">
        <v>530</v>
      </c>
      <c r="O170" s="65">
        <v>2344</v>
      </c>
      <c r="P170" s="65">
        <v>29</v>
      </c>
      <c r="Q170" s="65">
        <v>120</v>
      </c>
      <c r="R170" s="45" t="s">
        <v>740</v>
      </c>
      <c r="S170" s="44" t="s">
        <v>741</v>
      </c>
      <c r="T170" s="44"/>
      <c r="U170" s="44" t="s">
        <v>69</v>
      </c>
      <c r="V170" s="44" t="s">
        <v>38</v>
      </c>
      <c r="W170" s="44"/>
    </row>
    <row r="171" spans="1:23" s="5" customFormat="1" ht="97.05" hidden="1" customHeight="1">
      <c r="A171" s="44">
        <v>156</v>
      </c>
      <c r="B171" s="43" t="s">
        <v>742</v>
      </c>
      <c r="C171" s="44" t="s">
        <v>69</v>
      </c>
      <c r="D171" s="38" t="s">
        <v>743</v>
      </c>
      <c r="E171" s="44" t="s">
        <v>32</v>
      </c>
      <c r="F171" s="44" t="s">
        <v>744</v>
      </c>
      <c r="G171" s="44">
        <v>2000</v>
      </c>
      <c r="H171" s="44" t="s">
        <v>745</v>
      </c>
      <c r="I171" s="44" t="s">
        <v>746</v>
      </c>
      <c r="J171" s="44">
        <v>2019</v>
      </c>
      <c r="K171" s="44">
        <v>2019</v>
      </c>
      <c r="L171" s="45">
        <v>20</v>
      </c>
      <c r="M171" s="45"/>
      <c r="N171" s="65">
        <v>21</v>
      </c>
      <c r="O171" s="65">
        <v>105</v>
      </c>
      <c r="P171" s="65">
        <v>21</v>
      </c>
      <c r="Q171" s="65">
        <v>105</v>
      </c>
      <c r="R171" s="45" t="s">
        <v>747</v>
      </c>
      <c r="S171" s="44" t="s">
        <v>748</v>
      </c>
      <c r="T171" s="44"/>
      <c r="U171" s="44" t="s">
        <v>69</v>
      </c>
      <c r="V171" s="44" t="s">
        <v>38</v>
      </c>
      <c r="W171" s="44"/>
    </row>
    <row r="172" spans="1:23" s="5" customFormat="1" ht="97.05" hidden="1" customHeight="1">
      <c r="A172" s="44">
        <v>157</v>
      </c>
      <c r="B172" s="43" t="s">
        <v>749</v>
      </c>
      <c r="C172" s="44" t="s">
        <v>69</v>
      </c>
      <c r="D172" s="38" t="s">
        <v>64</v>
      </c>
      <c r="E172" s="44" t="s">
        <v>32</v>
      </c>
      <c r="F172" s="44" t="s">
        <v>439</v>
      </c>
      <c r="G172" s="44">
        <v>1</v>
      </c>
      <c r="H172" s="44" t="s">
        <v>750</v>
      </c>
      <c r="I172" s="44" t="s">
        <v>751</v>
      </c>
      <c r="J172" s="44">
        <v>2019</v>
      </c>
      <c r="K172" s="44">
        <v>2019</v>
      </c>
      <c r="L172" s="45">
        <v>12.5</v>
      </c>
      <c r="M172" s="45"/>
      <c r="N172" s="65">
        <v>45</v>
      </c>
      <c r="O172" s="65">
        <v>128</v>
      </c>
      <c r="P172" s="65">
        <v>25</v>
      </c>
      <c r="Q172" s="65">
        <v>96</v>
      </c>
      <c r="R172" s="45" t="s">
        <v>752</v>
      </c>
      <c r="S172" s="44" t="s">
        <v>753</v>
      </c>
      <c r="T172" s="44"/>
      <c r="U172" s="44" t="s">
        <v>69</v>
      </c>
      <c r="V172" s="44" t="s">
        <v>38</v>
      </c>
      <c r="W172" s="44"/>
    </row>
    <row r="173" spans="1:23" s="5" customFormat="1" ht="97.05" hidden="1" customHeight="1">
      <c r="A173" s="44">
        <v>158</v>
      </c>
      <c r="B173" s="83" t="s">
        <v>610</v>
      </c>
      <c r="C173" s="54" t="s">
        <v>262</v>
      </c>
      <c r="D173" s="53" t="s">
        <v>754</v>
      </c>
      <c r="E173" s="54" t="s">
        <v>32</v>
      </c>
      <c r="F173" s="54" t="s">
        <v>526</v>
      </c>
      <c r="G173" s="54">
        <v>2</v>
      </c>
      <c r="H173" s="54">
        <v>100</v>
      </c>
      <c r="I173" s="54" t="s">
        <v>755</v>
      </c>
      <c r="J173" s="54">
        <v>2020</v>
      </c>
      <c r="K173" s="54">
        <v>2020</v>
      </c>
      <c r="L173" s="45">
        <v>200</v>
      </c>
      <c r="M173" s="45">
        <v>0</v>
      </c>
      <c r="N173" s="65">
        <v>1729</v>
      </c>
      <c r="O173" s="65">
        <v>6622</v>
      </c>
      <c r="P173" s="65">
        <v>206</v>
      </c>
      <c r="Q173" s="65">
        <v>811</v>
      </c>
      <c r="R173" s="54" t="s">
        <v>756</v>
      </c>
      <c r="S173" s="54" t="s">
        <v>757</v>
      </c>
      <c r="T173" s="54"/>
      <c r="U173" s="54" t="s">
        <v>262</v>
      </c>
      <c r="V173" s="54" t="s">
        <v>38</v>
      </c>
      <c r="W173" s="54"/>
    </row>
    <row r="174" spans="1:23" s="5" customFormat="1" ht="97.05" hidden="1" customHeight="1">
      <c r="A174" s="44">
        <v>159</v>
      </c>
      <c r="B174" s="83" t="s">
        <v>758</v>
      </c>
      <c r="C174" s="54" t="s">
        <v>262</v>
      </c>
      <c r="D174" s="53" t="s">
        <v>759</v>
      </c>
      <c r="E174" s="54" t="s">
        <v>32</v>
      </c>
      <c r="F174" s="54" t="s">
        <v>526</v>
      </c>
      <c r="G174" s="54">
        <v>1</v>
      </c>
      <c r="H174" s="54">
        <v>100</v>
      </c>
      <c r="I174" s="54" t="s">
        <v>760</v>
      </c>
      <c r="J174" s="54">
        <v>2020</v>
      </c>
      <c r="K174" s="54">
        <v>2020</v>
      </c>
      <c r="L174" s="45">
        <v>100</v>
      </c>
      <c r="M174" s="45">
        <v>0</v>
      </c>
      <c r="N174" s="65">
        <v>869</v>
      </c>
      <c r="O174" s="65">
        <v>3553</v>
      </c>
      <c r="P174" s="65">
        <v>108</v>
      </c>
      <c r="Q174" s="65">
        <v>435</v>
      </c>
      <c r="R174" s="54" t="s">
        <v>761</v>
      </c>
      <c r="S174" s="54" t="s">
        <v>762</v>
      </c>
      <c r="T174" s="54"/>
      <c r="U174" s="54" t="s">
        <v>262</v>
      </c>
      <c r="V174" s="54" t="s">
        <v>38</v>
      </c>
      <c r="W174" s="54"/>
    </row>
    <row r="175" spans="1:23" s="5" customFormat="1" ht="97.05" hidden="1" customHeight="1">
      <c r="A175" s="44">
        <v>160</v>
      </c>
      <c r="B175" s="83" t="s">
        <v>763</v>
      </c>
      <c r="C175" s="54" t="s">
        <v>262</v>
      </c>
      <c r="D175" s="53" t="s">
        <v>764</v>
      </c>
      <c r="E175" s="54" t="s">
        <v>32</v>
      </c>
      <c r="F175" s="54" t="s">
        <v>526</v>
      </c>
      <c r="G175" s="54">
        <v>1</v>
      </c>
      <c r="H175" s="54">
        <v>100</v>
      </c>
      <c r="I175" s="54" t="s">
        <v>765</v>
      </c>
      <c r="J175" s="54">
        <v>2019.03</v>
      </c>
      <c r="K175" s="54">
        <v>2019.12</v>
      </c>
      <c r="L175" s="45">
        <v>100</v>
      </c>
      <c r="M175" s="45">
        <v>0</v>
      </c>
      <c r="N175" s="65">
        <v>876</v>
      </c>
      <c r="O175" s="65">
        <v>3312</v>
      </c>
      <c r="P175" s="65">
        <v>98</v>
      </c>
      <c r="Q175" s="65">
        <v>376</v>
      </c>
      <c r="R175" s="54" t="s">
        <v>766</v>
      </c>
      <c r="S175" s="54" t="s">
        <v>767</v>
      </c>
      <c r="T175" s="54"/>
      <c r="U175" s="54" t="s">
        <v>262</v>
      </c>
      <c r="V175" s="54" t="s">
        <v>38</v>
      </c>
      <c r="W175" s="54"/>
    </row>
    <row r="176" spans="1:23" s="5" customFormat="1" ht="97.05" hidden="1" customHeight="1">
      <c r="A176" s="44">
        <v>161</v>
      </c>
      <c r="B176" s="83" t="s">
        <v>768</v>
      </c>
      <c r="C176" s="54" t="s">
        <v>262</v>
      </c>
      <c r="D176" s="46" t="s">
        <v>769</v>
      </c>
      <c r="E176" s="44" t="s">
        <v>32</v>
      </c>
      <c r="F176" s="44" t="s">
        <v>439</v>
      </c>
      <c r="G176" s="44">
        <v>1</v>
      </c>
      <c r="H176" s="44">
        <v>300</v>
      </c>
      <c r="I176" s="44" t="s">
        <v>770</v>
      </c>
      <c r="J176" s="44">
        <v>2020</v>
      </c>
      <c r="K176" s="44">
        <v>2020</v>
      </c>
      <c r="L176" s="45">
        <v>300</v>
      </c>
      <c r="M176" s="45"/>
      <c r="N176" s="65">
        <v>883</v>
      </c>
      <c r="O176" s="65">
        <v>2721</v>
      </c>
      <c r="P176" s="65">
        <v>424</v>
      </c>
      <c r="Q176" s="65">
        <v>1658</v>
      </c>
      <c r="R176" s="45" t="s">
        <v>593</v>
      </c>
      <c r="S176" s="54" t="s">
        <v>771</v>
      </c>
      <c r="T176" s="54"/>
      <c r="U176" s="54" t="s">
        <v>262</v>
      </c>
      <c r="V176" s="54" t="s">
        <v>38</v>
      </c>
      <c r="W176" s="54"/>
    </row>
    <row r="177" spans="1:23" s="5" customFormat="1" ht="97.05" hidden="1" customHeight="1">
      <c r="A177" s="44">
        <v>162</v>
      </c>
      <c r="B177" s="83" t="s">
        <v>772</v>
      </c>
      <c r="C177" s="54" t="s">
        <v>262</v>
      </c>
      <c r="D177" s="38" t="s">
        <v>773</v>
      </c>
      <c r="E177" s="44" t="s">
        <v>32</v>
      </c>
      <c r="F177" s="44" t="s">
        <v>439</v>
      </c>
      <c r="G177" s="44">
        <v>1</v>
      </c>
      <c r="H177" s="44">
        <v>82</v>
      </c>
      <c r="I177" s="44" t="s">
        <v>774</v>
      </c>
      <c r="J177" s="44">
        <v>2018</v>
      </c>
      <c r="K177" s="44">
        <v>2018</v>
      </c>
      <c r="L177" s="45">
        <v>82</v>
      </c>
      <c r="M177" s="45"/>
      <c r="N177" s="65">
        <v>701</v>
      </c>
      <c r="O177" s="65">
        <v>2669</v>
      </c>
      <c r="P177" s="65">
        <v>256</v>
      </c>
      <c r="Q177" s="65">
        <v>1106</v>
      </c>
      <c r="R177" s="45" t="s">
        <v>775</v>
      </c>
      <c r="S177" s="54" t="s">
        <v>776</v>
      </c>
      <c r="T177" s="54"/>
      <c r="U177" s="54" t="s">
        <v>262</v>
      </c>
      <c r="V177" s="54" t="s">
        <v>38</v>
      </c>
      <c r="W177" s="54"/>
    </row>
    <row r="178" spans="1:23" s="5" customFormat="1" ht="97.05" hidden="1" customHeight="1">
      <c r="A178" s="44">
        <v>163</v>
      </c>
      <c r="B178" s="83" t="s">
        <v>777</v>
      </c>
      <c r="C178" s="54" t="s">
        <v>262</v>
      </c>
      <c r="D178" s="46" t="s">
        <v>769</v>
      </c>
      <c r="E178" s="44" t="s">
        <v>32</v>
      </c>
      <c r="F178" s="44" t="s">
        <v>439</v>
      </c>
      <c r="G178" s="44">
        <v>2</v>
      </c>
      <c r="H178" s="44" t="s">
        <v>778</v>
      </c>
      <c r="I178" s="44" t="s">
        <v>779</v>
      </c>
      <c r="J178" s="44">
        <v>2019</v>
      </c>
      <c r="K178" s="44">
        <v>2019</v>
      </c>
      <c r="L178" s="45">
        <v>60</v>
      </c>
      <c r="M178" s="45"/>
      <c r="N178" s="65">
        <v>883</v>
      </c>
      <c r="O178" s="65">
        <v>2721</v>
      </c>
      <c r="P178" s="65">
        <v>90</v>
      </c>
      <c r="Q178" s="65">
        <v>334</v>
      </c>
      <c r="R178" s="45" t="s">
        <v>780</v>
      </c>
      <c r="S178" s="54" t="s">
        <v>781</v>
      </c>
      <c r="T178" s="54"/>
      <c r="U178" s="54" t="s">
        <v>262</v>
      </c>
      <c r="V178" s="54" t="s">
        <v>38</v>
      </c>
      <c r="W178" s="54"/>
    </row>
    <row r="179" spans="1:23" s="5" customFormat="1" ht="97.05" hidden="1" customHeight="1">
      <c r="A179" s="44">
        <v>164</v>
      </c>
      <c r="B179" s="83" t="s">
        <v>782</v>
      </c>
      <c r="C179" s="54" t="s">
        <v>262</v>
      </c>
      <c r="D179" s="53" t="s">
        <v>783</v>
      </c>
      <c r="E179" s="54" t="s">
        <v>32</v>
      </c>
      <c r="F179" s="54" t="s">
        <v>439</v>
      </c>
      <c r="G179" s="54">
        <v>2</v>
      </c>
      <c r="H179" s="54"/>
      <c r="I179" s="54" t="s">
        <v>784</v>
      </c>
      <c r="J179" s="54">
        <v>2018</v>
      </c>
      <c r="K179" s="54">
        <v>2019</v>
      </c>
      <c r="L179" s="45">
        <v>660</v>
      </c>
      <c r="M179" s="45"/>
      <c r="N179" s="65"/>
      <c r="O179" s="65"/>
      <c r="P179" s="65">
        <v>680</v>
      </c>
      <c r="Q179" s="65">
        <v>2764</v>
      </c>
      <c r="R179" s="54" t="s">
        <v>785</v>
      </c>
      <c r="S179" s="54" t="s">
        <v>786</v>
      </c>
      <c r="T179" s="54"/>
      <c r="U179" s="54" t="s">
        <v>262</v>
      </c>
      <c r="V179" s="54" t="s">
        <v>38</v>
      </c>
      <c r="W179" s="54"/>
    </row>
    <row r="180" spans="1:23" s="5" customFormat="1" ht="97.05" hidden="1" customHeight="1">
      <c r="A180" s="44">
        <v>165</v>
      </c>
      <c r="B180" s="43" t="s">
        <v>787</v>
      </c>
      <c r="C180" s="44" t="s">
        <v>76</v>
      </c>
      <c r="D180" s="38" t="s">
        <v>788</v>
      </c>
      <c r="E180" s="44" t="s">
        <v>32</v>
      </c>
      <c r="F180" s="44" t="s">
        <v>526</v>
      </c>
      <c r="G180" s="44">
        <v>1</v>
      </c>
      <c r="H180" s="44">
        <v>108.69</v>
      </c>
      <c r="I180" s="44" t="s">
        <v>789</v>
      </c>
      <c r="J180" s="44">
        <v>2018</v>
      </c>
      <c r="K180" s="44">
        <v>2018</v>
      </c>
      <c r="L180" s="45">
        <v>108.69</v>
      </c>
      <c r="M180" s="45"/>
      <c r="N180" s="65">
        <v>409</v>
      </c>
      <c r="O180" s="65">
        <v>1750</v>
      </c>
      <c r="P180" s="65">
        <v>169</v>
      </c>
      <c r="Q180" s="65">
        <v>676</v>
      </c>
      <c r="R180" s="44" t="s">
        <v>790</v>
      </c>
      <c r="S180" s="44" t="s">
        <v>791</v>
      </c>
      <c r="T180" s="44"/>
      <c r="U180" s="44" t="s">
        <v>76</v>
      </c>
      <c r="V180" s="44" t="s">
        <v>38</v>
      </c>
      <c r="W180" s="44"/>
    </row>
    <row r="181" spans="1:23" s="5" customFormat="1" ht="97.05" hidden="1" customHeight="1">
      <c r="A181" s="44">
        <v>166</v>
      </c>
      <c r="B181" s="43" t="s">
        <v>792</v>
      </c>
      <c r="C181" s="44" t="s">
        <v>76</v>
      </c>
      <c r="D181" s="38" t="s">
        <v>87</v>
      </c>
      <c r="E181" s="44" t="s">
        <v>32</v>
      </c>
      <c r="F181" s="44" t="s">
        <v>526</v>
      </c>
      <c r="G181" s="44">
        <v>1</v>
      </c>
      <c r="H181" s="44">
        <v>98.91</v>
      </c>
      <c r="I181" s="44" t="s">
        <v>793</v>
      </c>
      <c r="J181" s="44">
        <v>2018</v>
      </c>
      <c r="K181" s="44">
        <v>2018</v>
      </c>
      <c r="L181" s="45">
        <v>98.91</v>
      </c>
      <c r="M181" s="45"/>
      <c r="N181" s="65">
        <v>348</v>
      </c>
      <c r="O181" s="65">
        <v>1218</v>
      </c>
      <c r="P181" s="65">
        <v>104</v>
      </c>
      <c r="Q181" s="65">
        <v>427</v>
      </c>
      <c r="R181" s="44" t="s">
        <v>790</v>
      </c>
      <c r="S181" s="44" t="s">
        <v>791</v>
      </c>
      <c r="T181" s="44"/>
      <c r="U181" s="44" t="s">
        <v>76</v>
      </c>
      <c r="V181" s="44" t="s">
        <v>38</v>
      </c>
      <c r="W181" s="44"/>
    </row>
    <row r="182" spans="1:23" s="5" customFormat="1" ht="97.05" hidden="1" customHeight="1">
      <c r="A182" s="44">
        <v>167</v>
      </c>
      <c r="B182" s="43" t="s">
        <v>794</v>
      </c>
      <c r="C182" s="44" t="s">
        <v>76</v>
      </c>
      <c r="D182" s="38" t="s">
        <v>93</v>
      </c>
      <c r="E182" s="44" t="s">
        <v>32</v>
      </c>
      <c r="F182" s="44" t="s">
        <v>526</v>
      </c>
      <c r="G182" s="44">
        <v>1</v>
      </c>
      <c r="H182" s="44">
        <v>92.4</v>
      </c>
      <c r="I182" s="44" t="s">
        <v>795</v>
      </c>
      <c r="J182" s="44">
        <v>2018</v>
      </c>
      <c r="K182" s="44">
        <v>2018</v>
      </c>
      <c r="L182" s="45">
        <v>92.4</v>
      </c>
      <c r="M182" s="45"/>
      <c r="N182" s="65">
        <v>150</v>
      </c>
      <c r="O182" s="65">
        <v>619</v>
      </c>
      <c r="P182" s="65">
        <v>62</v>
      </c>
      <c r="Q182" s="65">
        <v>226</v>
      </c>
      <c r="R182" s="44" t="s">
        <v>790</v>
      </c>
      <c r="S182" s="44" t="s">
        <v>791</v>
      </c>
      <c r="T182" s="44"/>
      <c r="U182" s="44" t="s">
        <v>76</v>
      </c>
      <c r="V182" s="44" t="s">
        <v>38</v>
      </c>
      <c r="W182" s="44"/>
    </row>
    <row r="183" spans="1:23" s="5" customFormat="1" ht="97.05" hidden="1" customHeight="1">
      <c r="A183" s="44">
        <v>168</v>
      </c>
      <c r="B183" s="43" t="s">
        <v>796</v>
      </c>
      <c r="C183" s="44" t="s">
        <v>76</v>
      </c>
      <c r="D183" s="38" t="s">
        <v>797</v>
      </c>
      <c r="E183" s="44" t="s">
        <v>264</v>
      </c>
      <c r="F183" s="44" t="s">
        <v>33</v>
      </c>
      <c r="G183" s="44" t="s">
        <v>526</v>
      </c>
      <c r="H183" s="44" t="s">
        <v>798</v>
      </c>
      <c r="I183" s="44" t="s">
        <v>799</v>
      </c>
      <c r="J183" s="44">
        <v>2020</v>
      </c>
      <c r="K183" s="44">
        <v>2020</v>
      </c>
      <c r="L183" s="45">
        <v>200</v>
      </c>
      <c r="M183" s="45"/>
      <c r="N183" s="65">
        <v>41</v>
      </c>
      <c r="O183" s="65">
        <v>185</v>
      </c>
      <c r="P183" s="65">
        <v>18</v>
      </c>
      <c r="Q183" s="65">
        <v>69</v>
      </c>
      <c r="R183" s="44" t="s">
        <v>790</v>
      </c>
      <c r="S183" s="44" t="s">
        <v>91</v>
      </c>
      <c r="T183" s="44"/>
      <c r="U183" s="44" t="s">
        <v>76</v>
      </c>
      <c r="V183" s="44" t="s">
        <v>38</v>
      </c>
      <c r="W183" s="44"/>
    </row>
    <row r="184" spans="1:23" s="5" customFormat="1" ht="97.05" hidden="1" customHeight="1">
      <c r="A184" s="44">
        <v>169</v>
      </c>
      <c r="B184" s="83" t="s">
        <v>800</v>
      </c>
      <c r="C184" s="44" t="s">
        <v>280</v>
      </c>
      <c r="D184" s="38" t="s">
        <v>801</v>
      </c>
      <c r="E184" s="44" t="s">
        <v>32</v>
      </c>
      <c r="F184" s="44" t="s">
        <v>660</v>
      </c>
      <c r="G184" s="44">
        <v>2000</v>
      </c>
      <c r="H184" s="54" t="s">
        <v>802</v>
      </c>
      <c r="I184" s="44" t="s">
        <v>803</v>
      </c>
      <c r="J184" s="44">
        <v>2019.9</v>
      </c>
      <c r="K184" s="44">
        <v>2020.12</v>
      </c>
      <c r="L184" s="45">
        <v>200</v>
      </c>
      <c r="M184" s="45"/>
      <c r="N184" s="65">
        <v>615</v>
      </c>
      <c r="O184" s="65">
        <v>2285</v>
      </c>
      <c r="P184" s="65">
        <v>64</v>
      </c>
      <c r="Q184" s="65">
        <v>257</v>
      </c>
      <c r="R184" s="54" t="s">
        <v>804</v>
      </c>
      <c r="S184" s="44" t="s">
        <v>805</v>
      </c>
      <c r="T184" s="44"/>
      <c r="U184" s="44" t="s">
        <v>280</v>
      </c>
      <c r="V184" s="44" t="s">
        <v>38</v>
      </c>
      <c r="W184" s="44"/>
    </row>
    <row r="185" spans="1:23" s="5" customFormat="1" ht="97.05" hidden="1" customHeight="1">
      <c r="A185" s="44">
        <v>170</v>
      </c>
      <c r="B185" s="43" t="s">
        <v>806</v>
      </c>
      <c r="C185" s="44" t="s">
        <v>280</v>
      </c>
      <c r="D185" s="38" t="s">
        <v>281</v>
      </c>
      <c r="E185" s="44" t="s">
        <v>32</v>
      </c>
      <c r="F185" s="44" t="s">
        <v>660</v>
      </c>
      <c r="G185" s="44">
        <v>30</v>
      </c>
      <c r="H185" s="44" t="s">
        <v>807</v>
      </c>
      <c r="I185" s="44" t="s">
        <v>808</v>
      </c>
      <c r="J185" s="44">
        <v>2020.1</v>
      </c>
      <c r="K185" s="44">
        <v>2020.12</v>
      </c>
      <c r="L185" s="45">
        <v>18</v>
      </c>
      <c r="M185" s="45"/>
      <c r="N185" s="65">
        <v>47</v>
      </c>
      <c r="O185" s="65">
        <v>175</v>
      </c>
      <c r="P185" s="65">
        <v>1</v>
      </c>
      <c r="Q185" s="65">
        <v>2</v>
      </c>
      <c r="R185" s="54" t="s">
        <v>809</v>
      </c>
      <c r="S185" s="54" t="s">
        <v>810</v>
      </c>
      <c r="T185" s="44"/>
      <c r="U185" s="44" t="s">
        <v>280</v>
      </c>
      <c r="V185" s="44" t="s">
        <v>38</v>
      </c>
      <c r="W185" s="44"/>
    </row>
    <row r="186" spans="1:23" s="5" customFormat="1" ht="97.05" hidden="1" customHeight="1">
      <c r="A186" s="44">
        <v>171</v>
      </c>
      <c r="B186" s="83" t="s">
        <v>811</v>
      </c>
      <c r="C186" s="44" t="s">
        <v>280</v>
      </c>
      <c r="D186" s="38" t="s">
        <v>812</v>
      </c>
      <c r="E186" s="44" t="s">
        <v>32</v>
      </c>
      <c r="F186" s="44" t="s">
        <v>666</v>
      </c>
      <c r="G186" s="44">
        <v>1720</v>
      </c>
      <c r="H186" s="54" t="s">
        <v>750</v>
      </c>
      <c r="I186" s="44" t="s">
        <v>813</v>
      </c>
      <c r="J186" s="44">
        <v>2019.9</v>
      </c>
      <c r="K186" s="44">
        <v>2020.12</v>
      </c>
      <c r="L186" s="45">
        <v>166.1</v>
      </c>
      <c r="M186" s="45"/>
      <c r="N186" s="65">
        <v>853</v>
      </c>
      <c r="O186" s="65">
        <v>3125</v>
      </c>
      <c r="P186" s="65">
        <v>141</v>
      </c>
      <c r="Q186" s="65">
        <v>550</v>
      </c>
      <c r="R186" s="54" t="s">
        <v>814</v>
      </c>
      <c r="S186" s="44" t="s">
        <v>815</v>
      </c>
      <c r="T186" s="44"/>
      <c r="U186" s="44" t="s">
        <v>280</v>
      </c>
      <c r="V186" s="44" t="s">
        <v>38</v>
      </c>
      <c r="W186" s="44"/>
    </row>
    <row r="187" spans="1:23" s="5" customFormat="1" ht="97.05" hidden="1" customHeight="1">
      <c r="A187" s="44">
        <v>172</v>
      </c>
      <c r="B187" s="83" t="s">
        <v>816</v>
      </c>
      <c r="C187" s="44" t="s">
        <v>280</v>
      </c>
      <c r="D187" s="38" t="s">
        <v>817</v>
      </c>
      <c r="E187" s="44" t="s">
        <v>32</v>
      </c>
      <c r="F187" s="44" t="s">
        <v>666</v>
      </c>
      <c r="G187" s="44">
        <v>38500</v>
      </c>
      <c r="H187" s="54" t="s">
        <v>818</v>
      </c>
      <c r="I187" s="44" t="s">
        <v>819</v>
      </c>
      <c r="J187" s="44">
        <v>2019.9</v>
      </c>
      <c r="K187" s="44">
        <v>2020.12</v>
      </c>
      <c r="L187" s="45">
        <v>57.75</v>
      </c>
      <c r="M187" s="45"/>
      <c r="N187" s="65">
        <v>943</v>
      </c>
      <c r="O187" s="65">
        <v>3613</v>
      </c>
      <c r="P187" s="65">
        <v>239</v>
      </c>
      <c r="Q187" s="65">
        <v>925</v>
      </c>
      <c r="R187" s="54" t="s">
        <v>820</v>
      </c>
      <c r="S187" s="44" t="s">
        <v>821</v>
      </c>
      <c r="T187" s="44"/>
      <c r="U187" s="44" t="s">
        <v>280</v>
      </c>
      <c r="V187" s="44" t="s">
        <v>38</v>
      </c>
      <c r="W187" s="44"/>
    </row>
    <row r="188" spans="1:23" s="5" customFormat="1" ht="97.05" hidden="1" customHeight="1">
      <c r="A188" s="44">
        <v>173</v>
      </c>
      <c r="B188" s="43" t="s">
        <v>822</v>
      </c>
      <c r="C188" s="44" t="s">
        <v>280</v>
      </c>
      <c r="D188" s="38" t="s">
        <v>823</v>
      </c>
      <c r="E188" s="44" t="s">
        <v>172</v>
      </c>
      <c r="F188" s="44"/>
      <c r="G188" s="44"/>
      <c r="H188" s="54"/>
      <c r="I188" s="44" t="s">
        <v>824</v>
      </c>
      <c r="J188" s="44">
        <v>2020.1</v>
      </c>
      <c r="K188" s="44">
        <v>2020.12</v>
      </c>
      <c r="L188" s="45">
        <v>500</v>
      </c>
      <c r="M188" s="45"/>
      <c r="N188" s="65">
        <v>238</v>
      </c>
      <c r="O188" s="65">
        <v>840</v>
      </c>
      <c r="P188" s="65">
        <v>77</v>
      </c>
      <c r="Q188" s="65">
        <v>293</v>
      </c>
      <c r="R188" s="54" t="s">
        <v>825</v>
      </c>
      <c r="S188" s="44" t="s">
        <v>826</v>
      </c>
      <c r="T188" s="44"/>
      <c r="U188" s="44" t="s">
        <v>280</v>
      </c>
      <c r="V188" s="44" t="s">
        <v>38</v>
      </c>
      <c r="W188" s="44"/>
    </row>
    <row r="189" spans="1:23" s="5" customFormat="1" ht="97.05" hidden="1" customHeight="1">
      <c r="A189" s="44">
        <v>174</v>
      </c>
      <c r="B189" s="43" t="s">
        <v>827</v>
      </c>
      <c r="C189" s="44" t="s">
        <v>150</v>
      </c>
      <c r="D189" s="38" t="s">
        <v>828</v>
      </c>
      <c r="E189" s="44" t="s">
        <v>32</v>
      </c>
      <c r="F189" s="44" t="s">
        <v>439</v>
      </c>
      <c r="G189" s="44">
        <v>5</v>
      </c>
      <c r="H189" s="44" t="s">
        <v>829</v>
      </c>
      <c r="I189" s="44" t="s">
        <v>830</v>
      </c>
      <c r="J189" s="44">
        <v>2019</v>
      </c>
      <c r="K189" s="44">
        <v>2020</v>
      </c>
      <c r="L189" s="45">
        <v>204</v>
      </c>
      <c r="M189" s="45"/>
      <c r="N189" s="65">
        <v>534</v>
      </c>
      <c r="O189" s="65">
        <v>2120</v>
      </c>
      <c r="P189" s="65">
        <v>433</v>
      </c>
      <c r="Q189" s="65">
        <v>1796</v>
      </c>
      <c r="R189" s="44" t="s">
        <v>831</v>
      </c>
      <c r="S189" s="44" t="s">
        <v>56</v>
      </c>
      <c r="T189" s="44"/>
      <c r="U189" s="44" t="s">
        <v>150</v>
      </c>
      <c r="V189" s="44" t="s">
        <v>38</v>
      </c>
      <c r="W189" s="44"/>
    </row>
    <row r="190" spans="1:23" s="5" customFormat="1" ht="97.05" hidden="1" customHeight="1">
      <c r="A190" s="44">
        <v>175</v>
      </c>
      <c r="B190" s="43" t="s">
        <v>832</v>
      </c>
      <c r="C190" s="44" t="s">
        <v>150</v>
      </c>
      <c r="D190" s="38" t="s">
        <v>269</v>
      </c>
      <c r="E190" s="44" t="s">
        <v>32</v>
      </c>
      <c r="F190" s="44" t="s">
        <v>833</v>
      </c>
      <c r="G190" s="44"/>
      <c r="H190" s="44">
        <v>1000</v>
      </c>
      <c r="I190" s="44" t="s">
        <v>834</v>
      </c>
      <c r="J190" s="44">
        <v>2020</v>
      </c>
      <c r="K190" s="44">
        <v>2020</v>
      </c>
      <c r="L190" s="45">
        <v>25</v>
      </c>
      <c r="M190" s="45"/>
      <c r="N190" s="65">
        <v>53</v>
      </c>
      <c r="O190" s="65">
        <v>214</v>
      </c>
      <c r="P190" s="65">
        <v>26</v>
      </c>
      <c r="Q190" s="65">
        <v>105</v>
      </c>
      <c r="R190" s="44" t="s">
        <v>835</v>
      </c>
      <c r="S190" s="44" t="s">
        <v>56</v>
      </c>
      <c r="T190" s="44"/>
      <c r="U190" s="44" t="s">
        <v>150</v>
      </c>
      <c r="V190" s="44" t="s">
        <v>38</v>
      </c>
      <c r="W190" s="44"/>
    </row>
    <row r="191" spans="1:23" s="5" customFormat="1" ht="97.05" hidden="1" customHeight="1">
      <c r="A191" s="44">
        <v>176</v>
      </c>
      <c r="B191" s="43" t="s">
        <v>836</v>
      </c>
      <c r="C191" s="44" t="s">
        <v>150</v>
      </c>
      <c r="D191" s="38" t="s">
        <v>269</v>
      </c>
      <c r="E191" s="44" t="s">
        <v>32</v>
      </c>
      <c r="F191" s="44" t="s">
        <v>439</v>
      </c>
      <c r="G191" s="44"/>
      <c r="H191" s="44">
        <v>2</v>
      </c>
      <c r="I191" s="44" t="s">
        <v>837</v>
      </c>
      <c r="J191" s="44">
        <v>2020</v>
      </c>
      <c r="K191" s="44">
        <v>2020</v>
      </c>
      <c r="L191" s="45">
        <v>106</v>
      </c>
      <c r="M191" s="45"/>
      <c r="N191" s="65">
        <v>270</v>
      </c>
      <c r="O191" s="65">
        <v>143</v>
      </c>
      <c r="P191" s="65">
        <v>201</v>
      </c>
      <c r="Q191" s="65">
        <v>784</v>
      </c>
      <c r="R191" s="44" t="s">
        <v>838</v>
      </c>
      <c r="S191" s="44" t="s">
        <v>56</v>
      </c>
      <c r="T191" s="44"/>
      <c r="U191" s="44" t="s">
        <v>150</v>
      </c>
      <c r="V191" s="44" t="s">
        <v>38</v>
      </c>
      <c r="W191" s="44"/>
    </row>
    <row r="192" spans="1:23" s="5" customFormat="1" ht="97.05" hidden="1" customHeight="1">
      <c r="A192" s="44">
        <v>177</v>
      </c>
      <c r="B192" s="43" t="s">
        <v>839</v>
      </c>
      <c r="C192" s="44" t="s">
        <v>150</v>
      </c>
      <c r="D192" s="38" t="s">
        <v>157</v>
      </c>
      <c r="E192" s="44" t="s">
        <v>32</v>
      </c>
      <c r="F192" s="44" t="s">
        <v>840</v>
      </c>
      <c r="G192" s="44">
        <v>1600</v>
      </c>
      <c r="H192" s="44" t="s">
        <v>841</v>
      </c>
      <c r="I192" s="44" t="s">
        <v>842</v>
      </c>
      <c r="J192" s="44">
        <v>2019</v>
      </c>
      <c r="K192" s="44">
        <v>2020</v>
      </c>
      <c r="L192" s="45">
        <v>32</v>
      </c>
      <c r="M192" s="45"/>
      <c r="N192" s="65">
        <v>925</v>
      </c>
      <c r="O192" s="65">
        <v>3794</v>
      </c>
      <c r="P192" s="65">
        <v>347</v>
      </c>
      <c r="Q192" s="65">
        <v>1349</v>
      </c>
      <c r="R192" s="44" t="s">
        <v>843</v>
      </c>
      <c r="S192" s="44" t="s">
        <v>56</v>
      </c>
      <c r="T192" s="44"/>
      <c r="U192" s="44" t="s">
        <v>150</v>
      </c>
      <c r="V192" s="44" t="s">
        <v>38</v>
      </c>
      <c r="W192" s="44"/>
    </row>
    <row r="193" spans="1:24" s="5" customFormat="1" ht="97.05" hidden="1" customHeight="1">
      <c r="A193" s="44">
        <v>178</v>
      </c>
      <c r="B193" s="43" t="s">
        <v>844</v>
      </c>
      <c r="C193" s="44" t="s">
        <v>150</v>
      </c>
      <c r="D193" s="38" t="s">
        <v>166</v>
      </c>
      <c r="E193" s="44" t="s">
        <v>32</v>
      </c>
      <c r="F193" s="44" t="s">
        <v>845</v>
      </c>
      <c r="G193" s="44">
        <v>3000</v>
      </c>
      <c r="H193" s="44" t="s">
        <v>846</v>
      </c>
      <c r="I193" s="44" t="s">
        <v>847</v>
      </c>
      <c r="J193" s="44">
        <v>2020</v>
      </c>
      <c r="K193" s="44">
        <v>2020</v>
      </c>
      <c r="L193" s="45">
        <v>120</v>
      </c>
      <c r="M193" s="45"/>
      <c r="N193" s="65">
        <v>789</v>
      </c>
      <c r="O193" s="65">
        <v>3085</v>
      </c>
      <c r="P193" s="65">
        <v>259</v>
      </c>
      <c r="Q193" s="65">
        <v>1021</v>
      </c>
      <c r="R193" s="44" t="s">
        <v>848</v>
      </c>
      <c r="S193" s="44" t="s">
        <v>56</v>
      </c>
      <c r="T193" s="44"/>
      <c r="U193" s="44" t="s">
        <v>150</v>
      </c>
      <c r="V193" s="44" t="s">
        <v>38</v>
      </c>
      <c r="W193" s="44"/>
    </row>
    <row r="194" spans="1:24" s="5" customFormat="1" ht="97.05" hidden="1" customHeight="1">
      <c r="A194" s="44">
        <v>179</v>
      </c>
      <c r="B194" s="43" t="s">
        <v>849</v>
      </c>
      <c r="C194" s="44" t="s">
        <v>206</v>
      </c>
      <c r="D194" s="38" t="s">
        <v>850</v>
      </c>
      <c r="E194" s="44" t="s">
        <v>32</v>
      </c>
      <c r="F194" s="44" t="s">
        <v>666</v>
      </c>
      <c r="G194" s="44">
        <f t="shared" ref="G194:G196" si="12">SUM(G195:G197)</f>
        <v>1207020</v>
      </c>
      <c r="H194" s="44">
        <v>15</v>
      </c>
      <c r="I194" s="44" t="s">
        <v>851</v>
      </c>
      <c r="J194" s="44">
        <v>2018</v>
      </c>
      <c r="K194" s="44">
        <v>2018</v>
      </c>
      <c r="L194" s="45">
        <v>265.89999999999998</v>
      </c>
      <c r="M194" s="45"/>
      <c r="N194" s="65">
        <v>2783</v>
      </c>
      <c r="O194" s="65">
        <v>11698</v>
      </c>
      <c r="P194" s="65">
        <v>636</v>
      </c>
      <c r="Q194" s="65">
        <v>2704</v>
      </c>
      <c r="R194" s="44" t="s">
        <v>852</v>
      </c>
      <c r="S194" s="44" t="s">
        <v>210</v>
      </c>
      <c r="T194" s="44"/>
      <c r="U194" s="45" t="s">
        <v>206</v>
      </c>
      <c r="V194" s="45" t="s">
        <v>38</v>
      </c>
      <c r="W194" s="45"/>
    </row>
    <row r="195" spans="1:24" s="5" customFormat="1" ht="97.05" hidden="1" customHeight="1">
      <c r="A195" s="44">
        <v>180</v>
      </c>
      <c r="B195" s="43" t="s">
        <v>853</v>
      </c>
      <c r="C195" s="44"/>
      <c r="D195" s="38" t="s">
        <v>854</v>
      </c>
      <c r="E195" s="44" t="s">
        <v>32</v>
      </c>
      <c r="F195" s="44" t="s">
        <v>660</v>
      </c>
      <c r="G195" s="44">
        <f t="shared" si="12"/>
        <v>603540</v>
      </c>
      <c r="H195" s="44">
        <v>1550</v>
      </c>
      <c r="I195" s="44" t="s">
        <v>855</v>
      </c>
      <c r="J195" s="44">
        <v>2018</v>
      </c>
      <c r="K195" s="44">
        <v>2019</v>
      </c>
      <c r="L195" s="45">
        <v>52.7</v>
      </c>
      <c r="M195" s="45"/>
      <c r="N195" s="65">
        <v>2879</v>
      </c>
      <c r="O195" s="65">
        <v>12083</v>
      </c>
      <c r="P195" s="65">
        <v>636</v>
      </c>
      <c r="Q195" s="65">
        <v>2704</v>
      </c>
      <c r="R195" s="44" t="s">
        <v>852</v>
      </c>
      <c r="S195" s="44" t="s">
        <v>210</v>
      </c>
      <c r="T195" s="44"/>
      <c r="U195" s="45" t="s">
        <v>206</v>
      </c>
      <c r="V195" s="45" t="s">
        <v>38</v>
      </c>
      <c r="W195" s="54"/>
    </row>
    <row r="196" spans="1:24" s="5" customFormat="1" ht="97.05" hidden="1" customHeight="1">
      <c r="A196" s="44">
        <v>181</v>
      </c>
      <c r="B196" s="43" t="s">
        <v>856</v>
      </c>
      <c r="C196" s="44" t="s">
        <v>206</v>
      </c>
      <c r="D196" s="91" t="s">
        <v>217</v>
      </c>
      <c r="E196" s="44" t="s">
        <v>32</v>
      </c>
      <c r="F196" s="44" t="s">
        <v>660</v>
      </c>
      <c r="G196" s="44">
        <f t="shared" si="12"/>
        <v>402320</v>
      </c>
      <c r="H196" s="44">
        <v>3600</v>
      </c>
      <c r="I196" s="44" t="s">
        <v>857</v>
      </c>
      <c r="J196" s="44">
        <v>2019</v>
      </c>
      <c r="K196" s="44">
        <v>2020</v>
      </c>
      <c r="L196" s="45">
        <v>324</v>
      </c>
      <c r="M196" s="45"/>
      <c r="N196" s="65">
        <v>3630</v>
      </c>
      <c r="O196" s="65">
        <v>15230</v>
      </c>
      <c r="P196" s="65">
        <v>800</v>
      </c>
      <c r="Q196" s="65">
        <v>3390</v>
      </c>
      <c r="R196" s="44" t="s">
        <v>852</v>
      </c>
      <c r="S196" s="44" t="s">
        <v>210</v>
      </c>
      <c r="T196" s="44"/>
      <c r="U196" s="44" t="s">
        <v>206</v>
      </c>
      <c r="V196" s="45" t="s">
        <v>38</v>
      </c>
      <c r="W196" s="44"/>
    </row>
    <row r="197" spans="1:24" s="5" customFormat="1" ht="97.05" hidden="1" customHeight="1">
      <c r="A197" s="44">
        <v>182</v>
      </c>
      <c r="B197" s="43" t="s">
        <v>858</v>
      </c>
      <c r="C197" s="44" t="s">
        <v>206</v>
      </c>
      <c r="D197" s="91" t="s">
        <v>850</v>
      </c>
      <c r="E197" s="44" t="s">
        <v>32</v>
      </c>
      <c r="F197" s="44" t="s">
        <v>666</v>
      </c>
      <c r="G197" s="44">
        <f>SUM(G198:G199)</f>
        <v>201160</v>
      </c>
      <c r="H197" s="44">
        <v>1500</v>
      </c>
      <c r="I197" s="44" t="s">
        <v>859</v>
      </c>
      <c r="J197" s="44">
        <v>2019</v>
      </c>
      <c r="K197" s="44">
        <v>2020</v>
      </c>
      <c r="L197" s="45">
        <v>450</v>
      </c>
      <c r="M197" s="45"/>
      <c r="N197" s="65">
        <v>2783</v>
      </c>
      <c r="O197" s="65">
        <v>11698</v>
      </c>
      <c r="P197" s="65">
        <v>717</v>
      </c>
      <c r="Q197" s="65">
        <v>3050</v>
      </c>
      <c r="R197" s="44" t="s">
        <v>852</v>
      </c>
      <c r="S197" s="44" t="s">
        <v>210</v>
      </c>
      <c r="T197" s="44"/>
      <c r="U197" s="44" t="s">
        <v>206</v>
      </c>
      <c r="V197" s="45" t="s">
        <v>38</v>
      </c>
      <c r="W197" s="44"/>
    </row>
    <row r="198" spans="1:24" s="5" customFormat="1" ht="97.05" hidden="1" customHeight="1">
      <c r="A198" s="44">
        <v>183</v>
      </c>
      <c r="B198" s="43" t="s">
        <v>860</v>
      </c>
      <c r="C198" s="44" t="s">
        <v>206</v>
      </c>
      <c r="D198" s="38" t="s">
        <v>861</v>
      </c>
      <c r="E198" s="44" t="s">
        <v>32</v>
      </c>
      <c r="F198" s="44" t="s">
        <v>33</v>
      </c>
      <c r="G198" s="44">
        <v>60</v>
      </c>
      <c r="H198" s="44"/>
      <c r="I198" s="44" t="s">
        <v>862</v>
      </c>
      <c r="J198" s="44">
        <v>2019</v>
      </c>
      <c r="K198" s="44">
        <v>2019</v>
      </c>
      <c r="L198" s="45">
        <v>200</v>
      </c>
      <c r="M198" s="45"/>
      <c r="N198" s="67">
        <v>1135</v>
      </c>
      <c r="O198" s="67">
        <v>4687</v>
      </c>
      <c r="P198" s="65">
        <v>155</v>
      </c>
      <c r="Q198" s="65">
        <v>604</v>
      </c>
      <c r="R198" s="44" t="s">
        <v>863</v>
      </c>
      <c r="S198" s="44" t="s">
        <v>210</v>
      </c>
      <c r="T198" s="44"/>
      <c r="U198" s="44" t="s">
        <v>206</v>
      </c>
      <c r="V198" s="45" t="s">
        <v>38</v>
      </c>
      <c r="W198" s="44"/>
    </row>
    <row r="199" spans="1:24" s="5" customFormat="1" ht="97.05" hidden="1" customHeight="1">
      <c r="A199" s="44">
        <v>184</v>
      </c>
      <c r="B199" s="43" t="s">
        <v>864</v>
      </c>
      <c r="C199" s="44"/>
      <c r="D199" s="38" t="s">
        <v>217</v>
      </c>
      <c r="E199" s="44" t="s">
        <v>32</v>
      </c>
      <c r="F199" s="44" t="s">
        <v>865</v>
      </c>
      <c r="G199" s="44">
        <f>SUM(G200:G201)</f>
        <v>201100</v>
      </c>
      <c r="H199" s="44"/>
      <c r="I199" s="44" t="s">
        <v>866</v>
      </c>
      <c r="J199" s="44">
        <v>2018</v>
      </c>
      <c r="K199" s="44">
        <v>2019</v>
      </c>
      <c r="L199" s="45">
        <v>172.6</v>
      </c>
      <c r="M199" s="45"/>
      <c r="N199" s="65">
        <v>3630</v>
      </c>
      <c r="O199" s="65">
        <v>15230</v>
      </c>
      <c r="P199" s="65">
        <v>800</v>
      </c>
      <c r="Q199" s="65">
        <v>3390</v>
      </c>
      <c r="R199" s="54"/>
      <c r="S199" s="54"/>
      <c r="T199" s="44"/>
      <c r="U199" s="44" t="s">
        <v>206</v>
      </c>
      <c r="V199" s="44" t="s">
        <v>38</v>
      </c>
      <c r="W199" s="44"/>
    </row>
    <row r="200" spans="1:24" s="5" customFormat="1" ht="97.05" hidden="1" customHeight="1">
      <c r="A200" s="44">
        <v>185</v>
      </c>
      <c r="B200" s="43" t="s">
        <v>867</v>
      </c>
      <c r="C200" s="44" t="s">
        <v>179</v>
      </c>
      <c r="D200" s="38" t="s">
        <v>868</v>
      </c>
      <c r="E200" s="44" t="s">
        <v>32</v>
      </c>
      <c r="F200" s="44" t="s">
        <v>744</v>
      </c>
      <c r="G200" s="44">
        <v>195000</v>
      </c>
      <c r="H200" s="44" t="s">
        <v>869</v>
      </c>
      <c r="I200" s="44" t="s">
        <v>870</v>
      </c>
      <c r="J200" s="44">
        <v>2018</v>
      </c>
      <c r="K200" s="44">
        <v>2019</v>
      </c>
      <c r="L200" s="45">
        <v>347.5</v>
      </c>
      <c r="M200" s="45"/>
      <c r="N200" s="65"/>
      <c r="O200" s="65"/>
      <c r="P200" s="65">
        <v>278</v>
      </c>
      <c r="Q200" s="65">
        <v>1077</v>
      </c>
      <c r="R200" s="66" t="s">
        <v>871</v>
      </c>
      <c r="S200" s="44"/>
      <c r="T200" s="44"/>
      <c r="U200" s="44" t="s">
        <v>179</v>
      </c>
      <c r="V200" s="45" t="s">
        <v>38</v>
      </c>
      <c r="W200" s="44"/>
    </row>
    <row r="201" spans="1:24" s="5" customFormat="1" ht="97.05" hidden="1" customHeight="1">
      <c r="A201" s="44">
        <v>186</v>
      </c>
      <c r="B201" s="43" t="s">
        <v>872</v>
      </c>
      <c r="C201" s="44" t="s">
        <v>179</v>
      </c>
      <c r="D201" s="38" t="s">
        <v>180</v>
      </c>
      <c r="E201" s="44" t="s">
        <v>32</v>
      </c>
      <c r="F201" s="44" t="s">
        <v>660</v>
      </c>
      <c r="G201" s="44">
        <v>6100</v>
      </c>
      <c r="H201" s="44" t="s">
        <v>873</v>
      </c>
      <c r="I201" s="44" t="s">
        <v>874</v>
      </c>
      <c r="J201" s="44">
        <v>2019</v>
      </c>
      <c r="K201" s="44">
        <v>2019</v>
      </c>
      <c r="L201" s="45">
        <v>360</v>
      </c>
      <c r="M201" s="45"/>
      <c r="N201" s="65"/>
      <c r="O201" s="65"/>
      <c r="P201" s="65">
        <v>1109</v>
      </c>
      <c r="Q201" s="65">
        <v>4318</v>
      </c>
      <c r="R201" s="66" t="s">
        <v>875</v>
      </c>
      <c r="S201" s="44" t="s">
        <v>876</v>
      </c>
      <c r="T201" s="44"/>
      <c r="U201" s="44" t="s">
        <v>179</v>
      </c>
      <c r="V201" s="45" t="s">
        <v>38</v>
      </c>
      <c r="W201" s="44"/>
    </row>
    <row r="202" spans="1:24" s="13" customFormat="1" ht="45" hidden="1" customHeight="1">
      <c r="A202" s="44">
        <v>187</v>
      </c>
      <c r="B202" s="50" t="s">
        <v>877</v>
      </c>
      <c r="C202" s="73" t="s">
        <v>280</v>
      </c>
      <c r="D202" s="38" t="s">
        <v>372</v>
      </c>
      <c r="E202" s="44" t="s">
        <v>32</v>
      </c>
      <c r="F202" s="44" t="s">
        <v>666</v>
      </c>
      <c r="G202" s="44">
        <v>200</v>
      </c>
      <c r="H202" s="54" t="s">
        <v>878</v>
      </c>
      <c r="I202" s="44" t="s">
        <v>879</v>
      </c>
      <c r="J202" s="44">
        <v>2020.01</v>
      </c>
      <c r="K202" s="44">
        <v>2020.12</v>
      </c>
      <c r="L202" s="45">
        <v>4</v>
      </c>
      <c r="M202" s="45"/>
      <c r="N202" s="65">
        <v>40</v>
      </c>
      <c r="O202" s="65">
        <v>143</v>
      </c>
      <c r="P202" s="65"/>
      <c r="Q202" s="65"/>
      <c r="R202" s="54" t="s">
        <v>880</v>
      </c>
      <c r="S202" s="44" t="s">
        <v>881</v>
      </c>
      <c r="T202" s="44"/>
      <c r="U202" s="44" t="s">
        <v>280</v>
      </c>
      <c r="V202" s="44" t="s">
        <v>245</v>
      </c>
      <c r="W202" s="44"/>
    </row>
    <row r="203" spans="1:24" s="13" customFormat="1" ht="38.1" hidden="1" customHeight="1">
      <c r="A203" s="44">
        <v>188</v>
      </c>
      <c r="B203" s="50" t="s">
        <v>882</v>
      </c>
      <c r="C203" s="73" t="s">
        <v>280</v>
      </c>
      <c r="D203" s="38" t="s">
        <v>372</v>
      </c>
      <c r="E203" s="44" t="s">
        <v>32</v>
      </c>
      <c r="F203" s="44" t="s">
        <v>660</v>
      </c>
      <c r="G203" s="44">
        <v>100</v>
      </c>
      <c r="H203" s="54" t="s">
        <v>883</v>
      </c>
      <c r="I203" s="44" t="s">
        <v>884</v>
      </c>
      <c r="J203" s="44">
        <v>2020.01</v>
      </c>
      <c r="K203" s="44">
        <v>2020.12</v>
      </c>
      <c r="L203" s="45">
        <v>8</v>
      </c>
      <c r="M203" s="45"/>
      <c r="N203" s="65">
        <v>72</v>
      </c>
      <c r="O203" s="65">
        <v>240</v>
      </c>
      <c r="P203" s="65"/>
      <c r="Q203" s="65"/>
      <c r="R203" s="54" t="s">
        <v>885</v>
      </c>
      <c r="S203" s="44" t="s">
        <v>886</v>
      </c>
      <c r="T203" s="44"/>
      <c r="U203" s="44" t="s">
        <v>280</v>
      </c>
      <c r="V203" s="44" t="s">
        <v>245</v>
      </c>
      <c r="W203" s="44"/>
    </row>
    <row r="204" spans="1:24" s="4" customFormat="1" ht="28.8" hidden="1">
      <c r="A204" s="40"/>
      <c r="B204" s="36" t="s">
        <v>887</v>
      </c>
      <c r="C204" s="41"/>
      <c r="D204" s="34"/>
      <c r="E204" s="41"/>
      <c r="F204" s="42"/>
      <c r="G204" s="42"/>
      <c r="H204" s="41"/>
      <c r="I204" s="33"/>
      <c r="J204" s="40"/>
      <c r="K204" s="40"/>
      <c r="L204" s="58">
        <f>SUM(L205:L210)</f>
        <v>916</v>
      </c>
      <c r="M204" s="58">
        <f t="shared" ref="M204:Q204" si="13">SUM(M205:M210)</f>
        <v>0</v>
      </c>
      <c r="N204" s="64">
        <f t="shared" si="13"/>
        <v>3403</v>
      </c>
      <c r="O204" s="64">
        <f t="shared" si="13"/>
        <v>13878</v>
      </c>
      <c r="P204" s="64">
        <f t="shared" si="13"/>
        <v>1368</v>
      </c>
      <c r="Q204" s="64">
        <f t="shared" si="13"/>
        <v>5473</v>
      </c>
      <c r="R204" s="33"/>
      <c r="S204" s="33"/>
      <c r="T204" s="33"/>
      <c r="U204" s="33"/>
      <c r="V204" s="33"/>
      <c r="W204" s="33"/>
      <c r="X204" s="4">
        <v>1</v>
      </c>
    </row>
    <row r="205" spans="1:24" s="5" customFormat="1" ht="180" hidden="1" customHeight="1">
      <c r="A205" s="44">
        <v>189</v>
      </c>
      <c r="B205" s="43" t="s">
        <v>888</v>
      </c>
      <c r="C205" s="44" t="s">
        <v>69</v>
      </c>
      <c r="D205" s="46" t="s">
        <v>702</v>
      </c>
      <c r="E205" s="44" t="s">
        <v>32</v>
      </c>
      <c r="F205" s="44" t="s">
        <v>439</v>
      </c>
      <c r="G205" s="44">
        <v>1</v>
      </c>
      <c r="H205" s="54" t="s">
        <v>889</v>
      </c>
      <c r="I205" s="44" t="s">
        <v>890</v>
      </c>
      <c r="J205" s="44">
        <v>2019</v>
      </c>
      <c r="K205" s="44">
        <v>2020</v>
      </c>
      <c r="L205" s="45">
        <v>430</v>
      </c>
      <c r="M205" s="45"/>
      <c r="N205" s="65">
        <v>435</v>
      </c>
      <c r="O205" s="65">
        <v>2102</v>
      </c>
      <c r="P205" s="65">
        <v>324</v>
      </c>
      <c r="Q205" s="65">
        <v>1311</v>
      </c>
      <c r="R205" s="44" t="s">
        <v>891</v>
      </c>
      <c r="S205" s="44" t="s">
        <v>892</v>
      </c>
      <c r="T205" s="44"/>
      <c r="U205" s="44" t="s">
        <v>69</v>
      </c>
      <c r="V205" s="44" t="s">
        <v>38</v>
      </c>
      <c r="W205" s="44"/>
    </row>
    <row r="206" spans="1:24" s="5" customFormat="1" ht="97.05" hidden="1" customHeight="1">
      <c r="A206" s="44">
        <v>190</v>
      </c>
      <c r="B206" s="43" t="s">
        <v>893</v>
      </c>
      <c r="C206" s="44" t="s">
        <v>225</v>
      </c>
      <c r="D206" s="38" t="s">
        <v>894</v>
      </c>
      <c r="E206" s="44" t="s">
        <v>32</v>
      </c>
      <c r="F206" s="44" t="s">
        <v>526</v>
      </c>
      <c r="G206" s="44">
        <v>1</v>
      </c>
      <c r="H206" s="44"/>
      <c r="I206" s="44" t="s">
        <v>895</v>
      </c>
      <c r="J206" s="44">
        <v>2020</v>
      </c>
      <c r="K206" s="44">
        <v>2020</v>
      </c>
      <c r="L206" s="45">
        <v>150</v>
      </c>
      <c r="M206" s="45"/>
      <c r="N206" s="65">
        <v>66</v>
      </c>
      <c r="O206" s="65">
        <v>223</v>
      </c>
      <c r="P206" s="65">
        <v>15</v>
      </c>
      <c r="Q206" s="65">
        <v>53</v>
      </c>
      <c r="R206" s="44" t="s">
        <v>896</v>
      </c>
      <c r="S206" s="44" t="s">
        <v>572</v>
      </c>
      <c r="T206" s="44"/>
      <c r="U206" s="44" t="s">
        <v>225</v>
      </c>
      <c r="V206" s="44" t="s">
        <v>38</v>
      </c>
      <c r="W206" s="54"/>
    </row>
    <row r="207" spans="1:24" s="5" customFormat="1" ht="97.05" hidden="1" customHeight="1">
      <c r="A207" s="44">
        <v>191</v>
      </c>
      <c r="B207" s="43" t="s">
        <v>897</v>
      </c>
      <c r="C207" s="44" t="s">
        <v>76</v>
      </c>
      <c r="D207" s="38" t="s">
        <v>898</v>
      </c>
      <c r="E207" s="44" t="s">
        <v>32</v>
      </c>
      <c r="F207" s="44" t="s">
        <v>526</v>
      </c>
      <c r="G207" s="44">
        <v>1</v>
      </c>
      <c r="H207" s="44"/>
      <c r="I207" s="44" t="s">
        <v>899</v>
      </c>
      <c r="J207" s="44">
        <v>2020.01</v>
      </c>
      <c r="K207" s="44">
        <v>2020.12</v>
      </c>
      <c r="L207" s="45">
        <v>150</v>
      </c>
      <c r="M207" s="45"/>
      <c r="N207" s="65">
        <v>300</v>
      </c>
      <c r="O207" s="65">
        <v>1010</v>
      </c>
      <c r="P207" s="65">
        <v>117</v>
      </c>
      <c r="Q207" s="65">
        <v>476</v>
      </c>
      <c r="R207" s="44" t="s">
        <v>900</v>
      </c>
      <c r="S207" s="44" t="s">
        <v>901</v>
      </c>
      <c r="T207" s="44"/>
      <c r="U207" s="44" t="s">
        <v>76</v>
      </c>
      <c r="V207" s="44" t="s">
        <v>38</v>
      </c>
      <c r="W207" s="54"/>
    </row>
    <row r="208" spans="1:24" s="5" customFormat="1" ht="97.05" hidden="1" customHeight="1">
      <c r="A208" s="44">
        <v>192</v>
      </c>
      <c r="B208" s="43" t="s">
        <v>902</v>
      </c>
      <c r="C208" s="44" t="s">
        <v>150</v>
      </c>
      <c r="D208" s="38" t="s">
        <v>269</v>
      </c>
      <c r="E208" s="44" t="s">
        <v>32</v>
      </c>
      <c r="F208" s="44" t="s">
        <v>439</v>
      </c>
      <c r="G208" s="44"/>
      <c r="H208" s="44">
        <v>1</v>
      </c>
      <c r="I208" s="44" t="s">
        <v>903</v>
      </c>
      <c r="J208" s="44">
        <v>2020</v>
      </c>
      <c r="K208" s="44">
        <v>2020</v>
      </c>
      <c r="L208" s="45">
        <v>28</v>
      </c>
      <c r="M208" s="45"/>
      <c r="N208" s="65">
        <v>190</v>
      </c>
      <c r="O208" s="65">
        <v>767</v>
      </c>
      <c r="P208" s="65">
        <v>122</v>
      </c>
      <c r="Q208" s="65">
        <v>435</v>
      </c>
      <c r="R208" s="44" t="s">
        <v>904</v>
      </c>
      <c r="S208" s="44" t="s">
        <v>56</v>
      </c>
      <c r="T208" s="44"/>
      <c r="U208" s="44" t="s">
        <v>150</v>
      </c>
      <c r="V208" s="44" t="s">
        <v>38</v>
      </c>
      <c r="W208" s="44"/>
    </row>
    <row r="209" spans="1:24" s="5" customFormat="1" ht="97.05" hidden="1" customHeight="1">
      <c r="A209" s="44">
        <v>193</v>
      </c>
      <c r="B209" s="43" t="s">
        <v>905</v>
      </c>
      <c r="C209" s="44" t="s">
        <v>150</v>
      </c>
      <c r="D209" s="38" t="s">
        <v>269</v>
      </c>
      <c r="E209" s="44" t="s">
        <v>32</v>
      </c>
      <c r="F209" s="44" t="s">
        <v>439</v>
      </c>
      <c r="G209" s="44"/>
      <c r="H209" s="44">
        <v>1</v>
      </c>
      <c r="I209" s="44" t="s">
        <v>906</v>
      </c>
      <c r="J209" s="44">
        <v>2020</v>
      </c>
      <c r="K209" s="44">
        <v>2020</v>
      </c>
      <c r="L209" s="45">
        <v>48</v>
      </c>
      <c r="M209" s="45"/>
      <c r="N209" s="65">
        <v>323</v>
      </c>
      <c r="O209" s="65">
        <v>1268</v>
      </c>
      <c r="P209" s="65">
        <v>147</v>
      </c>
      <c r="Q209" s="65">
        <v>559</v>
      </c>
      <c r="R209" s="44" t="s">
        <v>907</v>
      </c>
      <c r="S209" s="44" t="s">
        <v>56</v>
      </c>
      <c r="T209" s="44"/>
      <c r="U209" s="44" t="s">
        <v>150</v>
      </c>
      <c r="V209" s="44" t="s">
        <v>38</v>
      </c>
      <c r="W209" s="44"/>
    </row>
    <row r="210" spans="1:24" s="5" customFormat="1" ht="97.05" hidden="1" customHeight="1">
      <c r="A210" s="44">
        <v>194</v>
      </c>
      <c r="B210" s="43" t="s">
        <v>908</v>
      </c>
      <c r="C210" s="44" t="s">
        <v>150</v>
      </c>
      <c r="D210" s="38" t="s">
        <v>909</v>
      </c>
      <c r="E210" s="44" t="s">
        <v>32</v>
      </c>
      <c r="F210" s="44" t="s">
        <v>439</v>
      </c>
      <c r="G210" s="44">
        <v>3</v>
      </c>
      <c r="H210" s="44"/>
      <c r="I210" s="44" t="s">
        <v>910</v>
      </c>
      <c r="J210" s="44">
        <v>2019</v>
      </c>
      <c r="K210" s="44">
        <v>2020</v>
      </c>
      <c r="L210" s="45">
        <v>110</v>
      </c>
      <c r="M210" s="45"/>
      <c r="N210" s="65">
        <v>2089</v>
      </c>
      <c r="O210" s="65">
        <v>8508</v>
      </c>
      <c r="P210" s="65">
        <v>643</v>
      </c>
      <c r="Q210" s="65">
        <v>2639</v>
      </c>
      <c r="R210" s="44" t="s">
        <v>911</v>
      </c>
      <c r="S210" s="44" t="s">
        <v>56</v>
      </c>
      <c r="T210" s="44"/>
      <c r="U210" s="44" t="s">
        <v>150</v>
      </c>
      <c r="V210" s="44" t="s">
        <v>38</v>
      </c>
      <c r="W210" s="44"/>
    </row>
    <row r="211" spans="1:24" s="4" customFormat="1" hidden="1">
      <c r="A211" s="40"/>
      <c r="B211" s="36" t="s">
        <v>912</v>
      </c>
      <c r="C211" s="41"/>
      <c r="D211" s="34"/>
      <c r="E211" s="41"/>
      <c r="F211" s="42"/>
      <c r="G211" s="42"/>
      <c r="H211" s="41"/>
      <c r="I211" s="33"/>
      <c r="J211" s="40"/>
      <c r="K211" s="40"/>
      <c r="L211" s="58">
        <f>L212</f>
        <v>1500</v>
      </c>
      <c r="M211" s="58">
        <f t="shared" ref="M211:Q211" si="14">M212</f>
        <v>0</v>
      </c>
      <c r="N211" s="64">
        <f t="shared" si="14"/>
        <v>26874</v>
      </c>
      <c r="O211" s="64">
        <f t="shared" si="14"/>
        <v>85961</v>
      </c>
      <c r="P211" s="64">
        <f t="shared" si="14"/>
        <v>10828</v>
      </c>
      <c r="Q211" s="64">
        <f t="shared" si="14"/>
        <v>43000</v>
      </c>
      <c r="R211" s="33"/>
      <c r="S211" s="33"/>
      <c r="T211" s="33"/>
      <c r="U211" s="33"/>
      <c r="V211" s="33"/>
      <c r="W211" s="33"/>
      <c r="X211" s="4">
        <v>1</v>
      </c>
    </row>
    <row r="212" spans="1:24" ht="57.6" hidden="1">
      <c r="A212" s="54">
        <v>195</v>
      </c>
      <c r="B212" s="83" t="s">
        <v>913</v>
      </c>
      <c r="C212" s="45" t="s">
        <v>914</v>
      </c>
      <c r="D212" s="53" t="s">
        <v>915</v>
      </c>
      <c r="E212" s="54" t="s">
        <v>32</v>
      </c>
      <c r="F212" s="54" t="s">
        <v>439</v>
      </c>
      <c r="G212" s="54">
        <v>1</v>
      </c>
      <c r="H212" s="54">
        <v>1500</v>
      </c>
      <c r="I212" s="54" t="s">
        <v>916</v>
      </c>
      <c r="J212" s="54">
        <v>2018</v>
      </c>
      <c r="K212" s="54">
        <v>2019</v>
      </c>
      <c r="L212" s="45">
        <v>1500</v>
      </c>
      <c r="M212" s="45"/>
      <c r="N212" s="65">
        <v>26874</v>
      </c>
      <c r="O212" s="65">
        <v>85961</v>
      </c>
      <c r="P212" s="65">
        <v>10828</v>
      </c>
      <c r="Q212" s="65">
        <v>43000</v>
      </c>
      <c r="R212" s="54" t="s">
        <v>917</v>
      </c>
      <c r="S212" s="54" t="s">
        <v>918</v>
      </c>
      <c r="T212" s="54"/>
      <c r="U212" s="54" t="s">
        <v>919</v>
      </c>
      <c r="V212" s="54" t="s">
        <v>919</v>
      </c>
      <c r="W212" s="54"/>
    </row>
    <row r="213" spans="1:24" s="4" customFormat="1" ht="27" hidden="1" customHeight="1">
      <c r="A213" s="40"/>
      <c r="B213" s="36" t="s">
        <v>920</v>
      </c>
      <c r="C213" s="41"/>
      <c r="D213" s="34"/>
      <c r="E213" s="41"/>
      <c r="F213" s="42"/>
      <c r="G213" s="42"/>
      <c r="H213" s="41"/>
      <c r="I213" s="33"/>
      <c r="J213" s="40"/>
      <c r="K213" s="40"/>
      <c r="L213" s="58">
        <f>SUM(L214:L215)</f>
        <v>630</v>
      </c>
      <c r="M213" s="58">
        <f t="shared" ref="M213:Q213" si="15">SUM(M214:M215)</f>
        <v>0</v>
      </c>
      <c r="N213" s="64">
        <f t="shared" si="15"/>
        <v>0</v>
      </c>
      <c r="O213" s="64">
        <f t="shared" si="15"/>
        <v>0</v>
      </c>
      <c r="P213" s="64">
        <f t="shared" si="15"/>
        <v>984</v>
      </c>
      <c r="Q213" s="64">
        <f t="shared" si="15"/>
        <v>3646</v>
      </c>
      <c r="R213" s="33"/>
      <c r="S213" s="33"/>
      <c r="T213" s="33"/>
      <c r="U213" s="33"/>
      <c r="V213" s="33"/>
      <c r="W213" s="33"/>
      <c r="X213" s="4">
        <v>1</v>
      </c>
    </row>
    <row r="214" spans="1:24" ht="138" hidden="1" customHeight="1">
      <c r="A214" s="35">
        <v>196</v>
      </c>
      <c r="B214" s="43" t="s">
        <v>921</v>
      </c>
      <c r="C214" s="44" t="s">
        <v>922</v>
      </c>
      <c r="D214" s="38" t="s">
        <v>923</v>
      </c>
      <c r="E214" s="44" t="s">
        <v>32</v>
      </c>
      <c r="F214" s="44" t="s">
        <v>439</v>
      </c>
      <c r="G214" s="44">
        <v>3</v>
      </c>
      <c r="H214" s="44"/>
      <c r="I214" s="44" t="s">
        <v>924</v>
      </c>
      <c r="J214" s="35">
        <v>2018</v>
      </c>
      <c r="K214" s="35">
        <v>2018</v>
      </c>
      <c r="L214" s="45">
        <v>80</v>
      </c>
      <c r="M214" s="45"/>
      <c r="N214" s="63"/>
      <c r="O214" s="65"/>
      <c r="P214" s="63">
        <v>126</v>
      </c>
      <c r="Q214" s="63">
        <v>447</v>
      </c>
      <c r="R214" s="44" t="s">
        <v>925</v>
      </c>
      <c r="S214" s="44" t="s">
        <v>926</v>
      </c>
      <c r="T214" s="44"/>
      <c r="U214" s="44" t="s">
        <v>922</v>
      </c>
      <c r="V214" s="44" t="s">
        <v>927</v>
      </c>
      <c r="W214" s="44"/>
    </row>
    <row r="215" spans="1:24" ht="214.05" hidden="1" customHeight="1">
      <c r="A215" s="35">
        <v>197</v>
      </c>
      <c r="B215" s="43" t="s">
        <v>928</v>
      </c>
      <c r="C215" s="44" t="s">
        <v>929</v>
      </c>
      <c r="D215" s="38" t="s">
        <v>930</v>
      </c>
      <c r="E215" s="44" t="s">
        <v>32</v>
      </c>
      <c r="F215" s="35" t="s">
        <v>439</v>
      </c>
      <c r="G215" s="35">
        <v>11</v>
      </c>
      <c r="H215" s="44" t="s">
        <v>931</v>
      </c>
      <c r="I215" s="44" t="s">
        <v>932</v>
      </c>
      <c r="J215" s="35">
        <v>2019</v>
      </c>
      <c r="K215" s="35">
        <v>2020</v>
      </c>
      <c r="L215" s="57">
        <v>550</v>
      </c>
      <c r="M215" s="57"/>
      <c r="N215" s="63" t="s">
        <v>933</v>
      </c>
      <c r="O215" s="65" t="s">
        <v>933</v>
      </c>
      <c r="P215" s="63">
        <v>858</v>
      </c>
      <c r="Q215" s="63">
        <v>3199</v>
      </c>
      <c r="R215" s="44" t="s">
        <v>934</v>
      </c>
      <c r="S215" s="44" t="s">
        <v>926</v>
      </c>
      <c r="T215" s="44"/>
      <c r="U215" s="44" t="s">
        <v>935</v>
      </c>
      <c r="V215" s="44" t="s">
        <v>927</v>
      </c>
      <c r="W215" s="44"/>
    </row>
    <row r="216" spans="1:24" s="4" customFormat="1" ht="22.05" hidden="1" customHeight="1">
      <c r="A216" s="40"/>
      <c r="B216" s="36" t="s">
        <v>936</v>
      </c>
      <c r="C216" s="41"/>
      <c r="D216" s="34"/>
      <c r="E216" s="41"/>
      <c r="F216" s="42"/>
      <c r="G216" s="42"/>
      <c r="H216" s="41"/>
      <c r="I216" s="33"/>
      <c r="J216" s="40"/>
      <c r="K216" s="40"/>
      <c r="L216" s="58">
        <f>SUM(L217:L219)</f>
        <v>1230</v>
      </c>
      <c r="M216" s="58">
        <f t="shared" ref="M216:Q216" si="16">SUM(M217:M219)</f>
        <v>0</v>
      </c>
      <c r="N216" s="64">
        <f t="shared" si="16"/>
        <v>777</v>
      </c>
      <c r="O216" s="64">
        <f t="shared" si="16"/>
        <v>3005</v>
      </c>
      <c r="P216" s="64">
        <f t="shared" si="16"/>
        <v>334</v>
      </c>
      <c r="Q216" s="64">
        <f t="shared" si="16"/>
        <v>1348</v>
      </c>
      <c r="R216" s="33"/>
      <c r="S216" s="33"/>
      <c r="T216" s="33"/>
      <c r="U216" s="33"/>
      <c r="V216" s="33" t="s">
        <v>38</v>
      </c>
      <c r="W216" s="33"/>
      <c r="X216" s="4">
        <v>1</v>
      </c>
    </row>
    <row r="217" spans="1:24" s="5" customFormat="1" ht="97.05" hidden="1" customHeight="1">
      <c r="A217" s="44">
        <v>198</v>
      </c>
      <c r="B217" s="43" t="s">
        <v>937</v>
      </c>
      <c r="C217" s="44" t="s">
        <v>232</v>
      </c>
      <c r="D217" s="38">
        <v>90</v>
      </c>
      <c r="E217" s="44" t="s">
        <v>32</v>
      </c>
      <c r="F217" s="44" t="s">
        <v>439</v>
      </c>
      <c r="G217" s="44">
        <v>90</v>
      </c>
      <c r="H217" s="44">
        <v>100000</v>
      </c>
      <c r="I217" s="44" t="s">
        <v>938</v>
      </c>
      <c r="J217" s="44">
        <v>2019</v>
      </c>
      <c r="K217" s="44">
        <v>2020</v>
      </c>
      <c r="L217" s="45">
        <v>900</v>
      </c>
      <c r="M217" s="45"/>
      <c r="N217" s="65"/>
      <c r="O217" s="65"/>
      <c r="P217" s="65"/>
      <c r="Q217" s="65"/>
      <c r="R217" s="44"/>
      <c r="S217" s="44"/>
      <c r="T217" s="44"/>
      <c r="U217" s="44" t="s">
        <v>38</v>
      </c>
      <c r="V217" s="44" t="s">
        <v>38</v>
      </c>
      <c r="W217" s="44"/>
    </row>
    <row r="218" spans="1:24" s="2" customFormat="1" ht="54" hidden="1" customHeight="1">
      <c r="A218" s="44">
        <v>199</v>
      </c>
      <c r="B218" s="84" t="s">
        <v>939</v>
      </c>
      <c r="C218" s="44" t="s">
        <v>200</v>
      </c>
      <c r="D218" s="38" t="s">
        <v>940</v>
      </c>
      <c r="E218" s="44" t="s">
        <v>32</v>
      </c>
      <c r="F218" s="35" t="s">
        <v>526</v>
      </c>
      <c r="G218" s="35">
        <v>1</v>
      </c>
      <c r="H218" s="17"/>
      <c r="I218" s="44" t="s">
        <v>941</v>
      </c>
      <c r="J218" s="65">
        <v>2018</v>
      </c>
      <c r="K218" s="65">
        <v>2020</v>
      </c>
      <c r="L218" s="96">
        <v>80</v>
      </c>
      <c r="M218" s="57"/>
      <c r="N218" s="63"/>
      <c r="O218" s="63"/>
      <c r="P218" s="65">
        <v>226</v>
      </c>
      <c r="Q218" s="65">
        <v>948</v>
      </c>
      <c r="R218" s="45" t="s">
        <v>942</v>
      </c>
      <c r="S218" s="35"/>
      <c r="T218" s="35"/>
      <c r="U218" s="44" t="s">
        <v>200</v>
      </c>
      <c r="V218" s="44" t="s">
        <v>38</v>
      </c>
      <c r="W218" s="35"/>
    </row>
    <row r="219" spans="1:24" ht="102" hidden="1" customHeight="1">
      <c r="A219" s="44">
        <v>200</v>
      </c>
      <c r="B219" s="43" t="s">
        <v>943</v>
      </c>
      <c r="C219" s="39" t="s">
        <v>262</v>
      </c>
      <c r="D219" s="38" t="s">
        <v>944</v>
      </c>
      <c r="E219" s="37" t="s">
        <v>32</v>
      </c>
      <c r="F219" s="39" t="s">
        <v>439</v>
      </c>
      <c r="G219" s="39">
        <v>1</v>
      </c>
      <c r="H219" s="37">
        <v>250</v>
      </c>
      <c r="I219" s="44" t="s">
        <v>945</v>
      </c>
      <c r="J219" s="35">
        <v>2019</v>
      </c>
      <c r="K219" s="35">
        <v>2020</v>
      </c>
      <c r="L219" s="57">
        <v>250</v>
      </c>
      <c r="M219" s="57"/>
      <c r="N219" s="63">
        <v>777</v>
      </c>
      <c r="O219" s="63">
        <v>3005</v>
      </c>
      <c r="P219" s="63">
        <v>108</v>
      </c>
      <c r="Q219" s="63">
        <v>400</v>
      </c>
      <c r="R219" s="44" t="s">
        <v>946</v>
      </c>
      <c r="S219" s="44" t="s">
        <v>947</v>
      </c>
      <c r="T219" s="44"/>
      <c r="U219" s="44" t="s">
        <v>262</v>
      </c>
      <c r="V219" s="44" t="s">
        <v>948</v>
      </c>
      <c r="W219" s="44"/>
    </row>
    <row r="220" spans="1:24" s="4" customFormat="1" hidden="1">
      <c r="A220" s="40"/>
      <c r="B220" s="36" t="s">
        <v>949</v>
      </c>
      <c r="C220" s="41"/>
      <c r="D220" s="34"/>
      <c r="E220" s="41"/>
      <c r="F220" s="42"/>
      <c r="G220" s="42"/>
      <c r="H220" s="41"/>
      <c r="I220" s="33"/>
      <c r="J220" s="40"/>
      <c r="K220" s="40"/>
      <c r="L220" s="58">
        <f t="shared" ref="L220:Q220" si="17">SUM(L221)</f>
        <v>12000</v>
      </c>
      <c r="M220" s="58">
        <f t="shared" si="17"/>
        <v>0</v>
      </c>
      <c r="N220" s="64">
        <f t="shared" si="17"/>
        <v>0</v>
      </c>
      <c r="O220" s="64">
        <f t="shared" si="17"/>
        <v>0</v>
      </c>
      <c r="P220" s="64">
        <f t="shared" si="17"/>
        <v>3202</v>
      </c>
      <c r="Q220" s="64">
        <f t="shared" si="17"/>
        <v>0</v>
      </c>
      <c r="R220" s="33"/>
      <c r="S220" s="33"/>
      <c r="T220" s="33"/>
      <c r="U220" s="33"/>
      <c r="V220" s="33"/>
      <c r="W220" s="33"/>
      <c r="X220" s="4">
        <v>1</v>
      </c>
    </row>
    <row r="221" spans="1:24" s="2" customFormat="1" ht="96" hidden="1" customHeight="1">
      <c r="A221" s="35">
        <v>201</v>
      </c>
      <c r="B221" s="43" t="s">
        <v>950</v>
      </c>
      <c r="C221" s="37" t="s">
        <v>951</v>
      </c>
      <c r="D221" s="38" t="s">
        <v>952</v>
      </c>
      <c r="E221" s="48" t="s">
        <v>32</v>
      </c>
      <c r="F221" s="48"/>
      <c r="G221" s="37" t="s">
        <v>953</v>
      </c>
      <c r="H221" s="37"/>
      <c r="I221" s="44" t="s">
        <v>953</v>
      </c>
      <c r="J221" s="35" t="s">
        <v>954</v>
      </c>
      <c r="K221" s="35" t="s">
        <v>955</v>
      </c>
      <c r="L221" s="57">
        <v>12000</v>
      </c>
      <c r="M221" s="57"/>
      <c r="N221" s="63"/>
      <c r="O221" s="63"/>
      <c r="P221" s="63">
        <v>3202</v>
      </c>
      <c r="Q221" s="63"/>
      <c r="R221" s="35"/>
      <c r="S221" s="35"/>
      <c r="T221" s="35"/>
      <c r="U221" s="44" t="s">
        <v>956</v>
      </c>
      <c r="V221" s="44" t="s">
        <v>957</v>
      </c>
      <c r="W221" s="35"/>
    </row>
    <row r="222" spans="1:24" s="4" customFormat="1" ht="19.95" hidden="1" customHeight="1">
      <c r="A222" s="40"/>
      <c r="B222" s="36" t="s">
        <v>958</v>
      </c>
      <c r="C222" s="41"/>
      <c r="D222" s="34"/>
      <c r="E222" s="41"/>
      <c r="F222" s="42"/>
      <c r="G222" s="42"/>
      <c r="H222" s="41"/>
      <c r="I222" s="33"/>
      <c r="J222" s="40"/>
      <c r="K222" s="40"/>
      <c r="L222" s="58" t="e">
        <f>SUM(#REF!)</f>
        <v>#REF!</v>
      </c>
      <c r="M222" s="58" t="e">
        <f>SUM(#REF!)</f>
        <v>#REF!</v>
      </c>
      <c r="N222" s="64" t="e">
        <f>SUM(#REF!)</f>
        <v>#REF!</v>
      </c>
      <c r="O222" s="64" t="e">
        <f>SUM(#REF!)</f>
        <v>#REF!</v>
      </c>
      <c r="P222" s="64" t="e">
        <f>SUM(#REF!)</f>
        <v>#REF!</v>
      </c>
      <c r="Q222" s="64" t="e">
        <f>SUM(#REF!)</f>
        <v>#REF!</v>
      </c>
      <c r="R222" s="33"/>
      <c r="S222" s="33"/>
      <c r="T222" s="33"/>
      <c r="U222" s="33"/>
      <c r="V222" s="33"/>
      <c r="W222" s="33"/>
      <c r="X222" s="4">
        <v>1</v>
      </c>
    </row>
    <row r="223" spans="1:24" ht="127.8" customHeight="1">
      <c r="A223" s="184">
        <v>1</v>
      </c>
      <c r="B223" s="181" t="s">
        <v>2296</v>
      </c>
      <c r="C223" s="181" t="s">
        <v>2297</v>
      </c>
      <c r="D223" s="185" t="s">
        <v>2304</v>
      </c>
      <c r="E223" s="44" t="s">
        <v>32</v>
      </c>
      <c r="F223" s="44" t="s">
        <v>526</v>
      </c>
      <c r="G223" s="44">
        <v>1</v>
      </c>
      <c r="H223" s="44" t="s">
        <v>959</v>
      </c>
      <c r="I223" s="181" t="s">
        <v>2298</v>
      </c>
      <c r="J223" s="44">
        <v>2021</v>
      </c>
      <c r="K223" s="44">
        <v>2021</v>
      </c>
      <c r="L223" s="57">
        <v>10</v>
      </c>
      <c r="M223" s="57">
        <v>10</v>
      </c>
      <c r="N223" s="63">
        <v>2618</v>
      </c>
      <c r="O223" s="63">
        <v>10029</v>
      </c>
      <c r="P223" s="65">
        <v>730</v>
      </c>
      <c r="Q223" s="65">
        <v>2985</v>
      </c>
      <c r="R223" s="66" t="s">
        <v>960</v>
      </c>
      <c r="S223" s="182" t="s">
        <v>2303</v>
      </c>
      <c r="T223" s="44" t="s">
        <v>2299</v>
      </c>
      <c r="U223" s="182" t="s">
        <v>2305</v>
      </c>
      <c r="V223" s="45" t="s">
        <v>961</v>
      </c>
      <c r="W223" s="44"/>
    </row>
    <row r="224" spans="1:24" s="4" customFormat="1" ht="25.05" hidden="1" customHeight="1">
      <c r="A224" s="40"/>
      <c r="B224" s="36" t="s">
        <v>962</v>
      </c>
      <c r="C224" s="41"/>
      <c r="D224" s="34"/>
      <c r="E224" s="41"/>
      <c r="F224" s="42"/>
      <c r="G224" s="42"/>
      <c r="H224" s="41"/>
      <c r="I224" s="33"/>
      <c r="J224" s="40"/>
      <c r="K224" s="40"/>
      <c r="L224" s="58">
        <f>SUM(L225:L226)</f>
        <v>30</v>
      </c>
      <c r="M224" s="58">
        <f t="shared" ref="M224:Q224" si="18">SUM(M225:M226)</f>
        <v>0</v>
      </c>
      <c r="N224" s="64">
        <f t="shared" si="18"/>
        <v>708</v>
      </c>
      <c r="O224" s="64">
        <f t="shared" si="18"/>
        <v>2963</v>
      </c>
      <c r="P224" s="64">
        <f t="shared" si="18"/>
        <v>56</v>
      </c>
      <c r="Q224" s="64">
        <f t="shared" si="18"/>
        <v>210</v>
      </c>
      <c r="R224" s="44"/>
      <c r="S224" s="44"/>
      <c r="T224" s="33"/>
      <c r="U224" s="33"/>
      <c r="V224" s="33"/>
      <c r="W224" s="33"/>
      <c r="X224" s="4">
        <v>1</v>
      </c>
    </row>
    <row r="225" spans="1:24" ht="201" hidden="1" customHeight="1">
      <c r="A225" s="35">
        <v>215</v>
      </c>
      <c r="B225" s="43" t="s">
        <v>963</v>
      </c>
      <c r="C225" s="39" t="s">
        <v>200</v>
      </c>
      <c r="D225" s="38" t="s">
        <v>964</v>
      </c>
      <c r="E225" s="37" t="s">
        <v>32</v>
      </c>
      <c r="F225" s="39" t="s">
        <v>526</v>
      </c>
      <c r="G225" s="39">
        <v>1</v>
      </c>
      <c r="H225" s="37">
        <v>15</v>
      </c>
      <c r="I225" s="44" t="s">
        <v>965</v>
      </c>
      <c r="J225" s="35">
        <v>2018</v>
      </c>
      <c r="K225" s="35">
        <v>2020</v>
      </c>
      <c r="L225" s="57">
        <v>15</v>
      </c>
      <c r="M225" s="57"/>
      <c r="N225" s="63">
        <v>187</v>
      </c>
      <c r="O225" s="63">
        <v>769</v>
      </c>
      <c r="P225" s="63">
        <v>20</v>
      </c>
      <c r="Q225" s="63">
        <v>46</v>
      </c>
      <c r="R225" s="44" t="s">
        <v>966</v>
      </c>
      <c r="S225" s="44" t="s">
        <v>967</v>
      </c>
      <c r="T225" s="44"/>
      <c r="U225" s="44" t="s">
        <v>948</v>
      </c>
      <c r="V225" s="44" t="s">
        <v>948</v>
      </c>
      <c r="W225" s="44"/>
    </row>
    <row r="226" spans="1:24" ht="118.05" hidden="1" customHeight="1">
      <c r="A226" s="35">
        <v>216</v>
      </c>
      <c r="B226" s="43" t="s">
        <v>968</v>
      </c>
      <c r="C226" s="37" t="s">
        <v>103</v>
      </c>
      <c r="D226" s="38" t="s">
        <v>146</v>
      </c>
      <c r="E226" s="37" t="s">
        <v>32</v>
      </c>
      <c r="F226" s="37" t="s">
        <v>526</v>
      </c>
      <c r="G226" s="37">
        <v>1</v>
      </c>
      <c r="H226" s="37">
        <v>15</v>
      </c>
      <c r="I226" s="44" t="s">
        <v>969</v>
      </c>
      <c r="J226" s="44">
        <v>2019</v>
      </c>
      <c r="K226" s="44">
        <v>2020</v>
      </c>
      <c r="L226" s="45">
        <v>15</v>
      </c>
      <c r="M226" s="45"/>
      <c r="N226" s="65">
        <v>521</v>
      </c>
      <c r="O226" s="65">
        <v>2194</v>
      </c>
      <c r="P226" s="65">
        <v>36</v>
      </c>
      <c r="Q226" s="65">
        <v>164</v>
      </c>
      <c r="R226" s="44" t="s">
        <v>970</v>
      </c>
      <c r="S226" s="44" t="s">
        <v>971</v>
      </c>
      <c r="T226" s="44"/>
      <c r="U226" s="44" t="s">
        <v>109</v>
      </c>
      <c r="V226" s="44" t="s">
        <v>948</v>
      </c>
      <c r="W226" s="44"/>
    </row>
    <row r="227" spans="1:24" s="4" customFormat="1" ht="43.2" hidden="1">
      <c r="A227" s="40"/>
      <c r="B227" s="36" t="s">
        <v>972</v>
      </c>
      <c r="C227" s="41"/>
      <c r="D227" s="34"/>
      <c r="E227" s="41"/>
      <c r="F227" s="42"/>
      <c r="G227" s="42"/>
      <c r="H227" s="41"/>
      <c r="I227" s="33"/>
      <c r="J227" s="40"/>
      <c r="K227" s="40"/>
      <c r="L227" s="58">
        <f>SUM(L228)</f>
        <v>60</v>
      </c>
      <c r="M227" s="58">
        <f t="shared" ref="M227:Q227" si="19">SUM(M228)</f>
        <v>0</v>
      </c>
      <c r="N227" s="64">
        <f t="shared" si="19"/>
        <v>68</v>
      </c>
      <c r="O227" s="64">
        <f t="shared" si="19"/>
        <v>258</v>
      </c>
      <c r="P227" s="64">
        <f t="shared" si="19"/>
        <v>27</v>
      </c>
      <c r="Q227" s="64">
        <f t="shared" si="19"/>
        <v>95</v>
      </c>
      <c r="R227" s="44"/>
      <c r="S227" s="44"/>
      <c r="T227" s="33"/>
      <c r="U227" s="33"/>
      <c r="V227" s="33"/>
      <c r="W227" s="33"/>
      <c r="X227" s="4">
        <v>1</v>
      </c>
    </row>
    <row r="228" spans="1:24" s="7" customFormat="1" ht="86.4" hidden="1">
      <c r="A228" s="35">
        <v>217</v>
      </c>
      <c r="B228" s="43" t="s">
        <v>973</v>
      </c>
      <c r="C228" s="35" t="s">
        <v>76</v>
      </c>
      <c r="D228" s="51" t="s">
        <v>316</v>
      </c>
      <c r="E228" s="35" t="s">
        <v>32</v>
      </c>
      <c r="F228" s="35" t="s">
        <v>33</v>
      </c>
      <c r="G228" s="35">
        <v>200</v>
      </c>
      <c r="H228" s="44" t="s">
        <v>974</v>
      </c>
      <c r="I228" s="44" t="s">
        <v>975</v>
      </c>
      <c r="J228" s="35">
        <v>2020</v>
      </c>
      <c r="K228" s="35">
        <v>2020</v>
      </c>
      <c r="L228" s="57">
        <v>60</v>
      </c>
      <c r="M228" s="57"/>
      <c r="N228" s="63">
        <v>68</v>
      </c>
      <c r="O228" s="63">
        <v>258</v>
      </c>
      <c r="P228" s="63">
        <v>27</v>
      </c>
      <c r="Q228" s="63">
        <v>95</v>
      </c>
      <c r="R228" s="44" t="s">
        <v>976</v>
      </c>
      <c r="S228" s="44" t="s">
        <v>56</v>
      </c>
      <c r="T228" s="35"/>
      <c r="U228" s="35" t="s">
        <v>76</v>
      </c>
      <c r="V228" s="44" t="s">
        <v>245</v>
      </c>
      <c r="W228" s="35"/>
    </row>
    <row r="229" spans="1:24" s="4" customFormat="1" ht="28.8" hidden="1">
      <c r="A229" s="40"/>
      <c r="B229" s="36" t="s">
        <v>977</v>
      </c>
      <c r="C229" s="41"/>
      <c r="D229" s="34"/>
      <c r="E229" s="41"/>
      <c r="F229" s="42"/>
      <c r="G229" s="42"/>
      <c r="H229" s="41"/>
      <c r="I229" s="33"/>
      <c r="J229" s="40"/>
      <c r="K229" s="40"/>
      <c r="L229" s="58">
        <f>SUM(L230)</f>
        <v>466.79</v>
      </c>
      <c r="M229" s="58">
        <f t="shared" ref="M229:Q229" si="20">SUM(M230)</f>
        <v>0</v>
      </c>
      <c r="N229" s="64">
        <f t="shared" si="20"/>
        <v>206</v>
      </c>
      <c r="O229" s="64">
        <f t="shared" si="20"/>
        <v>827</v>
      </c>
      <c r="P229" s="64">
        <f t="shared" si="20"/>
        <v>35</v>
      </c>
      <c r="Q229" s="64">
        <f t="shared" si="20"/>
        <v>133</v>
      </c>
      <c r="R229" s="44"/>
      <c r="S229" s="44"/>
      <c r="T229" s="33"/>
      <c r="U229" s="33"/>
      <c r="V229" s="33"/>
      <c r="W229" s="33"/>
      <c r="X229" s="4">
        <v>1</v>
      </c>
    </row>
    <row r="230" spans="1:24" s="2" customFormat="1" ht="129.6" hidden="1">
      <c r="A230" s="44">
        <v>218</v>
      </c>
      <c r="B230" s="43" t="s">
        <v>978</v>
      </c>
      <c r="C230" s="44" t="s">
        <v>979</v>
      </c>
      <c r="D230" s="38" t="s">
        <v>980</v>
      </c>
      <c r="E230" s="44">
        <v>820</v>
      </c>
      <c r="F230" s="35" t="s">
        <v>33</v>
      </c>
      <c r="G230" s="45">
        <v>466.79</v>
      </c>
      <c r="H230" s="44" t="s">
        <v>981</v>
      </c>
      <c r="I230" s="44" t="s">
        <v>982</v>
      </c>
      <c r="J230" s="65">
        <v>2019</v>
      </c>
      <c r="K230" s="45">
        <v>2020</v>
      </c>
      <c r="L230" s="45">
        <v>466.79</v>
      </c>
      <c r="M230" s="45"/>
      <c r="N230" s="63">
        <v>206</v>
      </c>
      <c r="O230" s="63">
        <v>827</v>
      </c>
      <c r="P230" s="65">
        <v>35</v>
      </c>
      <c r="Q230" s="65">
        <v>133</v>
      </c>
      <c r="R230" s="44" t="s">
        <v>983</v>
      </c>
      <c r="S230" s="44" t="s">
        <v>984</v>
      </c>
      <c r="T230" s="44"/>
      <c r="U230" s="44" t="s">
        <v>985</v>
      </c>
      <c r="V230" s="44" t="s">
        <v>986</v>
      </c>
      <c r="W230" s="44"/>
    </row>
    <row r="231" spans="1:24" s="4" customFormat="1" ht="19.05" hidden="1" customHeight="1">
      <c r="A231" s="40"/>
      <c r="B231" s="36" t="s">
        <v>987</v>
      </c>
      <c r="C231" s="41"/>
      <c r="D231" s="34"/>
      <c r="E231" s="41"/>
      <c r="F231" s="42"/>
      <c r="G231" s="42"/>
      <c r="H231" s="41"/>
      <c r="I231" s="33"/>
      <c r="J231" s="40"/>
      <c r="K231" s="40"/>
      <c r="L231" s="58">
        <f>SUM(L232:L241)</f>
        <v>6344.1641399999999</v>
      </c>
      <c r="M231" s="58">
        <f t="shared" ref="M231" si="21">SUM(M232:M241)</f>
        <v>5214.42</v>
      </c>
      <c r="N231" s="64">
        <f t="shared" ref="N231:Q231" si="22">SUM(N232:N380)</f>
        <v>529102</v>
      </c>
      <c r="O231" s="64">
        <f t="shared" si="22"/>
        <v>3646159</v>
      </c>
      <c r="P231" s="64">
        <f t="shared" si="22"/>
        <v>198441</v>
      </c>
      <c r="Q231" s="64">
        <f t="shared" si="22"/>
        <v>954028</v>
      </c>
      <c r="R231" s="44"/>
      <c r="S231" s="44"/>
      <c r="T231" s="33"/>
      <c r="U231" s="33"/>
      <c r="V231" s="33"/>
      <c r="W231" s="33"/>
      <c r="X231" s="4">
        <v>1</v>
      </c>
    </row>
    <row r="232" spans="1:24" s="14" customFormat="1" ht="115.2" hidden="1">
      <c r="A232" s="78">
        <v>219</v>
      </c>
      <c r="B232" s="43" t="s">
        <v>988</v>
      </c>
      <c r="C232" s="44" t="s">
        <v>240</v>
      </c>
      <c r="D232" s="38" t="s">
        <v>989</v>
      </c>
      <c r="E232" s="78" t="s">
        <v>32</v>
      </c>
      <c r="F232" s="78" t="s">
        <v>990</v>
      </c>
      <c r="G232" s="78">
        <v>327420</v>
      </c>
      <c r="H232" s="92" t="s">
        <v>991</v>
      </c>
      <c r="I232" s="49" t="s">
        <v>992</v>
      </c>
      <c r="J232" s="78">
        <v>2018</v>
      </c>
      <c r="K232" s="78">
        <v>2018</v>
      </c>
      <c r="L232" s="97">
        <v>234.54414</v>
      </c>
      <c r="M232" s="97"/>
      <c r="N232" s="100"/>
      <c r="O232" s="100"/>
      <c r="P232" s="100">
        <v>10914</v>
      </c>
      <c r="Q232" s="100"/>
      <c r="R232" s="44" t="s">
        <v>993</v>
      </c>
      <c r="S232" s="44" t="s">
        <v>994</v>
      </c>
      <c r="T232" s="78"/>
      <c r="U232" s="44" t="s">
        <v>995</v>
      </c>
      <c r="V232" s="44" t="s">
        <v>245</v>
      </c>
      <c r="W232" s="78"/>
      <c r="X232" s="3"/>
    </row>
    <row r="233" spans="1:24" s="14" customFormat="1" ht="129.6" hidden="1">
      <c r="A233" s="78">
        <v>220</v>
      </c>
      <c r="B233" s="43" t="s">
        <v>996</v>
      </c>
      <c r="C233" s="33" t="s">
        <v>240</v>
      </c>
      <c r="D233" s="38" t="s">
        <v>997</v>
      </c>
      <c r="E233" s="78" t="s">
        <v>32</v>
      </c>
      <c r="F233" s="78" t="s">
        <v>998</v>
      </c>
      <c r="G233" s="54" t="s">
        <v>999</v>
      </c>
      <c r="H233" s="54" t="s">
        <v>1000</v>
      </c>
      <c r="I233" s="54" t="s">
        <v>1001</v>
      </c>
      <c r="J233" s="78">
        <v>2018</v>
      </c>
      <c r="K233" s="78">
        <v>2019</v>
      </c>
      <c r="L233" s="97">
        <v>283.16000000000003</v>
      </c>
      <c r="M233" s="97"/>
      <c r="N233" s="65" t="s">
        <v>1002</v>
      </c>
      <c r="O233" s="65" t="s">
        <v>1003</v>
      </c>
      <c r="P233" s="65" t="s">
        <v>1002</v>
      </c>
      <c r="Q233" s="65" t="s">
        <v>1003</v>
      </c>
      <c r="R233" s="44" t="s">
        <v>1004</v>
      </c>
      <c r="S233" s="44" t="s">
        <v>1005</v>
      </c>
      <c r="T233" s="78"/>
      <c r="U233" s="44" t="s">
        <v>995</v>
      </c>
      <c r="V233" s="44" t="s">
        <v>245</v>
      </c>
      <c r="W233" s="78"/>
      <c r="X233" s="3"/>
    </row>
    <row r="234" spans="1:24" s="14" customFormat="1" ht="129.6" hidden="1">
      <c r="A234" s="78">
        <v>221</v>
      </c>
      <c r="B234" s="82" t="s">
        <v>1006</v>
      </c>
      <c r="C234" s="93" t="s">
        <v>240</v>
      </c>
      <c r="D234" s="77" t="s">
        <v>1007</v>
      </c>
      <c r="E234" s="94" t="s">
        <v>32</v>
      </c>
      <c r="F234" s="94" t="s">
        <v>998</v>
      </c>
      <c r="G234" s="90" t="s">
        <v>1008</v>
      </c>
      <c r="H234" s="90" t="s">
        <v>1009</v>
      </c>
      <c r="I234" s="90" t="s">
        <v>1010</v>
      </c>
      <c r="J234" s="74">
        <v>2018</v>
      </c>
      <c r="K234" s="74">
        <v>2019</v>
      </c>
      <c r="L234" s="98">
        <v>460</v>
      </c>
      <c r="M234" s="98"/>
      <c r="N234" s="89" t="s">
        <v>1011</v>
      </c>
      <c r="O234" s="89" t="s">
        <v>1012</v>
      </c>
      <c r="P234" s="89" t="s">
        <v>1011</v>
      </c>
      <c r="Q234" s="89" t="s">
        <v>1012</v>
      </c>
      <c r="R234" s="44" t="s">
        <v>1013</v>
      </c>
      <c r="S234" s="44" t="s">
        <v>1005</v>
      </c>
      <c r="T234" s="94"/>
      <c r="U234" s="76" t="s">
        <v>995</v>
      </c>
      <c r="V234" s="76" t="s">
        <v>245</v>
      </c>
      <c r="W234" s="94"/>
      <c r="X234" s="3"/>
    </row>
    <row r="235" spans="1:24" s="15" customFormat="1" ht="66" hidden="1" customHeight="1">
      <c r="A235" s="78">
        <v>222</v>
      </c>
      <c r="B235" s="43" t="s">
        <v>1014</v>
      </c>
      <c r="C235" s="33" t="s">
        <v>240</v>
      </c>
      <c r="D235" s="38" t="s">
        <v>1015</v>
      </c>
      <c r="E235" s="44" t="s">
        <v>1016</v>
      </c>
      <c r="F235" s="44" t="s">
        <v>1017</v>
      </c>
      <c r="G235" s="44">
        <v>94.15</v>
      </c>
      <c r="H235" s="44" t="s">
        <v>1018</v>
      </c>
      <c r="I235" s="44" t="s">
        <v>1019</v>
      </c>
      <c r="J235" s="44">
        <v>2018</v>
      </c>
      <c r="K235" s="44">
        <v>2018</v>
      </c>
      <c r="L235" s="99">
        <v>1192.3599999999999</v>
      </c>
      <c r="M235" s="45">
        <v>1192.3599999999999</v>
      </c>
      <c r="N235" s="65">
        <v>12021</v>
      </c>
      <c r="O235" s="65">
        <v>44478</v>
      </c>
      <c r="P235" s="65">
        <v>2266</v>
      </c>
      <c r="Q235" s="101">
        <v>9367</v>
      </c>
      <c r="R235" s="44" t="s">
        <v>1020</v>
      </c>
      <c r="S235" s="44" t="s">
        <v>1021</v>
      </c>
      <c r="T235" s="44"/>
      <c r="U235" s="44" t="s">
        <v>1022</v>
      </c>
      <c r="V235" s="44" t="s">
        <v>245</v>
      </c>
      <c r="W235" s="44"/>
      <c r="X235" s="6"/>
    </row>
    <row r="236" spans="1:24" s="15" customFormat="1" ht="56.1" hidden="1" customHeight="1">
      <c r="A236" s="78">
        <v>223</v>
      </c>
      <c r="B236" s="43" t="s">
        <v>1023</v>
      </c>
      <c r="C236" s="33" t="s">
        <v>240</v>
      </c>
      <c r="D236" s="38" t="s">
        <v>1015</v>
      </c>
      <c r="E236" s="44" t="s">
        <v>1016</v>
      </c>
      <c r="F236" s="44" t="s">
        <v>1017</v>
      </c>
      <c r="G236" s="44">
        <v>93.05</v>
      </c>
      <c r="H236" s="44" t="s">
        <v>1024</v>
      </c>
      <c r="I236" s="44" t="s">
        <v>1025</v>
      </c>
      <c r="J236" s="44">
        <v>2018</v>
      </c>
      <c r="K236" s="44">
        <v>2019</v>
      </c>
      <c r="L236" s="99">
        <v>1201.9100000000001</v>
      </c>
      <c r="M236" s="45">
        <v>1201.9100000000001</v>
      </c>
      <c r="N236" s="65">
        <v>22507</v>
      </c>
      <c r="O236" s="65">
        <v>83276</v>
      </c>
      <c r="P236" s="65">
        <v>5426</v>
      </c>
      <c r="Q236" s="101">
        <v>22292</v>
      </c>
      <c r="R236" s="44" t="s">
        <v>1026</v>
      </c>
      <c r="S236" s="44" t="s">
        <v>1027</v>
      </c>
      <c r="T236" s="44"/>
      <c r="U236" s="44" t="s">
        <v>1022</v>
      </c>
      <c r="V236" s="44" t="s">
        <v>245</v>
      </c>
      <c r="W236" s="44"/>
      <c r="X236" s="6"/>
    </row>
    <row r="237" spans="1:24" s="16" customFormat="1" ht="56.1" hidden="1" customHeight="1">
      <c r="A237" s="78">
        <v>224</v>
      </c>
      <c r="B237" s="43" t="s">
        <v>1014</v>
      </c>
      <c r="C237" s="33" t="s">
        <v>240</v>
      </c>
      <c r="D237" s="38" t="s">
        <v>1015</v>
      </c>
      <c r="E237" s="44" t="s">
        <v>1016</v>
      </c>
      <c r="F237" s="44" t="s">
        <v>1017</v>
      </c>
      <c r="G237" s="44">
        <v>94.15</v>
      </c>
      <c r="H237" s="44" t="s">
        <v>1028</v>
      </c>
      <c r="I237" s="44" t="s">
        <v>1019</v>
      </c>
      <c r="J237" s="44">
        <v>2019</v>
      </c>
      <c r="K237" s="44">
        <v>2019</v>
      </c>
      <c r="L237" s="99">
        <v>1264.05</v>
      </c>
      <c r="M237" s="45">
        <v>1264.05</v>
      </c>
      <c r="N237" s="65"/>
      <c r="O237" s="65"/>
      <c r="P237" s="65"/>
      <c r="Q237" s="101"/>
      <c r="R237" s="44" t="s">
        <v>1020</v>
      </c>
      <c r="S237" s="44"/>
      <c r="T237" s="44"/>
      <c r="U237" s="44" t="s">
        <v>1022</v>
      </c>
      <c r="V237" s="44" t="s">
        <v>245</v>
      </c>
      <c r="W237" s="44"/>
      <c r="X237" s="5"/>
    </row>
    <row r="238" spans="1:24" s="16" customFormat="1" ht="56.1" hidden="1" customHeight="1">
      <c r="A238" s="78">
        <v>225</v>
      </c>
      <c r="B238" s="43" t="s">
        <v>1023</v>
      </c>
      <c r="C238" s="33" t="s">
        <v>240</v>
      </c>
      <c r="D238" s="38" t="s">
        <v>1015</v>
      </c>
      <c r="E238" s="44" t="s">
        <v>1016</v>
      </c>
      <c r="F238" s="44" t="s">
        <v>1017</v>
      </c>
      <c r="G238" s="44">
        <v>93.05</v>
      </c>
      <c r="H238" s="44" t="s">
        <v>1029</v>
      </c>
      <c r="I238" s="44" t="s">
        <v>1025</v>
      </c>
      <c r="J238" s="44">
        <v>2019</v>
      </c>
      <c r="K238" s="44">
        <v>2019</v>
      </c>
      <c r="L238" s="99">
        <v>1336.1</v>
      </c>
      <c r="M238" s="45">
        <v>1336.1</v>
      </c>
      <c r="N238" s="65">
        <v>22507</v>
      </c>
      <c r="O238" s="65">
        <v>83276</v>
      </c>
      <c r="P238" s="65">
        <v>5425</v>
      </c>
      <c r="Q238" s="101">
        <v>22288</v>
      </c>
      <c r="R238" s="44" t="s">
        <v>1026</v>
      </c>
      <c r="S238" s="44" t="s">
        <v>1030</v>
      </c>
      <c r="T238" s="44"/>
      <c r="U238" s="44" t="s">
        <v>1022</v>
      </c>
      <c r="V238" s="44" t="s">
        <v>245</v>
      </c>
      <c r="W238" s="44"/>
      <c r="X238" s="5"/>
    </row>
    <row r="239" spans="1:24" s="2" customFormat="1" ht="111" hidden="1" customHeight="1">
      <c r="A239" s="78">
        <v>226</v>
      </c>
      <c r="B239" s="43" t="s">
        <v>1031</v>
      </c>
      <c r="C239" s="33" t="s">
        <v>240</v>
      </c>
      <c r="D239" s="38" t="s">
        <v>997</v>
      </c>
      <c r="E239" s="35" t="s">
        <v>1016</v>
      </c>
      <c r="F239" s="44" t="s">
        <v>1032</v>
      </c>
      <c r="G239" s="44" t="s">
        <v>1033</v>
      </c>
      <c r="H239" s="44" t="s">
        <v>1034</v>
      </c>
      <c r="I239" s="44" t="s">
        <v>1035</v>
      </c>
      <c r="J239" s="44" t="s">
        <v>1036</v>
      </c>
      <c r="K239" s="44" t="s">
        <v>1037</v>
      </c>
      <c r="L239" s="85">
        <v>152.04</v>
      </c>
      <c r="M239" s="85"/>
      <c r="N239" s="88">
        <v>181</v>
      </c>
      <c r="O239" s="88">
        <v>757</v>
      </c>
      <c r="P239" s="65">
        <v>181</v>
      </c>
      <c r="Q239" s="65">
        <v>757</v>
      </c>
      <c r="R239" s="44" t="s">
        <v>1038</v>
      </c>
      <c r="S239" s="44" t="s">
        <v>1039</v>
      </c>
      <c r="T239" s="44"/>
      <c r="U239" s="44" t="s">
        <v>995</v>
      </c>
      <c r="V239" s="44" t="s">
        <v>245</v>
      </c>
      <c r="W239" s="35"/>
    </row>
    <row r="240" spans="1:24" s="2" customFormat="1" ht="158.4" hidden="1">
      <c r="A240" s="78">
        <v>227</v>
      </c>
      <c r="B240" s="43" t="s">
        <v>1031</v>
      </c>
      <c r="C240" s="33" t="s">
        <v>240</v>
      </c>
      <c r="D240" s="38" t="s">
        <v>997</v>
      </c>
      <c r="E240" s="35" t="s">
        <v>1016</v>
      </c>
      <c r="F240" s="44" t="s">
        <v>1032</v>
      </c>
      <c r="G240" s="44" t="s">
        <v>1040</v>
      </c>
      <c r="H240" s="44" t="s">
        <v>1034</v>
      </c>
      <c r="I240" s="54" t="s">
        <v>1041</v>
      </c>
      <c r="J240" s="44" t="s">
        <v>1042</v>
      </c>
      <c r="K240" s="44" t="s">
        <v>1043</v>
      </c>
      <c r="L240" s="45">
        <v>110</v>
      </c>
      <c r="M240" s="45">
        <v>110</v>
      </c>
      <c r="N240" s="65">
        <v>131</v>
      </c>
      <c r="O240" s="65">
        <v>425</v>
      </c>
      <c r="P240" s="65">
        <v>131</v>
      </c>
      <c r="Q240" s="65">
        <v>425</v>
      </c>
      <c r="R240" s="44" t="s">
        <v>1038</v>
      </c>
      <c r="S240" s="44" t="s">
        <v>1044</v>
      </c>
      <c r="T240" s="35"/>
      <c r="U240" s="44" t="s">
        <v>995</v>
      </c>
      <c r="V240" s="44" t="s">
        <v>245</v>
      </c>
      <c r="W240" s="35"/>
    </row>
    <row r="241" spans="1:24" s="2" customFormat="1" ht="158.4" hidden="1">
      <c r="A241" s="78">
        <v>228</v>
      </c>
      <c r="B241" s="43" t="s">
        <v>1031</v>
      </c>
      <c r="C241" s="33" t="s">
        <v>240</v>
      </c>
      <c r="D241" s="38" t="s">
        <v>997</v>
      </c>
      <c r="E241" s="35" t="s">
        <v>1016</v>
      </c>
      <c r="F241" s="44" t="s">
        <v>1032</v>
      </c>
      <c r="G241" s="44" t="s">
        <v>1045</v>
      </c>
      <c r="H241" s="44" t="s">
        <v>1034</v>
      </c>
      <c r="I241" s="54" t="s">
        <v>1046</v>
      </c>
      <c r="J241" s="44" t="s">
        <v>1042</v>
      </c>
      <c r="K241" s="44" t="s">
        <v>1043</v>
      </c>
      <c r="L241" s="45">
        <v>110</v>
      </c>
      <c r="M241" s="45">
        <v>110</v>
      </c>
      <c r="N241" s="65">
        <v>126</v>
      </c>
      <c r="O241" s="65">
        <v>397</v>
      </c>
      <c r="P241" s="65">
        <v>126</v>
      </c>
      <c r="Q241" s="65">
        <v>397</v>
      </c>
      <c r="R241" s="44" t="s">
        <v>1038</v>
      </c>
      <c r="S241" s="44" t="s">
        <v>1047</v>
      </c>
      <c r="T241" s="35"/>
      <c r="U241" s="44" t="s">
        <v>995</v>
      </c>
      <c r="V241" s="44" t="s">
        <v>245</v>
      </c>
      <c r="W241" s="35"/>
    </row>
    <row r="242" spans="1:24" s="4" customFormat="1" ht="22.05" hidden="1" customHeight="1">
      <c r="A242" s="95"/>
      <c r="B242" s="36" t="s">
        <v>1048</v>
      </c>
      <c r="C242" s="41"/>
      <c r="D242" s="34"/>
      <c r="E242" s="41"/>
      <c r="F242" s="42"/>
      <c r="G242" s="42"/>
      <c r="H242" s="41"/>
      <c r="I242" s="33"/>
      <c r="J242" s="40"/>
      <c r="K242" s="40"/>
      <c r="L242" s="58">
        <f>SUM(L243:L246)</f>
        <v>5554.15</v>
      </c>
      <c r="M242" s="58">
        <f t="shared" ref="M242:Q242" si="23">SUM(M243:M246)</f>
        <v>0</v>
      </c>
      <c r="N242" s="64">
        <f t="shared" si="23"/>
        <v>500</v>
      </c>
      <c r="O242" s="64">
        <f t="shared" si="23"/>
        <v>2000</v>
      </c>
      <c r="P242" s="64">
        <f t="shared" si="23"/>
        <v>6273</v>
      </c>
      <c r="Q242" s="64">
        <f t="shared" si="23"/>
        <v>23916</v>
      </c>
      <c r="R242" s="44"/>
      <c r="S242" s="44"/>
      <c r="T242" s="33"/>
      <c r="U242" s="33"/>
      <c r="V242" s="33"/>
      <c r="W242" s="33"/>
      <c r="X242" s="4">
        <v>1</v>
      </c>
    </row>
    <row r="243" spans="1:24" s="17" customFormat="1" ht="144" hidden="1">
      <c r="A243" s="44">
        <v>229</v>
      </c>
      <c r="B243" s="43" t="s">
        <v>1049</v>
      </c>
      <c r="C243" s="45" t="s">
        <v>914</v>
      </c>
      <c r="D243" s="38"/>
      <c r="E243" s="44" t="s">
        <v>32</v>
      </c>
      <c r="F243" s="44" t="s">
        <v>526</v>
      </c>
      <c r="G243" s="44">
        <v>9</v>
      </c>
      <c r="I243" s="44" t="s">
        <v>1050</v>
      </c>
      <c r="J243" s="65">
        <v>2018</v>
      </c>
      <c r="K243" s="65">
        <v>2020</v>
      </c>
      <c r="L243" s="45">
        <v>2178.5</v>
      </c>
      <c r="M243" s="45"/>
      <c r="N243" s="65"/>
      <c r="O243" s="65"/>
      <c r="P243" s="65">
        <v>4357</v>
      </c>
      <c r="Q243" s="65">
        <v>16524</v>
      </c>
      <c r="R243" s="44" t="s">
        <v>1051</v>
      </c>
      <c r="S243" s="44" t="s">
        <v>1052</v>
      </c>
      <c r="T243" s="6"/>
      <c r="U243" s="45" t="s">
        <v>1053</v>
      </c>
      <c r="V243" s="44" t="s">
        <v>413</v>
      </c>
      <c r="W243" s="44"/>
    </row>
    <row r="244" spans="1:24" ht="193.95" hidden="1" customHeight="1">
      <c r="A244" s="44">
        <v>230</v>
      </c>
      <c r="B244" s="43" t="s">
        <v>1054</v>
      </c>
      <c r="C244" s="39" t="s">
        <v>200</v>
      </c>
      <c r="D244" s="38" t="s">
        <v>1055</v>
      </c>
      <c r="E244" s="37" t="s">
        <v>32</v>
      </c>
      <c r="F244" s="39" t="s">
        <v>439</v>
      </c>
      <c r="G244" s="39">
        <v>1</v>
      </c>
      <c r="H244" s="37">
        <v>720</v>
      </c>
      <c r="I244" s="44" t="s">
        <v>1056</v>
      </c>
      <c r="J244" s="35">
        <v>2017</v>
      </c>
      <c r="K244" s="35">
        <v>2018</v>
      </c>
      <c r="L244" s="57">
        <v>720</v>
      </c>
      <c r="M244" s="57"/>
      <c r="N244" s="63">
        <v>500</v>
      </c>
      <c r="O244" s="63">
        <v>2000</v>
      </c>
      <c r="P244" s="63">
        <v>15</v>
      </c>
      <c r="Q244" s="63">
        <v>20</v>
      </c>
      <c r="R244" s="44" t="s">
        <v>1057</v>
      </c>
      <c r="S244" s="44" t="s">
        <v>1058</v>
      </c>
      <c r="T244" s="44"/>
      <c r="U244" s="44" t="s">
        <v>1059</v>
      </c>
      <c r="V244" s="44" t="s">
        <v>948</v>
      </c>
      <c r="W244" s="44"/>
    </row>
    <row r="245" spans="1:24" s="18" customFormat="1" ht="97.05" hidden="1" customHeight="1">
      <c r="A245" s="44">
        <v>231</v>
      </c>
      <c r="B245" s="43" t="s">
        <v>1060</v>
      </c>
      <c r="C245" s="44" t="s">
        <v>179</v>
      </c>
      <c r="D245" s="38" t="s">
        <v>1061</v>
      </c>
      <c r="E245" s="44" t="s">
        <v>32</v>
      </c>
      <c r="F245" s="44"/>
      <c r="G245" s="44"/>
      <c r="H245" s="44"/>
      <c r="I245" s="44" t="s">
        <v>1062</v>
      </c>
      <c r="J245" s="44">
        <v>2019</v>
      </c>
      <c r="K245" s="44">
        <v>2020</v>
      </c>
      <c r="L245" s="45">
        <v>1765.65</v>
      </c>
      <c r="M245" s="45"/>
      <c r="N245" s="65"/>
      <c r="O245" s="65"/>
      <c r="P245" s="65"/>
      <c r="Q245" s="65"/>
      <c r="R245" s="44" t="s">
        <v>1063</v>
      </c>
      <c r="S245" s="44"/>
      <c r="T245" s="44"/>
      <c r="U245" s="44" t="s">
        <v>38</v>
      </c>
      <c r="V245" s="44" t="s">
        <v>38</v>
      </c>
      <c r="W245" s="44"/>
      <c r="X245" s="7"/>
    </row>
    <row r="246" spans="1:24" s="2" customFormat="1" ht="129.6" hidden="1">
      <c r="A246" s="44">
        <v>232</v>
      </c>
      <c r="B246" s="84" t="s">
        <v>1064</v>
      </c>
      <c r="C246" s="45" t="s">
        <v>914</v>
      </c>
      <c r="D246" s="38" t="s">
        <v>1065</v>
      </c>
      <c r="E246" s="44" t="s">
        <v>32</v>
      </c>
      <c r="F246" s="44" t="s">
        <v>439</v>
      </c>
      <c r="G246" s="44">
        <v>89</v>
      </c>
      <c r="H246" s="17" t="s">
        <v>1066</v>
      </c>
      <c r="I246" s="44" t="s">
        <v>1067</v>
      </c>
      <c r="J246" s="52">
        <v>2018</v>
      </c>
      <c r="K246" s="65">
        <v>2018</v>
      </c>
      <c r="L246" s="45">
        <v>890</v>
      </c>
      <c r="M246" s="57"/>
      <c r="N246" s="102"/>
      <c r="O246" s="102"/>
      <c r="P246" s="63">
        <v>1901</v>
      </c>
      <c r="Q246" s="63">
        <v>7372</v>
      </c>
      <c r="R246" s="44" t="s">
        <v>1068</v>
      </c>
      <c r="S246" s="44"/>
      <c r="T246" s="9"/>
      <c r="U246" s="45" t="s">
        <v>1069</v>
      </c>
      <c r="V246" s="54" t="s">
        <v>38</v>
      </c>
      <c r="W246" s="35"/>
    </row>
    <row r="247" spans="1:24" s="4" customFormat="1" ht="22.05" hidden="1" customHeight="1">
      <c r="A247" s="40"/>
      <c r="B247" s="36" t="s">
        <v>1070</v>
      </c>
      <c r="C247" s="41"/>
      <c r="D247" s="34"/>
      <c r="E247" s="41"/>
      <c r="F247" s="42"/>
      <c r="G247" s="42"/>
      <c r="H247" s="41"/>
      <c r="I247" s="33"/>
      <c r="J247" s="40"/>
      <c r="K247" s="40"/>
      <c r="L247" s="58">
        <f>SUM(L248:L255)</f>
        <v>1072.9699999999998</v>
      </c>
      <c r="M247" s="58">
        <f t="shared" ref="M247:Q247" si="24">SUM(M248:M255)</f>
        <v>992.9699999999998</v>
      </c>
      <c r="N247" s="64">
        <f t="shared" si="24"/>
        <v>1642</v>
      </c>
      <c r="O247" s="64">
        <f t="shared" si="24"/>
        <v>9453</v>
      </c>
      <c r="P247" s="64">
        <f t="shared" si="24"/>
        <v>1811</v>
      </c>
      <c r="Q247" s="64">
        <f t="shared" si="24"/>
        <v>4380</v>
      </c>
      <c r="R247" s="44"/>
      <c r="S247" s="44"/>
      <c r="T247" s="33"/>
      <c r="U247" s="33"/>
      <c r="V247" s="33"/>
      <c r="W247" s="33"/>
      <c r="X247" s="4">
        <v>1</v>
      </c>
    </row>
    <row r="248" spans="1:24" ht="154.94999999999999" hidden="1" customHeight="1">
      <c r="A248" s="35">
        <v>1</v>
      </c>
      <c r="B248" s="43" t="s">
        <v>1071</v>
      </c>
      <c r="C248" s="44" t="s">
        <v>1072</v>
      </c>
      <c r="D248" s="38" t="s">
        <v>1073</v>
      </c>
      <c r="E248" s="44" t="s">
        <v>32</v>
      </c>
      <c r="F248" s="35" t="s">
        <v>1032</v>
      </c>
      <c r="G248" s="35">
        <f>284+240+173+1800+50+802+30</f>
        <v>3379</v>
      </c>
      <c r="H248" s="44" t="s">
        <v>1074</v>
      </c>
      <c r="I248" s="44" t="s">
        <v>1075</v>
      </c>
      <c r="J248" s="35">
        <v>2019</v>
      </c>
      <c r="K248" s="35">
        <v>2020</v>
      </c>
      <c r="L248" s="57">
        <f>236.53*2</f>
        <v>473.06</v>
      </c>
      <c r="M248" s="57">
        <f>236.53*2</f>
        <v>473.06</v>
      </c>
      <c r="N248" s="63"/>
      <c r="O248" s="63">
        <v>3379</v>
      </c>
      <c r="P248" s="63"/>
      <c r="Q248" s="63">
        <f>1109+1600</f>
        <v>2709</v>
      </c>
      <c r="R248" s="44" t="s">
        <v>1076</v>
      </c>
      <c r="S248" s="44"/>
      <c r="T248" s="44"/>
      <c r="U248" s="44" t="s">
        <v>1072</v>
      </c>
      <c r="V248" s="44" t="s">
        <v>1077</v>
      </c>
      <c r="W248" s="44"/>
    </row>
    <row r="249" spans="1:24" ht="181.95" hidden="1" customHeight="1">
      <c r="A249" s="35">
        <v>2</v>
      </c>
      <c r="B249" s="43" t="s">
        <v>1078</v>
      </c>
      <c r="C249" s="44" t="s">
        <v>1079</v>
      </c>
      <c r="D249" s="38" t="s">
        <v>1080</v>
      </c>
      <c r="E249" s="44" t="s">
        <v>32</v>
      </c>
      <c r="F249" s="44" t="s">
        <v>346</v>
      </c>
      <c r="G249" s="44">
        <v>1442</v>
      </c>
      <c r="H249" s="44" t="s">
        <v>1081</v>
      </c>
      <c r="I249" s="76" t="s">
        <v>1082</v>
      </c>
      <c r="J249" s="59">
        <v>2019</v>
      </c>
      <c r="K249" s="76">
        <v>2020</v>
      </c>
      <c r="L249" s="85">
        <f>57.68*2</f>
        <v>115.36</v>
      </c>
      <c r="M249" s="85">
        <f>57.68*2</f>
        <v>115.36</v>
      </c>
      <c r="N249" s="63">
        <v>1442</v>
      </c>
      <c r="O249" s="63"/>
      <c r="P249" s="88">
        <v>1442</v>
      </c>
      <c r="Q249" s="88"/>
      <c r="R249" s="44" t="s">
        <v>1083</v>
      </c>
      <c r="S249" s="44"/>
      <c r="T249" s="44"/>
      <c r="U249" s="44" t="s">
        <v>1079</v>
      </c>
      <c r="V249" s="45" t="s">
        <v>1077</v>
      </c>
      <c r="W249" s="44"/>
    </row>
    <row r="250" spans="1:24" s="3" customFormat="1" ht="298.95" hidden="1" customHeight="1">
      <c r="A250" s="44">
        <v>3</v>
      </c>
      <c r="B250" s="43" t="s">
        <v>1084</v>
      </c>
      <c r="C250" s="44" t="s">
        <v>1085</v>
      </c>
      <c r="D250" s="38" t="s">
        <v>1086</v>
      </c>
      <c r="E250" s="44" t="s">
        <v>32</v>
      </c>
      <c r="F250" s="35" t="s">
        <v>1032</v>
      </c>
      <c r="G250" s="44">
        <f>654+230+750+780+70+160+240+135+170+200</f>
        <v>3389</v>
      </c>
      <c r="H250" s="44" t="s">
        <v>1087</v>
      </c>
      <c r="I250" s="44" t="s">
        <v>1088</v>
      </c>
      <c r="J250" s="59">
        <v>2019</v>
      </c>
      <c r="K250" s="76">
        <v>2020</v>
      </c>
      <c r="L250" s="57">
        <v>169.45</v>
      </c>
      <c r="M250" s="57">
        <v>169.45</v>
      </c>
      <c r="N250" s="65"/>
      <c r="O250" s="65">
        <v>3389</v>
      </c>
      <c r="P250" s="63"/>
      <c r="Q250" s="63">
        <v>500</v>
      </c>
      <c r="R250" s="44" t="s">
        <v>1089</v>
      </c>
      <c r="S250" s="44"/>
      <c r="T250" s="44"/>
      <c r="U250" s="44" t="s">
        <v>1085</v>
      </c>
      <c r="V250" s="44" t="s">
        <v>1077</v>
      </c>
      <c r="W250" s="33"/>
    </row>
    <row r="251" spans="1:24" s="3" customFormat="1" ht="258" hidden="1" customHeight="1">
      <c r="A251" s="44">
        <v>4</v>
      </c>
      <c r="B251" s="43" t="s">
        <v>1090</v>
      </c>
      <c r="C251" s="44" t="s">
        <v>1091</v>
      </c>
      <c r="D251" s="38" t="s">
        <v>1086</v>
      </c>
      <c r="E251" s="44" t="s">
        <v>32</v>
      </c>
      <c r="F251" s="35" t="s">
        <v>1032</v>
      </c>
      <c r="G251" s="44">
        <f>662+98+300+280+50+100+18+70+30</f>
        <v>1608</v>
      </c>
      <c r="H251" s="44" t="s">
        <v>1092</v>
      </c>
      <c r="I251" s="44" t="s">
        <v>1093</v>
      </c>
      <c r="J251" s="59">
        <v>2019</v>
      </c>
      <c r="K251" s="76">
        <v>2020</v>
      </c>
      <c r="L251" s="57">
        <v>160.80000000000001</v>
      </c>
      <c r="M251" s="57">
        <v>160.80000000000001</v>
      </c>
      <c r="N251" s="63"/>
      <c r="O251" s="63">
        <v>1608</v>
      </c>
      <c r="P251" s="63"/>
      <c r="Q251" s="63">
        <v>300</v>
      </c>
      <c r="R251" s="44" t="s">
        <v>1094</v>
      </c>
      <c r="S251" s="44"/>
      <c r="T251" s="44"/>
      <c r="U251" s="44" t="s">
        <v>1091</v>
      </c>
      <c r="V251" s="44" t="s">
        <v>1077</v>
      </c>
      <c r="W251" s="33"/>
    </row>
    <row r="252" spans="1:24" ht="157.05000000000001" hidden="1" customHeight="1">
      <c r="A252" s="44">
        <v>5</v>
      </c>
      <c r="B252" s="43" t="s">
        <v>1095</v>
      </c>
      <c r="C252" s="44" t="s">
        <v>1096</v>
      </c>
      <c r="D252" s="38" t="s">
        <v>1097</v>
      </c>
      <c r="E252" s="44" t="s">
        <v>32</v>
      </c>
      <c r="F252" s="35" t="s">
        <v>1032</v>
      </c>
      <c r="G252" s="35">
        <v>107</v>
      </c>
      <c r="H252" s="44" t="s">
        <v>1098</v>
      </c>
      <c r="I252" s="44" t="s">
        <v>1099</v>
      </c>
      <c r="J252" s="35">
        <v>2019</v>
      </c>
      <c r="K252" s="35">
        <v>2019</v>
      </c>
      <c r="L252" s="57">
        <v>16.05</v>
      </c>
      <c r="M252" s="57">
        <v>16.05</v>
      </c>
      <c r="N252" s="63"/>
      <c r="O252" s="63">
        <v>107</v>
      </c>
      <c r="P252" s="63"/>
      <c r="Q252" s="63">
        <v>107</v>
      </c>
      <c r="R252" s="44"/>
      <c r="S252" s="44"/>
      <c r="T252" s="44"/>
      <c r="U252" s="44" t="s">
        <v>1096</v>
      </c>
      <c r="V252" s="44" t="s">
        <v>1077</v>
      </c>
      <c r="W252" s="44"/>
    </row>
    <row r="253" spans="1:24" ht="145.94999999999999" hidden="1" customHeight="1">
      <c r="A253" s="44">
        <v>6</v>
      </c>
      <c r="B253" s="43" t="s">
        <v>1100</v>
      </c>
      <c r="C253" s="44" t="s">
        <v>1101</v>
      </c>
      <c r="D253" s="38" t="s">
        <v>1102</v>
      </c>
      <c r="E253" s="44" t="s">
        <v>32</v>
      </c>
      <c r="F253" s="35" t="s">
        <v>1032</v>
      </c>
      <c r="G253" s="35">
        <v>395</v>
      </c>
      <c r="H253" s="44" t="s">
        <v>1103</v>
      </c>
      <c r="I253" s="44" t="s">
        <v>1104</v>
      </c>
      <c r="J253" s="35">
        <v>2019</v>
      </c>
      <c r="K253" s="35">
        <v>2019</v>
      </c>
      <c r="L253" s="57">
        <v>39.5</v>
      </c>
      <c r="M253" s="57">
        <v>39.5</v>
      </c>
      <c r="N253" s="63"/>
      <c r="O253" s="63">
        <v>395</v>
      </c>
      <c r="P253" s="63"/>
      <c r="Q253" s="63">
        <v>395</v>
      </c>
      <c r="R253" s="44"/>
      <c r="S253" s="44"/>
      <c r="T253" s="44"/>
      <c r="U253" s="44" t="s">
        <v>1101</v>
      </c>
      <c r="V253" s="44" t="s">
        <v>1077</v>
      </c>
      <c r="W253" s="44"/>
    </row>
    <row r="254" spans="1:24" s="3" customFormat="1" ht="165.75" hidden="1" customHeight="1">
      <c r="A254" s="35">
        <v>7</v>
      </c>
      <c r="B254" s="43" t="s">
        <v>1105</v>
      </c>
      <c r="C254" s="44" t="s">
        <v>1106</v>
      </c>
      <c r="D254" s="38" t="s">
        <v>1107</v>
      </c>
      <c r="E254" s="44" t="s">
        <v>32</v>
      </c>
      <c r="F254" s="44" t="s">
        <v>1032</v>
      </c>
      <c r="G254" s="44">
        <v>375</v>
      </c>
      <c r="H254" s="44" t="s">
        <v>1108</v>
      </c>
      <c r="I254" s="44" t="s">
        <v>1109</v>
      </c>
      <c r="J254" s="59">
        <v>2019</v>
      </c>
      <c r="K254" s="44">
        <v>2020</v>
      </c>
      <c r="L254" s="45">
        <v>18.75</v>
      </c>
      <c r="M254" s="57">
        <v>18.75</v>
      </c>
      <c r="N254" s="63"/>
      <c r="O254" s="63">
        <v>375</v>
      </c>
      <c r="P254" s="65">
        <v>169</v>
      </c>
      <c r="Q254" s="65">
        <v>169</v>
      </c>
      <c r="R254" s="44" t="s">
        <v>1110</v>
      </c>
      <c r="S254" s="44"/>
      <c r="T254" s="44"/>
      <c r="U254" s="45" t="s">
        <v>1111</v>
      </c>
      <c r="V254" s="45" t="s">
        <v>1112</v>
      </c>
      <c r="W254" s="44"/>
    </row>
    <row r="255" spans="1:24" s="5" customFormat="1" ht="97.05" hidden="1" customHeight="1">
      <c r="A255" s="44">
        <v>8</v>
      </c>
      <c r="B255" s="43" t="s">
        <v>1113</v>
      </c>
      <c r="C255" s="44" t="s">
        <v>232</v>
      </c>
      <c r="D255" s="38"/>
      <c r="E255" s="44" t="s">
        <v>32</v>
      </c>
      <c r="F255" s="44" t="s">
        <v>1032</v>
      </c>
      <c r="G255" s="44">
        <v>400</v>
      </c>
      <c r="H255" s="44">
        <v>2000</v>
      </c>
      <c r="I255" s="44" t="s">
        <v>1114</v>
      </c>
      <c r="J255" s="44">
        <v>2019</v>
      </c>
      <c r="K255" s="44">
        <v>2020</v>
      </c>
      <c r="L255" s="45">
        <v>80</v>
      </c>
      <c r="M255" s="45"/>
      <c r="N255" s="65">
        <v>200</v>
      </c>
      <c r="O255" s="65">
        <v>200</v>
      </c>
      <c r="P255" s="65">
        <v>200</v>
      </c>
      <c r="Q255" s="65">
        <v>200</v>
      </c>
      <c r="R255" s="44"/>
      <c r="S255" s="44"/>
      <c r="T255" s="44"/>
      <c r="U255" s="44" t="s">
        <v>38</v>
      </c>
      <c r="V255" s="44" t="s">
        <v>38</v>
      </c>
      <c r="W255" s="44"/>
    </row>
    <row r="256" spans="1:24" s="4" customFormat="1" hidden="1">
      <c r="A256" s="40"/>
      <c r="B256" s="36" t="s">
        <v>1115</v>
      </c>
      <c r="C256" s="41"/>
      <c r="D256" s="34"/>
      <c r="E256" s="41"/>
      <c r="F256" s="42"/>
      <c r="G256" s="42"/>
      <c r="H256" s="41"/>
      <c r="I256" s="33"/>
      <c r="J256" s="40"/>
      <c r="K256" s="40"/>
      <c r="L256" s="58"/>
      <c r="M256" s="58"/>
      <c r="N256" s="64"/>
      <c r="O256" s="64"/>
      <c r="P256" s="64"/>
      <c r="Q256" s="64"/>
      <c r="R256" s="44"/>
      <c r="S256" s="44"/>
      <c r="T256" s="33"/>
      <c r="U256" s="33"/>
      <c r="V256" s="44"/>
      <c r="W256" s="33"/>
      <c r="X256" s="4">
        <v>1</v>
      </c>
    </row>
    <row r="257" spans="1:24" hidden="1">
      <c r="A257" s="35"/>
      <c r="B257" s="36" t="s">
        <v>1116</v>
      </c>
      <c r="C257" s="37"/>
      <c r="D257" s="38"/>
      <c r="E257" s="37"/>
      <c r="F257" s="39"/>
      <c r="G257" s="39"/>
      <c r="H257" s="37"/>
      <c r="I257" s="44"/>
      <c r="J257" s="35"/>
      <c r="K257" s="35"/>
      <c r="L257" s="57">
        <f>SUM(L258)</f>
        <v>2813.52</v>
      </c>
      <c r="M257" s="57">
        <f t="shared" ref="M257:Q257" si="25">SUM(M258)</f>
        <v>2813.52</v>
      </c>
      <c r="N257" s="63">
        <f t="shared" si="25"/>
        <v>0</v>
      </c>
      <c r="O257" s="63">
        <f t="shared" si="25"/>
        <v>0</v>
      </c>
      <c r="P257" s="63">
        <f t="shared" si="25"/>
        <v>1490</v>
      </c>
      <c r="Q257" s="63">
        <f t="shared" si="25"/>
        <v>1490</v>
      </c>
      <c r="R257" s="44"/>
      <c r="S257" s="44"/>
      <c r="T257" s="44"/>
      <c r="U257" s="44"/>
      <c r="V257" s="44" t="s">
        <v>1077</v>
      </c>
      <c r="W257" s="44"/>
      <c r="X257" s="8">
        <v>1</v>
      </c>
    </row>
    <row r="258" spans="1:24" ht="409.6" hidden="1">
      <c r="A258" s="74">
        <v>1</v>
      </c>
      <c r="B258" s="103" t="s">
        <v>1117</v>
      </c>
      <c r="C258" s="76" t="s">
        <v>1118</v>
      </c>
      <c r="D258" s="77" t="s">
        <v>1119</v>
      </c>
      <c r="E258" s="76" t="s">
        <v>32</v>
      </c>
      <c r="F258" s="74" t="s">
        <v>1032</v>
      </c>
      <c r="G258" s="74">
        <f>11+10+6+17+60+5+18+6+35+29+168+145+40+156+31+68+87+56+152+390</f>
        <v>1490</v>
      </c>
      <c r="H258" s="5" t="s">
        <v>1120</v>
      </c>
      <c r="I258" s="73" t="s">
        <v>1121</v>
      </c>
      <c r="J258" s="35">
        <v>2019</v>
      </c>
      <c r="K258" s="35">
        <v>2020</v>
      </c>
      <c r="L258" s="57">
        <v>2813.52</v>
      </c>
      <c r="M258" s="57">
        <v>2813.52</v>
      </c>
      <c r="N258" s="63"/>
      <c r="P258" s="63">
        <v>1490</v>
      </c>
      <c r="Q258" s="63">
        <v>1490</v>
      </c>
      <c r="R258" s="44" t="s">
        <v>1122</v>
      </c>
      <c r="S258" s="44"/>
      <c r="T258" s="76"/>
      <c r="U258" s="76" t="s">
        <v>1118</v>
      </c>
      <c r="V258" s="76" t="s">
        <v>1077</v>
      </c>
      <c r="W258" s="44"/>
    </row>
    <row r="259" spans="1:24" hidden="1">
      <c r="A259" s="35"/>
      <c r="B259" s="36" t="s">
        <v>1123</v>
      </c>
      <c r="C259" s="37"/>
      <c r="D259" s="38"/>
      <c r="E259" s="37"/>
      <c r="F259" s="39"/>
      <c r="G259" s="39"/>
      <c r="H259" s="37"/>
      <c r="I259" s="44"/>
      <c r="J259" s="35"/>
      <c r="K259" s="35"/>
      <c r="L259" s="57">
        <f>SUM(L260:L261)</f>
        <v>670.07999999999993</v>
      </c>
      <c r="M259" s="57">
        <f t="shared" ref="M259:Q259" si="26">SUM(M260:M261)</f>
        <v>24.93</v>
      </c>
      <c r="N259" s="63">
        <f t="shared" si="26"/>
        <v>0</v>
      </c>
      <c r="O259" s="63">
        <f t="shared" si="26"/>
        <v>0</v>
      </c>
      <c r="P259" s="63">
        <f t="shared" si="26"/>
        <v>1506</v>
      </c>
      <c r="Q259" s="63">
        <f t="shared" si="26"/>
        <v>1506</v>
      </c>
      <c r="R259" s="44"/>
      <c r="S259" s="44"/>
      <c r="T259" s="44"/>
      <c r="U259" s="44"/>
      <c r="V259" s="44"/>
      <c r="W259" s="44"/>
      <c r="X259" s="8">
        <v>1</v>
      </c>
    </row>
    <row r="260" spans="1:24" s="18" customFormat="1" ht="144" hidden="1">
      <c r="A260" s="35">
        <v>1</v>
      </c>
      <c r="B260" s="43" t="s">
        <v>1124</v>
      </c>
      <c r="C260" s="45" t="s">
        <v>914</v>
      </c>
      <c r="D260" s="38"/>
      <c r="E260" s="44" t="s">
        <v>1016</v>
      </c>
      <c r="F260" s="35" t="s">
        <v>1032</v>
      </c>
      <c r="G260" s="35">
        <v>675</v>
      </c>
      <c r="H260" s="44" t="s">
        <v>1125</v>
      </c>
      <c r="I260" s="44" t="s">
        <v>1126</v>
      </c>
      <c r="J260" s="35">
        <v>2017</v>
      </c>
      <c r="K260" s="35">
        <v>2020</v>
      </c>
      <c r="L260" s="57">
        <v>645.15</v>
      </c>
      <c r="M260" s="57"/>
      <c r="N260" s="63"/>
      <c r="O260" s="63"/>
      <c r="P260" s="63">
        <v>675</v>
      </c>
      <c r="Q260" s="63">
        <v>675</v>
      </c>
      <c r="R260" s="44" t="s">
        <v>1127</v>
      </c>
      <c r="S260" s="44"/>
      <c r="T260" s="44"/>
      <c r="U260" s="44" t="s">
        <v>1069</v>
      </c>
      <c r="V260" s="44" t="s">
        <v>1128</v>
      </c>
      <c r="W260" s="44"/>
      <c r="X260" s="7"/>
    </row>
    <row r="261" spans="1:24" s="18" customFormat="1" ht="151.05000000000001" hidden="1" customHeight="1">
      <c r="A261" s="35">
        <v>2</v>
      </c>
      <c r="B261" s="43" t="s">
        <v>1129</v>
      </c>
      <c r="C261" s="44" t="s">
        <v>1130</v>
      </c>
      <c r="D261" s="38"/>
      <c r="E261" s="44" t="s">
        <v>32</v>
      </c>
      <c r="F261" s="35" t="s">
        <v>1032</v>
      </c>
      <c r="G261" s="35">
        <v>831</v>
      </c>
      <c r="H261" s="44" t="s">
        <v>1131</v>
      </c>
      <c r="I261" s="44" t="s">
        <v>1132</v>
      </c>
      <c r="J261" s="35">
        <v>2018</v>
      </c>
      <c r="K261" s="35">
        <v>2020</v>
      </c>
      <c r="L261" s="57">
        <v>24.93</v>
      </c>
      <c r="M261" s="57">
        <v>24.93</v>
      </c>
      <c r="N261" s="63"/>
      <c r="O261" s="63"/>
      <c r="P261" s="63">
        <v>831</v>
      </c>
      <c r="Q261" s="63">
        <v>831</v>
      </c>
      <c r="R261" s="44" t="s">
        <v>1133</v>
      </c>
      <c r="S261" s="44"/>
      <c r="T261" s="44"/>
      <c r="U261" s="44" t="s">
        <v>1128</v>
      </c>
      <c r="V261" s="44" t="s">
        <v>1128</v>
      </c>
      <c r="W261" s="44" t="s">
        <v>1134</v>
      </c>
      <c r="X261" s="7"/>
    </row>
    <row r="262" spans="1:24" ht="16.05" hidden="1" customHeight="1">
      <c r="A262" s="35"/>
      <c r="B262" s="36" t="s">
        <v>1135</v>
      </c>
      <c r="C262" s="37"/>
      <c r="D262" s="38"/>
      <c r="E262" s="37"/>
      <c r="F262" s="39"/>
      <c r="G262" s="39"/>
      <c r="H262" s="37"/>
      <c r="I262" s="44"/>
      <c r="J262" s="35"/>
      <c r="K262" s="35"/>
      <c r="L262" s="57" t="e">
        <f>SUM(L263:L266)</f>
        <v>#REF!</v>
      </c>
      <c r="M262" s="57">
        <f t="shared" ref="M262:Q262" si="27">SUM(M263:M266)</f>
        <v>18588.75</v>
      </c>
      <c r="N262" s="63">
        <f t="shared" si="27"/>
        <v>332</v>
      </c>
      <c r="O262" s="63">
        <f t="shared" si="27"/>
        <v>787862</v>
      </c>
      <c r="P262" s="63">
        <f t="shared" si="27"/>
        <v>332</v>
      </c>
      <c r="Q262" s="63">
        <f t="shared" si="27"/>
        <v>129332</v>
      </c>
      <c r="R262" s="44"/>
      <c r="S262" s="44"/>
      <c r="T262" s="44"/>
      <c r="U262" s="44"/>
      <c r="V262" s="44"/>
      <c r="W262" s="44"/>
      <c r="X262" s="8">
        <v>1</v>
      </c>
    </row>
    <row r="263" spans="1:24" ht="105" hidden="1" customHeight="1">
      <c r="A263" s="74">
        <v>1</v>
      </c>
      <c r="B263" s="104" t="s">
        <v>1136</v>
      </c>
      <c r="C263" s="45" t="s">
        <v>914</v>
      </c>
      <c r="D263" s="77" t="s">
        <v>1137</v>
      </c>
      <c r="E263" s="76" t="s">
        <v>32</v>
      </c>
      <c r="F263" s="76" t="s">
        <v>1032</v>
      </c>
      <c r="G263" s="74">
        <v>262510</v>
      </c>
      <c r="H263" s="76" t="s">
        <v>1138</v>
      </c>
      <c r="I263" s="120" t="s">
        <v>1139</v>
      </c>
      <c r="J263" s="120">
        <v>2019</v>
      </c>
      <c r="K263" s="120">
        <v>2019</v>
      </c>
      <c r="L263" s="98" t="e">
        <f>M263+#REF!</f>
        <v>#REF!</v>
      </c>
      <c r="M263" s="98">
        <v>13650.52</v>
      </c>
      <c r="N263" s="126"/>
      <c r="O263" s="126">
        <v>262510</v>
      </c>
      <c r="P263" s="126"/>
      <c r="Q263" s="126">
        <v>43000</v>
      </c>
      <c r="R263" s="44" t="s">
        <v>1140</v>
      </c>
      <c r="S263" s="44"/>
      <c r="T263" s="76"/>
      <c r="U263" s="85" t="s">
        <v>1141</v>
      </c>
      <c r="V263" s="85" t="s">
        <v>1141</v>
      </c>
      <c r="W263" s="76"/>
    </row>
    <row r="264" spans="1:24" s="9" customFormat="1" ht="43.2" hidden="1">
      <c r="A264" s="74">
        <v>2</v>
      </c>
      <c r="B264" s="43" t="s">
        <v>1142</v>
      </c>
      <c r="C264" s="45" t="s">
        <v>914</v>
      </c>
      <c r="D264" s="77" t="s">
        <v>1137</v>
      </c>
      <c r="E264" s="44" t="s">
        <v>32</v>
      </c>
      <c r="F264" s="35" t="s">
        <v>1032</v>
      </c>
      <c r="G264" s="44">
        <v>262510</v>
      </c>
      <c r="H264" s="44" t="s">
        <v>1143</v>
      </c>
      <c r="I264" s="44" t="s">
        <v>1144</v>
      </c>
      <c r="J264" s="35">
        <v>2019</v>
      </c>
      <c r="K264" s="35">
        <v>2019</v>
      </c>
      <c r="L264" s="57"/>
      <c r="M264" s="57"/>
      <c r="N264" s="126"/>
      <c r="O264" s="126">
        <v>262510</v>
      </c>
      <c r="P264" s="126"/>
      <c r="Q264" s="126">
        <v>43000</v>
      </c>
      <c r="R264" s="44" t="s">
        <v>1144</v>
      </c>
      <c r="S264" s="44"/>
      <c r="T264" s="76"/>
      <c r="U264" s="85" t="s">
        <v>1141</v>
      </c>
      <c r="V264" s="44" t="s">
        <v>1141</v>
      </c>
      <c r="W264" s="44"/>
    </row>
    <row r="265" spans="1:24" s="9" customFormat="1" ht="100.8" hidden="1">
      <c r="A265" s="74">
        <v>3</v>
      </c>
      <c r="B265" s="43" t="s">
        <v>1145</v>
      </c>
      <c r="C265" s="45" t="s">
        <v>914</v>
      </c>
      <c r="D265" s="38" t="s">
        <v>1137</v>
      </c>
      <c r="E265" s="44" t="s">
        <v>32</v>
      </c>
      <c r="F265" s="35" t="s">
        <v>1032</v>
      </c>
      <c r="G265" s="44">
        <v>262510</v>
      </c>
      <c r="H265" s="44" t="s">
        <v>1146</v>
      </c>
      <c r="I265" s="44" t="s">
        <v>1147</v>
      </c>
      <c r="J265" s="35">
        <v>2019</v>
      </c>
      <c r="K265" s="35">
        <v>2019</v>
      </c>
      <c r="L265" s="57">
        <v>4938.2299999999996</v>
      </c>
      <c r="M265" s="57">
        <v>4938.2299999999996</v>
      </c>
      <c r="N265" s="63"/>
      <c r="O265" s="63">
        <v>262510</v>
      </c>
      <c r="P265" s="63"/>
      <c r="Q265" s="63">
        <v>43000</v>
      </c>
      <c r="R265" s="44" t="s">
        <v>1148</v>
      </c>
      <c r="S265" s="44"/>
      <c r="T265" s="44"/>
      <c r="U265" s="45" t="s">
        <v>1141</v>
      </c>
      <c r="V265" s="44" t="s">
        <v>1141</v>
      </c>
      <c r="W265" s="44"/>
    </row>
    <row r="266" spans="1:24" s="13" customFormat="1" ht="76.95" hidden="1" customHeight="1">
      <c r="A266" s="74">
        <v>4</v>
      </c>
      <c r="B266" s="43" t="s">
        <v>1149</v>
      </c>
      <c r="C266" s="45" t="s">
        <v>914</v>
      </c>
      <c r="D266" s="38" t="s">
        <v>1065</v>
      </c>
      <c r="E266" s="37" t="s">
        <v>32</v>
      </c>
      <c r="F266" s="37" t="s">
        <v>1032</v>
      </c>
      <c r="G266" s="37">
        <v>332</v>
      </c>
      <c r="H266" s="37"/>
      <c r="I266" s="44" t="s">
        <v>1150</v>
      </c>
      <c r="J266" s="44">
        <v>2017</v>
      </c>
      <c r="K266" s="44">
        <v>2019</v>
      </c>
      <c r="L266" s="45"/>
      <c r="M266" s="45"/>
      <c r="N266" s="65">
        <v>332</v>
      </c>
      <c r="O266" s="65">
        <v>332</v>
      </c>
      <c r="P266" s="65">
        <v>332</v>
      </c>
      <c r="Q266" s="65">
        <v>332</v>
      </c>
      <c r="R266" s="44" t="s">
        <v>1151</v>
      </c>
      <c r="S266" s="44"/>
      <c r="T266" s="44"/>
      <c r="U266" s="44" t="s">
        <v>1152</v>
      </c>
      <c r="V266" s="44" t="s">
        <v>1152</v>
      </c>
      <c r="W266" s="44"/>
    </row>
    <row r="267" spans="1:24" hidden="1">
      <c r="A267" s="74"/>
      <c r="B267" s="36" t="s">
        <v>1153</v>
      </c>
      <c r="C267" s="37"/>
      <c r="D267" s="38"/>
      <c r="E267" s="37"/>
      <c r="F267" s="39"/>
      <c r="G267" s="39"/>
      <c r="H267" s="37"/>
      <c r="I267" s="44"/>
      <c r="J267" s="35"/>
      <c r="K267" s="35"/>
      <c r="L267" s="57">
        <f>SUM(L268:L270)</f>
        <v>1461.4289999999999</v>
      </c>
      <c r="M267" s="57">
        <f t="shared" ref="M267:Q267" si="28">SUM(M268:M270)</f>
        <v>0</v>
      </c>
      <c r="N267" s="63">
        <f t="shared" si="28"/>
        <v>590</v>
      </c>
      <c r="O267" s="63">
        <f t="shared" si="28"/>
        <v>2260</v>
      </c>
      <c r="P267" s="63">
        <f t="shared" si="28"/>
        <v>520</v>
      </c>
      <c r="Q267" s="63">
        <f t="shared" si="28"/>
        <v>2019</v>
      </c>
      <c r="R267" s="44"/>
      <c r="S267" s="44"/>
      <c r="T267" s="44"/>
      <c r="U267" s="44"/>
      <c r="V267" s="44" t="s">
        <v>1154</v>
      </c>
      <c r="W267" s="44"/>
      <c r="X267" s="8">
        <v>1</v>
      </c>
    </row>
    <row r="268" spans="1:24" s="5" customFormat="1" ht="67.95" hidden="1" customHeight="1">
      <c r="A268" s="74">
        <v>1</v>
      </c>
      <c r="B268" s="43" t="s">
        <v>1155</v>
      </c>
      <c r="C268" s="44" t="s">
        <v>1156</v>
      </c>
      <c r="D268" s="38"/>
      <c r="E268" s="44" t="s">
        <v>1157</v>
      </c>
      <c r="F268" s="44" t="s">
        <v>346</v>
      </c>
      <c r="G268" s="44">
        <v>158</v>
      </c>
      <c r="H268" s="44" t="s">
        <v>1158</v>
      </c>
      <c r="I268" s="44" t="s">
        <v>1159</v>
      </c>
      <c r="J268" s="44">
        <v>2018</v>
      </c>
      <c r="K268" s="44">
        <v>2019</v>
      </c>
      <c r="L268" s="45">
        <v>499</v>
      </c>
      <c r="M268" s="45"/>
      <c r="N268" s="65">
        <v>158</v>
      </c>
      <c r="O268" s="65">
        <v>576</v>
      </c>
      <c r="P268" s="65">
        <v>88</v>
      </c>
      <c r="Q268" s="65">
        <v>335</v>
      </c>
      <c r="R268" s="44" t="s">
        <v>1160</v>
      </c>
      <c r="S268" s="44"/>
      <c r="T268" s="44"/>
      <c r="U268" s="44" t="s">
        <v>1156</v>
      </c>
      <c r="V268" s="44" t="s">
        <v>1154</v>
      </c>
      <c r="W268" s="44"/>
    </row>
    <row r="269" spans="1:24" s="5" customFormat="1" ht="43.95" hidden="1" customHeight="1">
      <c r="A269" s="74">
        <v>2</v>
      </c>
      <c r="B269" s="43" t="s">
        <v>1161</v>
      </c>
      <c r="C269" s="44" t="s">
        <v>1162</v>
      </c>
      <c r="D269" s="38" t="s">
        <v>1163</v>
      </c>
      <c r="E269" s="44" t="s">
        <v>1157</v>
      </c>
      <c r="F269" s="44" t="s">
        <v>346</v>
      </c>
      <c r="G269" s="44">
        <v>432</v>
      </c>
      <c r="H269" s="44" t="s">
        <v>1164</v>
      </c>
      <c r="I269" s="44" t="s">
        <v>1165</v>
      </c>
      <c r="J269" s="44">
        <v>2018</v>
      </c>
      <c r="K269" s="44">
        <v>2018</v>
      </c>
      <c r="L269" s="45">
        <v>660.37900000000002</v>
      </c>
      <c r="M269" s="45"/>
      <c r="N269" s="65">
        <v>432</v>
      </c>
      <c r="O269" s="65">
        <v>1684</v>
      </c>
      <c r="P269" s="65">
        <v>432</v>
      </c>
      <c r="Q269" s="65">
        <v>1684</v>
      </c>
      <c r="R269" s="44" t="s">
        <v>1166</v>
      </c>
      <c r="S269" s="44"/>
      <c r="T269" s="44"/>
      <c r="U269" s="44" t="s">
        <v>1162</v>
      </c>
      <c r="V269" s="44" t="s">
        <v>1154</v>
      </c>
      <c r="W269" s="44"/>
    </row>
    <row r="270" spans="1:24" ht="49.05" hidden="1" customHeight="1">
      <c r="A270" s="74">
        <v>3</v>
      </c>
      <c r="B270" s="43" t="s">
        <v>1167</v>
      </c>
      <c r="C270" s="37" t="s">
        <v>1168</v>
      </c>
      <c r="D270" s="38"/>
      <c r="E270" s="44" t="s">
        <v>613</v>
      </c>
      <c r="F270" s="39"/>
      <c r="G270" s="39"/>
      <c r="H270" s="37"/>
      <c r="I270" s="44" t="s">
        <v>1169</v>
      </c>
      <c r="J270" s="35">
        <v>2017</v>
      </c>
      <c r="K270" s="35">
        <v>2019</v>
      </c>
      <c r="L270" s="57">
        <v>302.05</v>
      </c>
      <c r="M270" s="57"/>
      <c r="N270" s="63"/>
      <c r="O270" s="63"/>
      <c r="P270" s="63"/>
      <c r="Q270" s="63"/>
      <c r="R270" s="44" t="s">
        <v>1170</v>
      </c>
      <c r="S270" s="44"/>
      <c r="T270" s="35"/>
      <c r="U270" s="44" t="s">
        <v>1168</v>
      </c>
      <c r="V270" s="44" t="s">
        <v>1154</v>
      </c>
      <c r="W270" s="35"/>
    </row>
    <row r="271" spans="1:24" s="4" customFormat="1" hidden="1">
      <c r="A271" s="74"/>
      <c r="B271" s="36" t="s">
        <v>1171</v>
      </c>
      <c r="C271" s="41"/>
      <c r="D271" s="34"/>
      <c r="E271" s="41"/>
      <c r="F271" s="42"/>
      <c r="G271" s="42"/>
      <c r="H271" s="41"/>
      <c r="I271" s="33"/>
      <c r="J271" s="40"/>
      <c r="K271" s="40"/>
      <c r="L271" s="58">
        <f>SUM(L272:L274)</f>
        <v>2400</v>
      </c>
      <c r="M271" s="58">
        <f t="shared" ref="M271:Q271" si="29">SUM(M272:M274)</f>
        <v>0</v>
      </c>
      <c r="N271" s="64">
        <f t="shared" si="29"/>
        <v>0</v>
      </c>
      <c r="O271" s="64">
        <f t="shared" si="29"/>
        <v>0</v>
      </c>
      <c r="P271" s="64">
        <f t="shared" si="29"/>
        <v>4807</v>
      </c>
      <c r="Q271" s="64">
        <f t="shared" si="29"/>
        <v>10553</v>
      </c>
      <c r="R271" s="44"/>
      <c r="S271" s="44"/>
      <c r="T271" s="33"/>
      <c r="U271" s="33"/>
      <c r="V271" s="33"/>
      <c r="W271" s="33"/>
      <c r="X271" s="4">
        <v>1</v>
      </c>
    </row>
    <row r="272" spans="1:24" s="2" customFormat="1" ht="34.049999999999997" hidden="1" customHeight="1">
      <c r="A272" s="44">
        <v>1</v>
      </c>
      <c r="B272" s="43" t="s">
        <v>1172</v>
      </c>
      <c r="C272" s="44" t="s">
        <v>1173</v>
      </c>
      <c r="D272" s="38"/>
      <c r="E272" s="44" t="s">
        <v>1016</v>
      </c>
      <c r="F272" s="44" t="s">
        <v>526</v>
      </c>
      <c r="G272" s="44">
        <v>1</v>
      </c>
      <c r="H272" s="37" t="s">
        <v>1174</v>
      </c>
      <c r="I272" s="44" t="s">
        <v>1175</v>
      </c>
      <c r="J272" s="65">
        <v>2017</v>
      </c>
      <c r="K272" s="65">
        <v>2020</v>
      </c>
      <c r="L272" s="45">
        <v>600</v>
      </c>
      <c r="M272" s="45"/>
      <c r="N272" s="63"/>
      <c r="O272" s="63"/>
      <c r="P272" s="65">
        <v>2000</v>
      </c>
      <c r="Q272" s="65"/>
      <c r="R272" s="44" t="s">
        <v>1176</v>
      </c>
      <c r="S272" s="44"/>
      <c r="T272" s="35"/>
      <c r="U272" s="44" t="s">
        <v>1177</v>
      </c>
      <c r="V272" s="45" t="s">
        <v>1178</v>
      </c>
      <c r="W272" s="35"/>
    </row>
    <row r="273" spans="1:24" s="2" customFormat="1" ht="60" hidden="1" customHeight="1">
      <c r="A273" s="44">
        <v>2</v>
      </c>
      <c r="B273" s="43" t="s">
        <v>1179</v>
      </c>
      <c r="C273" s="44" t="s">
        <v>914</v>
      </c>
      <c r="D273" s="38"/>
      <c r="E273" s="44" t="s">
        <v>1016</v>
      </c>
      <c r="F273" s="44" t="s">
        <v>526</v>
      </c>
      <c r="G273" s="44">
        <v>1</v>
      </c>
      <c r="H273" s="37"/>
      <c r="I273" s="44" t="s">
        <v>1180</v>
      </c>
      <c r="J273" s="65">
        <v>2018</v>
      </c>
      <c r="K273" s="65">
        <v>2020</v>
      </c>
      <c r="L273" s="45">
        <v>800</v>
      </c>
      <c r="M273" s="45"/>
      <c r="N273" s="63"/>
      <c r="O273" s="63"/>
      <c r="P273" s="65" t="s">
        <v>1181</v>
      </c>
      <c r="Q273" s="65"/>
      <c r="R273" s="44" t="s">
        <v>1182</v>
      </c>
      <c r="S273" s="44"/>
      <c r="T273" s="35"/>
      <c r="U273" s="45" t="s">
        <v>1178</v>
      </c>
      <c r="V273" s="45" t="s">
        <v>1178</v>
      </c>
      <c r="W273" s="35"/>
    </row>
    <row r="274" spans="1:24" s="2" customFormat="1" ht="34.049999999999997" hidden="1" customHeight="1">
      <c r="A274" s="44">
        <v>3</v>
      </c>
      <c r="B274" s="43" t="s">
        <v>1183</v>
      </c>
      <c r="C274" s="44" t="s">
        <v>914</v>
      </c>
      <c r="D274" s="38"/>
      <c r="E274" s="44" t="s">
        <v>32</v>
      </c>
      <c r="F274" s="44" t="s">
        <v>526</v>
      </c>
      <c r="G274" s="44">
        <v>1</v>
      </c>
      <c r="H274" s="37"/>
      <c r="I274" s="44" t="s">
        <v>1184</v>
      </c>
      <c r="J274" s="65">
        <v>2018</v>
      </c>
      <c r="K274" s="65">
        <v>2020</v>
      </c>
      <c r="L274" s="45">
        <v>1000</v>
      </c>
      <c r="M274" s="45"/>
      <c r="N274" s="63"/>
      <c r="O274" s="63"/>
      <c r="P274" s="65">
        <v>2807</v>
      </c>
      <c r="Q274" s="65">
        <v>10553</v>
      </c>
      <c r="R274" s="44" t="s">
        <v>1185</v>
      </c>
      <c r="S274" s="44"/>
      <c r="T274" s="35"/>
      <c r="U274" s="45" t="s">
        <v>1186</v>
      </c>
      <c r="V274" s="45" t="s">
        <v>1186</v>
      </c>
      <c r="W274" s="35"/>
    </row>
    <row r="275" spans="1:24" s="4" customFormat="1" hidden="1">
      <c r="A275" s="40"/>
      <c r="B275" s="36" t="s">
        <v>1187</v>
      </c>
      <c r="C275" s="41"/>
      <c r="D275" s="34"/>
      <c r="E275" s="41"/>
      <c r="F275" s="42"/>
      <c r="G275" s="42"/>
      <c r="H275" s="41"/>
      <c r="I275" s="33"/>
      <c r="J275" s="40"/>
      <c r="K275" s="40"/>
      <c r="L275" s="58" t="e">
        <f>SUM(L276+L286+L300+L302+L328+L332+L357+L381+L382)</f>
        <v>#REF!</v>
      </c>
      <c r="M275" s="58">
        <f t="shared" ref="M275:Q275" si="30">SUM(M276+M286+M300+M302+M328+M332+M357+M381+M382)</f>
        <v>27.5</v>
      </c>
      <c r="N275" s="64">
        <f t="shared" si="30"/>
        <v>166248</v>
      </c>
      <c r="O275" s="64">
        <f t="shared" si="30"/>
        <v>654970</v>
      </c>
      <c r="P275" s="64">
        <f t="shared" si="30"/>
        <v>48467</v>
      </c>
      <c r="Q275" s="64">
        <f t="shared" si="30"/>
        <v>190523</v>
      </c>
      <c r="R275" s="44"/>
      <c r="S275" s="44"/>
      <c r="T275" s="33"/>
      <c r="U275" s="33"/>
      <c r="V275" s="33"/>
      <c r="W275" s="33"/>
      <c r="X275" s="4">
        <v>1</v>
      </c>
    </row>
    <row r="276" spans="1:24" s="4" customFormat="1" ht="19.95" hidden="1" customHeight="1">
      <c r="A276" s="40"/>
      <c r="B276" s="36" t="s">
        <v>1188</v>
      </c>
      <c r="C276" s="41"/>
      <c r="D276" s="34"/>
      <c r="E276" s="41"/>
      <c r="F276" s="42"/>
      <c r="G276" s="42"/>
      <c r="H276" s="41"/>
      <c r="I276" s="33"/>
      <c r="J276" s="40"/>
      <c r="K276" s="40"/>
      <c r="L276" s="58">
        <f>SUM(L277:L285)</f>
        <v>53081.599999999999</v>
      </c>
      <c r="M276" s="58">
        <f t="shared" ref="M276:Q276" si="31">SUM(M277:M285)</f>
        <v>0</v>
      </c>
      <c r="N276" s="64">
        <f t="shared" si="31"/>
        <v>36298</v>
      </c>
      <c r="O276" s="64">
        <f t="shared" si="31"/>
        <v>142128</v>
      </c>
      <c r="P276" s="64">
        <f t="shared" si="31"/>
        <v>8059</v>
      </c>
      <c r="Q276" s="64">
        <f t="shared" si="31"/>
        <v>31862</v>
      </c>
      <c r="R276" s="44"/>
      <c r="S276" s="44"/>
      <c r="T276" s="33"/>
      <c r="U276" s="33"/>
      <c r="V276" s="33" t="s">
        <v>1189</v>
      </c>
      <c r="W276" s="33"/>
      <c r="X276" s="4">
        <v>1</v>
      </c>
    </row>
    <row r="277" spans="1:24" ht="124.5" hidden="1" customHeight="1">
      <c r="A277" s="35">
        <v>1</v>
      </c>
      <c r="B277" s="43" t="s">
        <v>1190</v>
      </c>
      <c r="C277" s="35" t="s">
        <v>225</v>
      </c>
      <c r="D277" s="38" t="s">
        <v>1191</v>
      </c>
      <c r="E277" s="35" t="s">
        <v>264</v>
      </c>
      <c r="F277" s="35" t="s">
        <v>845</v>
      </c>
      <c r="G277" s="35">
        <v>228435</v>
      </c>
      <c r="H277" s="44" t="s">
        <v>1192</v>
      </c>
      <c r="I277" s="44" t="s">
        <v>1193</v>
      </c>
      <c r="J277" s="35">
        <v>2018</v>
      </c>
      <c r="K277" s="35">
        <v>2020</v>
      </c>
      <c r="L277" s="57">
        <v>3655</v>
      </c>
      <c r="M277" s="57"/>
      <c r="N277" s="63">
        <v>4497</v>
      </c>
      <c r="O277" s="63">
        <v>16481</v>
      </c>
      <c r="P277" s="63">
        <v>1613</v>
      </c>
      <c r="Q277" s="63">
        <v>5986</v>
      </c>
      <c r="R277" s="44" t="s">
        <v>1194</v>
      </c>
      <c r="S277" s="44"/>
      <c r="T277" s="35"/>
      <c r="U277" s="35" t="s">
        <v>225</v>
      </c>
      <c r="V277" s="44" t="s">
        <v>1189</v>
      </c>
      <c r="W277" s="7"/>
    </row>
    <row r="278" spans="1:24" s="19" customFormat="1" ht="124.5" hidden="1" customHeight="1">
      <c r="A278" s="35">
        <v>2</v>
      </c>
      <c r="B278" s="43" t="s">
        <v>1195</v>
      </c>
      <c r="C278" s="35" t="s">
        <v>150</v>
      </c>
      <c r="D278" s="38" t="s">
        <v>1196</v>
      </c>
      <c r="E278" s="35" t="s">
        <v>264</v>
      </c>
      <c r="F278" s="35" t="s">
        <v>845</v>
      </c>
      <c r="G278" s="7">
        <v>548100</v>
      </c>
      <c r="H278" s="44" t="s">
        <v>1192</v>
      </c>
      <c r="I278" s="44" t="s">
        <v>1197</v>
      </c>
      <c r="J278" s="35">
        <v>2018</v>
      </c>
      <c r="K278" s="35">
        <v>2020</v>
      </c>
      <c r="L278" s="57">
        <v>8769</v>
      </c>
      <c r="M278" s="57"/>
      <c r="N278" s="63">
        <v>5302</v>
      </c>
      <c r="O278" s="63">
        <v>21051</v>
      </c>
      <c r="P278" s="63">
        <v>1796</v>
      </c>
      <c r="Q278" s="63">
        <v>7189</v>
      </c>
      <c r="R278" s="44" t="s">
        <v>1194</v>
      </c>
      <c r="S278" s="44"/>
      <c r="T278" s="35"/>
      <c r="U278" s="35" t="s">
        <v>150</v>
      </c>
      <c r="V278" s="44" t="s">
        <v>1189</v>
      </c>
      <c r="W278" s="7"/>
      <c r="X278" s="8"/>
    </row>
    <row r="279" spans="1:24" ht="273.60000000000002" hidden="1">
      <c r="A279" s="35">
        <v>3</v>
      </c>
      <c r="B279" s="43" t="s">
        <v>1198</v>
      </c>
      <c r="C279" s="105" t="s">
        <v>262</v>
      </c>
      <c r="D279" s="38" t="s">
        <v>1199</v>
      </c>
      <c r="E279" s="105" t="s">
        <v>264</v>
      </c>
      <c r="F279" s="105" t="s">
        <v>845</v>
      </c>
      <c r="G279" s="105">
        <f>151200000/160</f>
        <v>945000</v>
      </c>
      <c r="H279" s="49" t="s">
        <v>1192</v>
      </c>
      <c r="I279" s="111" t="s">
        <v>1200</v>
      </c>
      <c r="J279" s="105">
        <v>2020</v>
      </c>
      <c r="K279" s="105">
        <v>2020</v>
      </c>
      <c r="L279" s="57">
        <v>15120</v>
      </c>
      <c r="M279" s="57"/>
      <c r="N279" s="68">
        <v>8702</v>
      </c>
      <c r="O279" s="68">
        <v>32942</v>
      </c>
      <c r="P279" s="68">
        <v>1932</v>
      </c>
      <c r="Q279" s="68">
        <v>7811</v>
      </c>
      <c r="R279" s="44" t="s">
        <v>1194</v>
      </c>
      <c r="S279" s="44"/>
      <c r="T279" s="105"/>
      <c r="U279" s="49" t="s">
        <v>262</v>
      </c>
      <c r="V279" s="49" t="s">
        <v>1189</v>
      </c>
      <c r="W279" s="7"/>
    </row>
    <row r="280" spans="1:24" ht="230.4" hidden="1">
      <c r="A280" s="35">
        <v>4</v>
      </c>
      <c r="B280" s="43" t="s">
        <v>1201</v>
      </c>
      <c r="C280" s="35" t="s">
        <v>200</v>
      </c>
      <c r="D280" s="38" t="s">
        <v>1202</v>
      </c>
      <c r="E280" s="35" t="s">
        <v>32</v>
      </c>
      <c r="F280" s="105" t="s">
        <v>845</v>
      </c>
      <c r="G280" s="35">
        <v>62100</v>
      </c>
      <c r="H280" s="49" t="s">
        <v>1192</v>
      </c>
      <c r="I280" s="44" t="s">
        <v>1203</v>
      </c>
      <c r="J280" s="35">
        <v>2019</v>
      </c>
      <c r="K280" s="35">
        <v>2020</v>
      </c>
      <c r="L280" s="57">
        <v>934</v>
      </c>
      <c r="M280" s="99"/>
      <c r="N280" s="63">
        <v>1149</v>
      </c>
      <c r="O280" s="63">
        <v>3745</v>
      </c>
      <c r="P280" s="63">
        <v>150</v>
      </c>
      <c r="Q280" s="63">
        <v>450</v>
      </c>
      <c r="R280" s="44" t="s">
        <v>1194</v>
      </c>
      <c r="S280" s="44"/>
      <c r="T280" s="35"/>
      <c r="U280" s="35" t="s">
        <v>200</v>
      </c>
      <c r="V280" s="44" t="s">
        <v>1189</v>
      </c>
      <c r="W280" s="7"/>
    </row>
    <row r="281" spans="1:24" ht="124.5" hidden="1" customHeight="1">
      <c r="A281" s="35">
        <v>5</v>
      </c>
      <c r="B281" s="43" t="s">
        <v>1204</v>
      </c>
      <c r="C281" s="106" t="s">
        <v>206</v>
      </c>
      <c r="D281" s="107" t="s">
        <v>217</v>
      </c>
      <c r="E281" s="108" t="s">
        <v>613</v>
      </c>
      <c r="F281" s="108" t="s">
        <v>845</v>
      </c>
      <c r="G281" s="108">
        <v>189695</v>
      </c>
      <c r="H281" s="108" t="s">
        <v>1205</v>
      </c>
      <c r="I281" s="108" t="s">
        <v>1206</v>
      </c>
      <c r="J281" s="108">
        <v>2018</v>
      </c>
      <c r="K281" s="108">
        <v>2020</v>
      </c>
      <c r="L281" s="121">
        <v>2940</v>
      </c>
      <c r="M281" s="99"/>
      <c r="N281" s="127">
        <v>3630</v>
      </c>
      <c r="O281" s="101">
        <v>15230</v>
      </c>
      <c r="P281" s="101">
        <v>644</v>
      </c>
      <c r="Q281" s="101">
        <v>2736</v>
      </c>
      <c r="R281" s="44" t="s">
        <v>1194</v>
      </c>
      <c r="S281" s="44"/>
      <c r="T281" s="106"/>
      <c r="U281" s="99" t="s">
        <v>206</v>
      </c>
      <c r="V281" s="99" t="s">
        <v>1189</v>
      </c>
      <c r="W281" s="7"/>
    </row>
    <row r="282" spans="1:24" ht="124.5" hidden="1" customHeight="1">
      <c r="A282" s="35">
        <v>6</v>
      </c>
      <c r="B282" s="43" t="s">
        <v>1207</v>
      </c>
      <c r="C282" s="109" t="s">
        <v>103</v>
      </c>
      <c r="D282" s="38" t="s">
        <v>1208</v>
      </c>
      <c r="E282" s="108" t="s">
        <v>32</v>
      </c>
      <c r="F282" s="109" t="s">
        <v>845</v>
      </c>
      <c r="G282" s="109">
        <v>312880</v>
      </c>
      <c r="H282" s="108" t="s">
        <v>1192</v>
      </c>
      <c r="I282" s="49" t="s">
        <v>1209</v>
      </c>
      <c r="J282" s="105">
        <v>2019</v>
      </c>
      <c r="K282" s="105">
        <v>2020</v>
      </c>
      <c r="L282" s="61">
        <v>5006</v>
      </c>
      <c r="M282" s="57"/>
      <c r="N282" s="68">
        <v>5727</v>
      </c>
      <c r="O282" s="68">
        <v>23072</v>
      </c>
      <c r="P282" s="68">
        <v>797</v>
      </c>
      <c r="Q282" s="68">
        <v>3210</v>
      </c>
      <c r="R282" s="44" t="s">
        <v>1194</v>
      </c>
      <c r="S282" s="44"/>
      <c r="T282" s="109"/>
      <c r="U282" s="108" t="s">
        <v>103</v>
      </c>
      <c r="V282" s="108" t="s">
        <v>1189</v>
      </c>
      <c r="W282" s="7"/>
    </row>
    <row r="283" spans="1:24" ht="124.5" hidden="1" customHeight="1">
      <c r="A283" s="35">
        <v>7</v>
      </c>
      <c r="B283" s="43" t="s">
        <v>1210</v>
      </c>
      <c r="C283" s="35" t="s">
        <v>103</v>
      </c>
      <c r="D283" s="38" t="s">
        <v>1211</v>
      </c>
      <c r="E283" s="108" t="s">
        <v>264</v>
      </c>
      <c r="F283" s="108" t="s">
        <v>845</v>
      </c>
      <c r="G283" s="108">
        <v>12950</v>
      </c>
      <c r="H283" s="108" t="s">
        <v>1192</v>
      </c>
      <c r="I283" s="108" t="s">
        <v>1212</v>
      </c>
      <c r="J283" s="108">
        <v>2020</v>
      </c>
      <c r="K283" s="108">
        <v>2020</v>
      </c>
      <c r="L283" s="99">
        <v>207.2</v>
      </c>
      <c r="M283" s="99"/>
      <c r="N283" s="101">
        <v>279</v>
      </c>
      <c r="O283" s="101">
        <v>1081</v>
      </c>
      <c r="P283" s="101">
        <v>69</v>
      </c>
      <c r="Q283" s="101">
        <v>283</v>
      </c>
      <c r="R283" s="44" t="s">
        <v>1194</v>
      </c>
      <c r="S283" s="44"/>
      <c r="T283" s="108"/>
      <c r="U283" s="108" t="s">
        <v>280</v>
      </c>
      <c r="V283" s="108" t="s">
        <v>1189</v>
      </c>
      <c r="W283" s="7"/>
    </row>
    <row r="284" spans="1:24" ht="124.5" hidden="1" customHeight="1">
      <c r="A284" s="35">
        <v>8</v>
      </c>
      <c r="B284" s="43" t="s">
        <v>1213</v>
      </c>
      <c r="C284" s="35" t="s">
        <v>76</v>
      </c>
      <c r="D284" s="38" t="s">
        <v>1214</v>
      </c>
      <c r="E284" s="108" t="s">
        <v>1215</v>
      </c>
      <c r="F284" s="108" t="s">
        <v>845</v>
      </c>
      <c r="G284" s="108">
        <v>90800</v>
      </c>
      <c r="H284" s="108" t="s">
        <v>1192</v>
      </c>
      <c r="I284" s="108" t="s">
        <v>1216</v>
      </c>
      <c r="J284" s="108">
        <v>2020</v>
      </c>
      <c r="K284" s="108">
        <v>2020</v>
      </c>
      <c r="L284" s="99">
        <v>1452.8</v>
      </c>
      <c r="M284" s="99"/>
      <c r="N284" s="63">
        <v>987</v>
      </c>
      <c r="O284" s="63">
        <v>3581</v>
      </c>
      <c r="P284" s="63">
        <v>293</v>
      </c>
      <c r="Q284" s="63">
        <v>1095</v>
      </c>
      <c r="R284" s="44" t="s">
        <v>1194</v>
      </c>
      <c r="S284" s="44"/>
      <c r="T284" s="35"/>
      <c r="U284" s="35" t="s">
        <v>76</v>
      </c>
      <c r="V284" s="44" t="s">
        <v>1189</v>
      </c>
      <c r="W284" s="7"/>
    </row>
    <row r="285" spans="1:24" ht="124.5" hidden="1" customHeight="1">
      <c r="A285" s="35">
        <v>9</v>
      </c>
      <c r="B285" s="43" t="s">
        <v>1217</v>
      </c>
      <c r="C285" s="109"/>
      <c r="D285" s="38" t="s">
        <v>1218</v>
      </c>
      <c r="E285" s="108" t="s">
        <v>1219</v>
      </c>
      <c r="F285" s="110" t="s">
        <v>845</v>
      </c>
      <c r="G285" s="109">
        <v>93572.5</v>
      </c>
      <c r="H285" s="111" t="s">
        <v>1220</v>
      </c>
      <c r="I285" s="108" t="s">
        <v>1221</v>
      </c>
      <c r="J285" s="109">
        <v>2019</v>
      </c>
      <c r="K285" s="109">
        <v>2020</v>
      </c>
      <c r="L285" s="122">
        <f>G285*160/1000+26</f>
        <v>14997.6</v>
      </c>
      <c r="M285" s="57"/>
      <c r="N285" s="128">
        <v>6025</v>
      </c>
      <c r="O285" s="128">
        <v>24945</v>
      </c>
      <c r="P285" s="128">
        <v>765</v>
      </c>
      <c r="Q285" s="128">
        <v>3102</v>
      </c>
      <c r="R285" s="44" t="s">
        <v>1194</v>
      </c>
      <c r="S285" s="44"/>
      <c r="T285" s="109"/>
      <c r="U285" s="108" t="s">
        <v>69</v>
      </c>
      <c r="V285" s="108" t="s">
        <v>1189</v>
      </c>
      <c r="W285" s="7"/>
    </row>
    <row r="286" spans="1:24" s="4" customFormat="1" ht="25.95" hidden="1" customHeight="1">
      <c r="A286" s="40"/>
      <c r="B286" s="36" t="s">
        <v>1222</v>
      </c>
      <c r="C286" s="41"/>
      <c r="D286" s="34"/>
      <c r="E286" s="41"/>
      <c r="F286" s="42"/>
      <c r="G286" s="42"/>
      <c r="H286" s="41"/>
      <c r="I286" s="33"/>
      <c r="J286" s="40"/>
      <c r="K286" s="40"/>
      <c r="L286" s="58">
        <f>SUM(L287:L299)</f>
        <v>15305.316776199999</v>
      </c>
      <c r="M286" s="58">
        <f t="shared" ref="M286:Q286" si="32">SUM(M287:M299)</f>
        <v>0</v>
      </c>
      <c r="N286" s="64">
        <f t="shared" si="32"/>
        <v>40563</v>
      </c>
      <c r="O286" s="64">
        <f t="shared" si="32"/>
        <v>163238</v>
      </c>
      <c r="P286" s="64">
        <f t="shared" si="32"/>
        <v>13719</v>
      </c>
      <c r="Q286" s="64">
        <f t="shared" si="32"/>
        <v>53783</v>
      </c>
      <c r="R286" s="44"/>
      <c r="S286" s="44"/>
      <c r="T286" s="33"/>
      <c r="U286" s="33"/>
      <c r="V286" s="33"/>
      <c r="W286" s="33"/>
      <c r="X286" s="4">
        <v>1</v>
      </c>
    </row>
    <row r="287" spans="1:24" ht="156" hidden="1" customHeight="1">
      <c r="A287" s="35">
        <v>10</v>
      </c>
      <c r="B287" s="43" t="s">
        <v>1223</v>
      </c>
      <c r="C287" s="37" t="s">
        <v>1224</v>
      </c>
      <c r="D287" s="38" t="s">
        <v>1065</v>
      </c>
      <c r="E287" s="44" t="s">
        <v>32</v>
      </c>
      <c r="F287" s="44" t="s">
        <v>1032</v>
      </c>
      <c r="G287" s="44">
        <v>134208</v>
      </c>
      <c r="H287" s="44" t="s">
        <v>1225</v>
      </c>
      <c r="I287" s="44" t="s">
        <v>1226</v>
      </c>
      <c r="J287" s="44">
        <v>2018</v>
      </c>
      <c r="K287" s="44">
        <v>2020</v>
      </c>
      <c r="L287" s="45">
        <v>13157.986776199999</v>
      </c>
      <c r="M287" s="45"/>
      <c r="N287" s="65">
        <v>33552</v>
      </c>
      <c r="O287" s="65">
        <v>134208</v>
      </c>
      <c r="P287" s="65">
        <v>11610</v>
      </c>
      <c r="Q287" s="65">
        <v>45512</v>
      </c>
      <c r="R287" s="44" t="s">
        <v>1227</v>
      </c>
      <c r="S287" s="44"/>
      <c r="T287" s="44"/>
      <c r="U287" s="44" t="s">
        <v>1228</v>
      </c>
      <c r="V287" s="44" t="s">
        <v>1229</v>
      </c>
      <c r="W287" s="44"/>
    </row>
    <row r="288" spans="1:24" ht="72" hidden="1">
      <c r="A288" s="35">
        <v>11</v>
      </c>
      <c r="B288" s="83" t="s">
        <v>1230</v>
      </c>
      <c r="C288" s="52" t="s">
        <v>262</v>
      </c>
      <c r="D288" s="53" t="s">
        <v>1231</v>
      </c>
      <c r="E288" s="44" t="s">
        <v>264</v>
      </c>
      <c r="F288" s="44" t="s">
        <v>1032</v>
      </c>
      <c r="G288" s="52">
        <v>10827</v>
      </c>
      <c r="H288" s="54"/>
      <c r="I288" s="54" t="s">
        <v>1232</v>
      </c>
      <c r="J288" s="52">
        <v>2018</v>
      </c>
      <c r="K288" s="52">
        <v>2018</v>
      </c>
      <c r="L288" s="57">
        <v>1060</v>
      </c>
      <c r="M288" s="57"/>
      <c r="N288" s="63">
        <v>2450</v>
      </c>
      <c r="O288" s="63">
        <v>10827</v>
      </c>
      <c r="P288" s="63">
        <v>377</v>
      </c>
      <c r="Q288" s="63">
        <v>1471</v>
      </c>
      <c r="R288" s="44" t="s">
        <v>1233</v>
      </c>
      <c r="S288" s="44"/>
      <c r="T288" s="54"/>
      <c r="U288" s="54" t="s">
        <v>262</v>
      </c>
      <c r="V288" s="44" t="s">
        <v>1229</v>
      </c>
      <c r="W288" s="44"/>
    </row>
    <row r="289" spans="1:24" ht="40.049999999999997" hidden="1" customHeight="1">
      <c r="A289" s="35">
        <v>12</v>
      </c>
      <c r="B289" s="43" t="s">
        <v>1234</v>
      </c>
      <c r="C289" s="57" t="s">
        <v>69</v>
      </c>
      <c r="D289" s="38" t="s">
        <v>653</v>
      </c>
      <c r="E289" s="44" t="s">
        <v>1235</v>
      </c>
      <c r="F289" s="35" t="s">
        <v>526</v>
      </c>
      <c r="G289" s="35">
        <v>1</v>
      </c>
      <c r="H289" s="44" t="s">
        <v>798</v>
      </c>
      <c r="I289" s="113" t="s">
        <v>1236</v>
      </c>
      <c r="J289" s="35">
        <v>2019</v>
      </c>
      <c r="K289" s="35">
        <v>2020</v>
      </c>
      <c r="L289" s="45">
        <v>10</v>
      </c>
      <c r="M289" s="57"/>
      <c r="N289" s="63">
        <v>106</v>
      </c>
      <c r="O289" s="63">
        <v>419</v>
      </c>
      <c r="P289" s="63">
        <v>16</v>
      </c>
      <c r="Q289" s="63">
        <v>50</v>
      </c>
      <c r="R289" s="44" t="s">
        <v>1237</v>
      </c>
      <c r="S289" s="44"/>
      <c r="T289" s="44"/>
      <c r="U289" s="44" t="s">
        <v>1229</v>
      </c>
      <c r="V289" s="44" t="s">
        <v>1229</v>
      </c>
      <c r="W289" s="44"/>
    </row>
    <row r="290" spans="1:24" ht="49.95" hidden="1" customHeight="1">
      <c r="A290" s="35">
        <v>13</v>
      </c>
      <c r="B290" s="112" t="s">
        <v>1238</v>
      </c>
      <c r="C290" s="113" t="s">
        <v>69</v>
      </c>
      <c r="D290" s="114" t="s">
        <v>702</v>
      </c>
      <c r="E290" s="113" t="s">
        <v>32</v>
      </c>
      <c r="F290" s="113" t="s">
        <v>526</v>
      </c>
      <c r="G290" s="35">
        <v>1</v>
      </c>
      <c r="H290" s="44" t="s">
        <v>798</v>
      </c>
      <c r="I290" s="113" t="s">
        <v>1239</v>
      </c>
      <c r="J290" s="123" t="s">
        <v>1240</v>
      </c>
      <c r="K290" s="123" t="s">
        <v>1240</v>
      </c>
      <c r="L290" s="45">
        <v>212.73</v>
      </c>
      <c r="M290" s="57"/>
      <c r="N290" s="63">
        <v>1015</v>
      </c>
      <c r="O290" s="63">
        <v>4046</v>
      </c>
      <c r="P290" s="63">
        <v>324</v>
      </c>
      <c r="Q290" s="63">
        <v>1311</v>
      </c>
      <c r="R290" s="44" t="s">
        <v>1237</v>
      </c>
      <c r="S290" s="44"/>
      <c r="T290" s="44"/>
      <c r="U290" s="44" t="s">
        <v>1229</v>
      </c>
      <c r="V290" s="44" t="s">
        <v>1229</v>
      </c>
      <c r="W290" s="44"/>
    </row>
    <row r="291" spans="1:24" ht="37.049999999999997" hidden="1" customHeight="1">
      <c r="A291" s="35">
        <v>14</v>
      </c>
      <c r="B291" s="43" t="s">
        <v>1241</v>
      </c>
      <c r="C291" s="44" t="s">
        <v>179</v>
      </c>
      <c r="D291" s="38" t="s">
        <v>1242</v>
      </c>
      <c r="E291" s="44" t="s">
        <v>32</v>
      </c>
      <c r="F291" s="44" t="s">
        <v>526</v>
      </c>
      <c r="G291" s="44">
        <v>8</v>
      </c>
      <c r="H291" s="44" t="s">
        <v>1243</v>
      </c>
      <c r="I291" s="44" t="s">
        <v>1244</v>
      </c>
      <c r="J291" s="44">
        <v>2019</v>
      </c>
      <c r="K291" s="44">
        <v>2020</v>
      </c>
      <c r="L291" s="57">
        <v>280</v>
      </c>
      <c r="M291" s="57"/>
      <c r="N291" s="63"/>
      <c r="O291" s="63"/>
      <c r="P291" s="65">
        <v>355</v>
      </c>
      <c r="Q291" s="65">
        <v>1327</v>
      </c>
      <c r="R291" s="44" t="s">
        <v>1245</v>
      </c>
      <c r="S291" s="44"/>
      <c r="T291" s="44"/>
      <c r="U291" s="44" t="s">
        <v>1229</v>
      </c>
      <c r="V291" s="44" t="s">
        <v>1229</v>
      </c>
      <c r="W291" s="44"/>
    </row>
    <row r="292" spans="1:24" ht="43.2" hidden="1">
      <c r="A292" s="35">
        <v>15</v>
      </c>
      <c r="B292" s="115" t="s">
        <v>1230</v>
      </c>
      <c r="C292" s="44" t="s">
        <v>150</v>
      </c>
      <c r="D292" s="38" t="s">
        <v>1246</v>
      </c>
      <c r="E292" s="44" t="s">
        <v>32</v>
      </c>
      <c r="F292" s="44" t="s">
        <v>1247</v>
      </c>
      <c r="G292" s="44">
        <v>5</v>
      </c>
      <c r="H292" s="44"/>
      <c r="I292" s="44" t="s">
        <v>1248</v>
      </c>
      <c r="J292" s="44">
        <v>2019</v>
      </c>
      <c r="K292" s="44">
        <v>2020</v>
      </c>
      <c r="L292" s="45">
        <v>5</v>
      </c>
      <c r="M292" s="45"/>
      <c r="N292" s="65">
        <v>45</v>
      </c>
      <c r="O292" s="65">
        <v>168</v>
      </c>
      <c r="P292" s="65">
        <v>17</v>
      </c>
      <c r="Q292" s="65">
        <v>71</v>
      </c>
      <c r="R292" s="44" t="s">
        <v>1249</v>
      </c>
      <c r="S292" s="44"/>
      <c r="T292" s="44"/>
      <c r="U292" s="44" t="s">
        <v>150</v>
      </c>
      <c r="V292" s="44" t="s">
        <v>1229</v>
      </c>
      <c r="W292" s="44"/>
    </row>
    <row r="293" spans="1:24" ht="43.2" hidden="1">
      <c r="A293" s="35">
        <v>16</v>
      </c>
      <c r="B293" s="115" t="s">
        <v>1230</v>
      </c>
      <c r="C293" s="44" t="s">
        <v>150</v>
      </c>
      <c r="D293" s="38" t="s">
        <v>269</v>
      </c>
      <c r="E293" s="44" t="s">
        <v>32</v>
      </c>
      <c r="F293" s="44" t="s">
        <v>439</v>
      </c>
      <c r="G293" s="44" t="s">
        <v>1250</v>
      </c>
      <c r="H293" s="44">
        <v>2</v>
      </c>
      <c r="I293" s="44" t="s">
        <v>1251</v>
      </c>
      <c r="J293" s="44">
        <v>2020</v>
      </c>
      <c r="K293" s="44">
        <v>2020</v>
      </c>
      <c r="L293" s="45">
        <v>1.8</v>
      </c>
      <c r="M293" s="45"/>
      <c r="N293" s="65">
        <v>341</v>
      </c>
      <c r="O293" s="65">
        <v>1412</v>
      </c>
      <c r="P293" s="65">
        <v>124</v>
      </c>
      <c r="Q293" s="65">
        <v>491</v>
      </c>
      <c r="R293" s="44" t="s">
        <v>1252</v>
      </c>
      <c r="S293" s="44"/>
      <c r="T293" s="44"/>
      <c r="U293" s="44" t="s">
        <v>150</v>
      </c>
      <c r="V293" s="44" t="s">
        <v>1229</v>
      </c>
      <c r="W293" s="44"/>
    </row>
    <row r="294" spans="1:24" ht="43.2" hidden="1">
      <c r="A294" s="35">
        <v>17</v>
      </c>
      <c r="B294" s="115" t="s">
        <v>1230</v>
      </c>
      <c r="C294" s="44" t="s">
        <v>150</v>
      </c>
      <c r="D294" s="38" t="s">
        <v>1253</v>
      </c>
      <c r="E294" s="44" t="s">
        <v>32</v>
      </c>
      <c r="F294" s="44" t="s">
        <v>1247</v>
      </c>
      <c r="G294" s="44">
        <v>6</v>
      </c>
      <c r="H294" s="44" t="s">
        <v>1254</v>
      </c>
      <c r="I294" s="44" t="s">
        <v>1255</v>
      </c>
      <c r="J294" s="44">
        <v>2020</v>
      </c>
      <c r="K294" s="44">
        <v>2020</v>
      </c>
      <c r="L294" s="45">
        <v>1.2</v>
      </c>
      <c r="M294" s="45"/>
      <c r="N294" s="65">
        <v>735</v>
      </c>
      <c r="O294" s="65">
        <v>3027</v>
      </c>
      <c r="P294" s="65">
        <v>225</v>
      </c>
      <c r="Q294" s="65">
        <v>914</v>
      </c>
      <c r="R294" s="44" t="s">
        <v>1256</v>
      </c>
      <c r="S294" s="44"/>
      <c r="T294" s="44"/>
      <c r="U294" s="44" t="s">
        <v>150</v>
      </c>
      <c r="V294" s="44" t="s">
        <v>1229</v>
      </c>
      <c r="W294" s="44"/>
    </row>
    <row r="295" spans="1:24" ht="43.2" hidden="1">
      <c r="A295" s="35">
        <v>18</v>
      </c>
      <c r="B295" s="115" t="s">
        <v>1230</v>
      </c>
      <c r="C295" s="44" t="s">
        <v>150</v>
      </c>
      <c r="D295" s="38" t="s">
        <v>1253</v>
      </c>
      <c r="E295" s="44" t="s">
        <v>32</v>
      </c>
      <c r="F295" s="44" t="s">
        <v>439</v>
      </c>
      <c r="G295" s="44">
        <v>8</v>
      </c>
      <c r="H295" s="44" t="s">
        <v>1257</v>
      </c>
      <c r="I295" s="44" t="s">
        <v>1258</v>
      </c>
      <c r="J295" s="44">
        <v>2019</v>
      </c>
      <c r="K295" s="44">
        <v>2020</v>
      </c>
      <c r="L295" s="45">
        <v>1.6</v>
      </c>
      <c r="M295" s="45"/>
      <c r="N295" s="65">
        <v>735</v>
      </c>
      <c r="O295" s="65">
        <v>3027</v>
      </c>
      <c r="P295" s="65">
        <v>225</v>
      </c>
      <c r="Q295" s="65">
        <v>914</v>
      </c>
      <c r="R295" s="44" t="s">
        <v>1256</v>
      </c>
      <c r="S295" s="44"/>
      <c r="T295" s="44"/>
      <c r="U295" s="44" t="s">
        <v>150</v>
      </c>
      <c r="V295" s="44" t="s">
        <v>1229</v>
      </c>
      <c r="W295" s="44"/>
    </row>
    <row r="296" spans="1:24" ht="43.2" hidden="1">
      <c r="A296" s="35">
        <v>19</v>
      </c>
      <c r="B296" s="115" t="s">
        <v>1230</v>
      </c>
      <c r="C296" s="44" t="s">
        <v>150</v>
      </c>
      <c r="D296" s="38" t="s">
        <v>1253</v>
      </c>
      <c r="E296" s="44" t="s">
        <v>32</v>
      </c>
      <c r="F296" s="44" t="s">
        <v>439</v>
      </c>
      <c r="G296" s="44">
        <v>14</v>
      </c>
      <c r="H296" s="44" t="s">
        <v>1259</v>
      </c>
      <c r="I296" s="44" t="s">
        <v>1260</v>
      </c>
      <c r="J296" s="44">
        <v>2020</v>
      </c>
      <c r="K296" s="44">
        <v>2020</v>
      </c>
      <c r="L296" s="45">
        <v>140</v>
      </c>
      <c r="M296" s="45"/>
      <c r="N296" s="65">
        <v>735</v>
      </c>
      <c r="O296" s="65">
        <v>3027</v>
      </c>
      <c r="P296" s="65">
        <v>225</v>
      </c>
      <c r="Q296" s="65">
        <v>914</v>
      </c>
      <c r="R296" s="44" t="s">
        <v>1256</v>
      </c>
      <c r="S296" s="44"/>
      <c r="T296" s="44"/>
      <c r="U296" s="44" t="s">
        <v>150</v>
      </c>
      <c r="V296" s="44" t="s">
        <v>1229</v>
      </c>
      <c r="W296" s="44"/>
    </row>
    <row r="297" spans="1:24" ht="57.6" hidden="1">
      <c r="A297" s="35">
        <v>20</v>
      </c>
      <c r="B297" s="43" t="s">
        <v>1261</v>
      </c>
      <c r="C297" s="35" t="s">
        <v>280</v>
      </c>
      <c r="D297" s="38" t="s">
        <v>372</v>
      </c>
      <c r="E297" s="44" t="s">
        <v>32</v>
      </c>
      <c r="F297" s="35" t="s">
        <v>1262</v>
      </c>
      <c r="G297" s="44">
        <v>2450</v>
      </c>
      <c r="H297" s="44" t="s">
        <v>1263</v>
      </c>
      <c r="I297" s="44" t="s">
        <v>1264</v>
      </c>
      <c r="J297" s="35">
        <v>2020.01</v>
      </c>
      <c r="K297" s="35">
        <v>2020.12</v>
      </c>
      <c r="L297" s="57">
        <v>245</v>
      </c>
      <c r="M297" s="57"/>
      <c r="N297" s="63">
        <v>112</v>
      </c>
      <c r="O297" s="63">
        <v>383</v>
      </c>
      <c r="P297" s="63"/>
      <c r="Q297" s="63"/>
      <c r="R297" s="44" t="s">
        <v>1265</v>
      </c>
      <c r="S297" s="44"/>
      <c r="T297" s="44"/>
      <c r="U297" s="44" t="s">
        <v>280</v>
      </c>
      <c r="V297" s="44" t="s">
        <v>1229</v>
      </c>
      <c r="W297" s="44"/>
    </row>
    <row r="298" spans="1:24" ht="66" hidden="1" customHeight="1">
      <c r="A298" s="35">
        <v>21</v>
      </c>
      <c r="B298" s="206" t="s">
        <v>1266</v>
      </c>
      <c r="C298" s="44" t="s">
        <v>225</v>
      </c>
      <c r="D298" s="38" t="s">
        <v>1267</v>
      </c>
      <c r="E298" s="44" t="s">
        <v>1268</v>
      </c>
      <c r="F298" s="44" t="s">
        <v>1247</v>
      </c>
      <c r="G298" s="44">
        <v>30</v>
      </c>
      <c r="H298" s="37"/>
      <c r="I298" s="44" t="s">
        <v>1269</v>
      </c>
      <c r="J298" s="44">
        <v>2019</v>
      </c>
      <c r="K298" s="44">
        <v>2019</v>
      </c>
      <c r="L298" s="45">
        <v>90</v>
      </c>
      <c r="M298" s="45"/>
      <c r="N298" s="65">
        <v>47</v>
      </c>
      <c r="O298" s="65">
        <v>173</v>
      </c>
      <c r="P298" s="65">
        <v>17</v>
      </c>
      <c r="Q298" s="65">
        <v>71</v>
      </c>
      <c r="R298" s="44" t="s">
        <v>1270</v>
      </c>
      <c r="S298" s="44"/>
      <c r="T298" s="44"/>
      <c r="U298" s="44" t="s">
        <v>225</v>
      </c>
      <c r="V298" s="44" t="s">
        <v>1229</v>
      </c>
      <c r="W298" s="44"/>
    </row>
    <row r="299" spans="1:24" ht="72" hidden="1">
      <c r="A299" s="35">
        <v>22</v>
      </c>
      <c r="B299" s="207"/>
      <c r="C299" s="44" t="s">
        <v>225</v>
      </c>
      <c r="D299" s="38" t="s">
        <v>1271</v>
      </c>
      <c r="E299" s="44" t="s">
        <v>32</v>
      </c>
      <c r="F299" s="44" t="s">
        <v>1272</v>
      </c>
      <c r="G299" s="44">
        <v>12</v>
      </c>
      <c r="H299" s="37"/>
      <c r="I299" s="44" t="s">
        <v>1273</v>
      </c>
      <c r="J299" s="44">
        <v>2019</v>
      </c>
      <c r="K299" s="44">
        <v>2019</v>
      </c>
      <c r="L299" s="45">
        <v>100</v>
      </c>
      <c r="M299" s="45"/>
      <c r="N299" s="65">
        <v>690</v>
      </c>
      <c r="O299" s="65">
        <v>2521</v>
      </c>
      <c r="P299" s="65">
        <v>204</v>
      </c>
      <c r="Q299" s="65">
        <v>737</v>
      </c>
      <c r="R299" s="44" t="s">
        <v>1274</v>
      </c>
      <c r="S299" s="44"/>
      <c r="T299" s="44"/>
      <c r="U299" s="44" t="s">
        <v>225</v>
      </c>
      <c r="V299" s="44" t="s">
        <v>1229</v>
      </c>
      <c r="W299" s="44"/>
    </row>
    <row r="300" spans="1:24" s="4" customFormat="1" ht="19.05" hidden="1" customHeight="1">
      <c r="A300" s="40"/>
      <c r="B300" s="116" t="s">
        <v>1275</v>
      </c>
      <c r="C300" s="41"/>
      <c r="D300" s="34"/>
      <c r="E300" s="41"/>
      <c r="F300" s="42"/>
      <c r="G300" s="42"/>
      <c r="H300" s="41"/>
      <c r="I300" s="33"/>
      <c r="J300" s="40"/>
      <c r="K300" s="40"/>
      <c r="L300" s="58">
        <f>SUM(L301)</f>
        <v>1803.2</v>
      </c>
      <c r="M300" s="58">
        <f t="shared" ref="M300:Q300" si="33">SUM(M301)</f>
        <v>0</v>
      </c>
      <c r="N300" s="64">
        <f t="shared" si="33"/>
        <v>1505</v>
      </c>
      <c r="O300" s="64">
        <f t="shared" si="33"/>
        <v>5499</v>
      </c>
      <c r="P300" s="64">
        <f t="shared" si="33"/>
        <v>487</v>
      </c>
      <c r="Q300" s="64">
        <f t="shared" si="33"/>
        <v>1837</v>
      </c>
      <c r="R300" s="44"/>
      <c r="S300" s="44"/>
      <c r="T300" s="33"/>
      <c r="U300" s="33"/>
      <c r="V300" s="33"/>
      <c r="W300" s="33"/>
      <c r="X300" s="4">
        <v>1</v>
      </c>
    </row>
    <row r="301" spans="1:24" s="18" customFormat="1" ht="97.05" hidden="1" customHeight="1">
      <c r="A301" s="35">
        <v>23</v>
      </c>
      <c r="B301" s="43" t="s">
        <v>1276</v>
      </c>
      <c r="C301" s="44" t="s">
        <v>76</v>
      </c>
      <c r="D301" s="38" t="s">
        <v>98</v>
      </c>
      <c r="E301" s="44" t="s">
        <v>32</v>
      </c>
      <c r="F301" s="44" t="s">
        <v>845</v>
      </c>
      <c r="G301" s="44">
        <v>22540</v>
      </c>
      <c r="H301" s="44" t="s">
        <v>1277</v>
      </c>
      <c r="I301" s="44" t="s">
        <v>1278</v>
      </c>
      <c r="J301" s="44">
        <v>2020.01</v>
      </c>
      <c r="K301" s="44">
        <v>2020.12</v>
      </c>
      <c r="L301" s="45">
        <v>1803.2</v>
      </c>
      <c r="M301" s="45"/>
      <c r="N301" s="65">
        <v>1505</v>
      </c>
      <c r="O301" s="65">
        <v>5499</v>
      </c>
      <c r="P301" s="65">
        <v>487</v>
      </c>
      <c r="Q301" s="65">
        <v>1837</v>
      </c>
      <c r="R301" s="44" t="s">
        <v>1279</v>
      </c>
      <c r="S301" s="44"/>
      <c r="T301" s="44"/>
      <c r="U301" s="44" t="s">
        <v>76</v>
      </c>
      <c r="V301" s="44" t="s">
        <v>38</v>
      </c>
      <c r="W301" s="44"/>
      <c r="X301" s="7"/>
    </row>
    <row r="302" spans="1:24" s="4" customFormat="1" ht="22.05" hidden="1" customHeight="1">
      <c r="A302" s="95"/>
      <c r="B302" s="116" t="s">
        <v>1280</v>
      </c>
      <c r="C302" s="117"/>
      <c r="D302" s="71"/>
      <c r="E302" s="117"/>
      <c r="F302" s="118"/>
      <c r="G302" s="118"/>
      <c r="H302" s="117"/>
      <c r="I302" s="124"/>
      <c r="J302" s="95"/>
      <c r="K302" s="95"/>
      <c r="L302" s="125">
        <f>SUM(L303:L327)</f>
        <v>5693.152</v>
      </c>
      <c r="M302" s="125">
        <f t="shared" ref="M302:Q302" si="34">SUM(M303:M327)</f>
        <v>0</v>
      </c>
      <c r="N302" s="129">
        <f t="shared" si="34"/>
        <v>31254</v>
      </c>
      <c r="O302" s="129">
        <f t="shared" si="34"/>
        <v>121722</v>
      </c>
      <c r="P302" s="129">
        <f t="shared" si="34"/>
        <v>12457</v>
      </c>
      <c r="Q302" s="129">
        <f t="shared" si="34"/>
        <v>49244</v>
      </c>
      <c r="R302" s="44"/>
      <c r="S302" s="44"/>
      <c r="T302" s="124"/>
      <c r="U302" s="124"/>
      <c r="V302" s="33"/>
      <c r="W302" s="124"/>
      <c r="X302" s="4">
        <v>1</v>
      </c>
    </row>
    <row r="303" spans="1:24" ht="87" hidden="1" customHeight="1">
      <c r="A303" s="33">
        <v>24</v>
      </c>
      <c r="B303" s="50" t="s">
        <v>1281</v>
      </c>
      <c r="C303" s="44" t="s">
        <v>200</v>
      </c>
      <c r="D303" s="119" t="s">
        <v>1282</v>
      </c>
      <c r="E303" s="44" t="s">
        <v>32</v>
      </c>
      <c r="F303" s="44" t="s">
        <v>439</v>
      </c>
      <c r="G303" s="73">
        <v>80</v>
      </c>
      <c r="H303" s="44" t="s">
        <v>1283</v>
      </c>
      <c r="I303" s="73" t="s">
        <v>1284</v>
      </c>
      <c r="J303" s="44">
        <v>2019</v>
      </c>
      <c r="K303" s="44">
        <v>2020</v>
      </c>
      <c r="L303" s="79">
        <v>40</v>
      </c>
      <c r="M303" s="79"/>
      <c r="N303" s="86">
        <v>3162</v>
      </c>
      <c r="O303" s="86">
        <v>12648</v>
      </c>
      <c r="P303" s="86">
        <v>813</v>
      </c>
      <c r="Q303" s="86">
        <v>3143</v>
      </c>
      <c r="R303" s="44" t="s">
        <v>1285</v>
      </c>
      <c r="S303" s="44"/>
      <c r="T303" s="35"/>
      <c r="U303" s="45" t="s">
        <v>200</v>
      </c>
      <c r="V303" s="44" t="s">
        <v>1154</v>
      </c>
      <c r="W303" s="73"/>
    </row>
    <row r="304" spans="1:24" ht="40.950000000000003" hidden="1" customHeight="1">
      <c r="A304" s="33">
        <v>25</v>
      </c>
      <c r="B304" s="43" t="s">
        <v>1286</v>
      </c>
      <c r="C304" s="76" t="s">
        <v>179</v>
      </c>
      <c r="D304" s="119" t="s">
        <v>1287</v>
      </c>
      <c r="E304" s="44" t="s">
        <v>32</v>
      </c>
      <c r="F304" s="44" t="s">
        <v>526</v>
      </c>
      <c r="G304" s="73">
        <v>1</v>
      </c>
      <c r="H304" s="44" t="s">
        <v>1288</v>
      </c>
      <c r="I304" s="73" t="s">
        <v>1289</v>
      </c>
      <c r="J304" s="44">
        <v>2019</v>
      </c>
      <c r="K304" s="44">
        <v>2019</v>
      </c>
      <c r="L304" s="79">
        <v>160</v>
      </c>
      <c r="M304" s="79"/>
      <c r="N304" s="86"/>
      <c r="O304" s="86"/>
      <c r="P304" s="86">
        <v>1107</v>
      </c>
      <c r="Q304" s="86">
        <v>4339</v>
      </c>
      <c r="R304" s="44" t="s">
        <v>1083</v>
      </c>
      <c r="S304" s="44"/>
      <c r="T304" s="78"/>
      <c r="U304" s="44" t="s">
        <v>179</v>
      </c>
      <c r="V304" s="44" t="s">
        <v>1154</v>
      </c>
      <c r="W304" s="73"/>
    </row>
    <row r="305" spans="1:23" ht="96" hidden="1" customHeight="1">
      <c r="A305" s="33">
        <v>26</v>
      </c>
      <c r="B305" s="43" t="s">
        <v>1290</v>
      </c>
      <c r="C305" s="76" t="s">
        <v>179</v>
      </c>
      <c r="D305" s="119" t="s">
        <v>1287</v>
      </c>
      <c r="E305" s="44" t="s">
        <v>32</v>
      </c>
      <c r="F305" s="44" t="s">
        <v>526</v>
      </c>
      <c r="G305" s="73">
        <v>2</v>
      </c>
      <c r="H305" s="44" t="s">
        <v>1291</v>
      </c>
      <c r="I305" s="73" t="s">
        <v>1292</v>
      </c>
      <c r="J305" s="44">
        <v>2019</v>
      </c>
      <c r="K305" s="44">
        <v>2019</v>
      </c>
      <c r="L305" s="79">
        <v>850</v>
      </c>
      <c r="M305" s="79"/>
      <c r="N305" s="86"/>
      <c r="O305" s="86"/>
      <c r="P305" s="86">
        <v>1107</v>
      </c>
      <c r="Q305" s="86">
        <v>4339</v>
      </c>
      <c r="R305" s="44" t="s">
        <v>1083</v>
      </c>
      <c r="S305" s="44"/>
      <c r="T305" s="78"/>
      <c r="U305" s="44" t="s">
        <v>179</v>
      </c>
      <c r="V305" s="44" t="s">
        <v>1154</v>
      </c>
      <c r="W305" s="73"/>
    </row>
    <row r="306" spans="1:23" ht="88.95" hidden="1" customHeight="1">
      <c r="A306" s="33">
        <v>27</v>
      </c>
      <c r="B306" s="43" t="s">
        <v>1293</v>
      </c>
      <c r="C306" s="76" t="s">
        <v>179</v>
      </c>
      <c r="D306" s="119" t="s">
        <v>1294</v>
      </c>
      <c r="E306" s="44" t="s">
        <v>32</v>
      </c>
      <c r="F306" s="44" t="s">
        <v>526</v>
      </c>
      <c r="G306" s="73">
        <v>1</v>
      </c>
      <c r="H306" s="44" t="s">
        <v>1295</v>
      </c>
      <c r="I306" s="73" t="s">
        <v>1296</v>
      </c>
      <c r="J306" s="44">
        <v>2019</v>
      </c>
      <c r="K306" s="44">
        <v>2019</v>
      </c>
      <c r="L306" s="79">
        <v>300</v>
      </c>
      <c r="M306" s="79"/>
      <c r="N306" s="86"/>
      <c r="O306" s="86"/>
      <c r="P306" s="86">
        <v>608</v>
      </c>
      <c r="Q306" s="86">
        <v>2460</v>
      </c>
      <c r="R306" s="44" t="s">
        <v>1083</v>
      </c>
      <c r="S306" s="44"/>
      <c r="T306" s="78"/>
      <c r="U306" s="44" t="s">
        <v>179</v>
      </c>
      <c r="V306" s="44" t="s">
        <v>1154</v>
      </c>
      <c r="W306" s="73"/>
    </row>
    <row r="307" spans="1:23" ht="57.6" hidden="1">
      <c r="A307" s="33">
        <v>28</v>
      </c>
      <c r="B307" s="43" t="s">
        <v>1297</v>
      </c>
      <c r="C307" s="76" t="s">
        <v>179</v>
      </c>
      <c r="D307" s="119" t="s">
        <v>1298</v>
      </c>
      <c r="E307" s="44" t="s">
        <v>32</v>
      </c>
      <c r="F307" s="44" t="s">
        <v>1272</v>
      </c>
      <c r="G307" s="73">
        <v>3</v>
      </c>
      <c r="H307" s="44" t="s">
        <v>1299</v>
      </c>
      <c r="I307" s="73" t="s">
        <v>1300</v>
      </c>
      <c r="J307" s="44">
        <v>2020</v>
      </c>
      <c r="K307" s="44">
        <v>2020</v>
      </c>
      <c r="L307" s="79">
        <v>30</v>
      </c>
      <c r="M307" s="79"/>
      <c r="N307" s="86"/>
      <c r="O307" s="86"/>
      <c r="P307" s="86">
        <v>105</v>
      </c>
      <c r="Q307" s="86">
        <v>408</v>
      </c>
      <c r="R307" s="44" t="s">
        <v>1301</v>
      </c>
      <c r="S307" s="44"/>
      <c r="T307" s="78"/>
      <c r="U307" s="44" t="s">
        <v>179</v>
      </c>
      <c r="V307" s="44" t="s">
        <v>1154</v>
      </c>
      <c r="W307" s="73"/>
    </row>
    <row r="308" spans="1:23" ht="72" hidden="1">
      <c r="A308" s="33">
        <v>29</v>
      </c>
      <c r="B308" s="43" t="s">
        <v>1302</v>
      </c>
      <c r="C308" s="44" t="s">
        <v>262</v>
      </c>
      <c r="D308" s="38" t="s">
        <v>769</v>
      </c>
      <c r="E308" s="44" t="s">
        <v>32</v>
      </c>
      <c r="F308" s="44" t="s">
        <v>526</v>
      </c>
      <c r="G308" s="44">
        <v>1</v>
      </c>
      <c r="H308" s="44">
        <v>100</v>
      </c>
      <c r="I308" s="44" t="s">
        <v>1303</v>
      </c>
      <c r="J308" s="44">
        <v>2019</v>
      </c>
      <c r="K308" s="44">
        <v>2020</v>
      </c>
      <c r="L308" s="45">
        <v>100</v>
      </c>
      <c r="M308" s="45"/>
      <c r="N308" s="65">
        <v>883</v>
      </c>
      <c r="O308" s="65">
        <v>2721</v>
      </c>
      <c r="P308" s="65">
        <v>240</v>
      </c>
      <c r="Q308" s="65">
        <v>997</v>
      </c>
      <c r="R308" s="44" t="s">
        <v>1304</v>
      </c>
      <c r="S308" s="44" t="s">
        <v>1305</v>
      </c>
      <c r="T308" s="44"/>
      <c r="U308" s="44" t="s">
        <v>262</v>
      </c>
      <c r="V308" s="44" t="s">
        <v>1154</v>
      </c>
      <c r="W308" s="54"/>
    </row>
    <row r="309" spans="1:23" ht="33" hidden="1" customHeight="1">
      <c r="A309" s="33">
        <v>30</v>
      </c>
      <c r="B309" s="50" t="s">
        <v>1306</v>
      </c>
      <c r="C309" s="73" t="s">
        <v>262</v>
      </c>
      <c r="D309" s="119" t="s">
        <v>1307</v>
      </c>
      <c r="E309" s="73" t="s">
        <v>32</v>
      </c>
      <c r="F309" s="73" t="s">
        <v>439</v>
      </c>
      <c r="G309" s="73">
        <v>80</v>
      </c>
      <c r="H309" s="73" t="s">
        <v>1308</v>
      </c>
      <c r="I309" s="73" t="s">
        <v>1309</v>
      </c>
      <c r="J309" s="73">
        <v>2018</v>
      </c>
      <c r="K309" s="73">
        <v>2019</v>
      </c>
      <c r="L309" s="79">
        <v>80</v>
      </c>
      <c r="M309" s="79"/>
      <c r="N309" s="86">
        <v>2436</v>
      </c>
      <c r="O309" s="86">
        <v>9744</v>
      </c>
      <c r="P309" s="86">
        <v>869</v>
      </c>
      <c r="Q309" s="86">
        <v>3476</v>
      </c>
      <c r="R309" s="44" t="s">
        <v>1310</v>
      </c>
      <c r="S309" s="44" t="s">
        <v>1311</v>
      </c>
      <c r="T309" s="73"/>
      <c r="U309" s="73" t="s">
        <v>262</v>
      </c>
      <c r="V309" s="73" t="s">
        <v>1154</v>
      </c>
      <c r="W309" s="130"/>
    </row>
    <row r="310" spans="1:23" ht="46.95" hidden="1" customHeight="1">
      <c r="A310" s="33">
        <v>31</v>
      </c>
      <c r="B310" s="50" t="s">
        <v>1312</v>
      </c>
      <c r="C310" s="73" t="s">
        <v>225</v>
      </c>
      <c r="D310" s="119" t="s">
        <v>1313</v>
      </c>
      <c r="E310" s="73" t="s">
        <v>32</v>
      </c>
      <c r="F310" s="73" t="s">
        <v>526</v>
      </c>
      <c r="G310" s="73">
        <v>1</v>
      </c>
      <c r="H310" s="73" t="s">
        <v>1314</v>
      </c>
      <c r="I310" s="73" t="s">
        <v>1315</v>
      </c>
      <c r="J310" s="73">
        <v>2019</v>
      </c>
      <c r="K310" s="73">
        <v>2019</v>
      </c>
      <c r="L310" s="79">
        <v>10</v>
      </c>
      <c r="M310" s="79"/>
      <c r="N310" s="86">
        <v>31</v>
      </c>
      <c r="O310" s="86">
        <v>133</v>
      </c>
      <c r="P310" s="86">
        <v>29</v>
      </c>
      <c r="Q310" s="86">
        <v>114</v>
      </c>
      <c r="R310" s="44" t="s">
        <v>1316</v>
      </c>
      <c r="S310" s="44"/>
      <c r="T310" s="73"/>
      <c r="U310" s="73" t="s">
        <v>225</v>
      </c>
      <c r="V310" s="73" t="s">
        <v>1154</v>
      </c>
      <c r="W310" s="73"/>
    </row>
    <row r="311" spans="1:23" ht="69" hidden="1" customHeight="1">
      <c r="A311" s="33">
        <v>32</v>
      </c>
      <c r="B311" s="50" t="s">
        <v>1317</v>
      </c>
      <c r="C311" s="73" t="s">
        <v>225</v>
      </c>
      <c r="D311" s="119" t="s">
        <v>1318</v>
      </c>
      <c r="E311" s="73" t="s">
        <v>32</v>
      </c>
      <c r="F311" s="73" t="s">
        <v>526</v>
      </c>
      <c r="G311" s="73">
        <v>1</v>
      </c>
      <c r="H311" s="73"/>
      <c r="I311" s="73" t="s">
        <v>1319</v>
      </c>
      <c r="J311" s="73">
        <v>2019</v>
      </c>
      <c r="K311" s="73">
        <v>2019</v>
      </c>
      <c r="L311" s="79">
        <v>224</v>
      </c>
      <c r="M311" s="79"/>
      <c r="N311" s="86">
        <v>2517</v>
      </c>
      <c r="O311" s="86">
        <v>9291</v>
      </c>
      <c r="P311" s="86">
        <v>887</v>
      </c>
      <c r="Q311" s="86">
        <v>3275</v>
      </c>
      <c r="R311" s="44" t="s">
        <v>1320</v>
      </c>
      <c r="S311" s="44"/>
      <c r="T311" s="73"/>
      <c r="U311" s="73" t="s">
        <v>225</v>
      </c>
      <c r="V311" s="73" t="s">
        <v>1154</v>
      </c>
      <c r="W311" s="73"/>
    </row>
    <row r="312" spans="1:23" ht="76.95" hidden="1" customHeight="1">
      <c r="A312" s="33">
        <v>33</v>
      </c>
      <c r="B312" s="50" t="s">
        <v>1321</v>
      </c>
      <c r="C312" s="73" t="s">
        <v>225</v>
      </c>
      <c r="D312" s="119" t="s">
        <v>1322</v>
      </c>
      <c r="E312" s="73"/>
      <c r="F312" s="73" t="s">
        <v>526</v>
      </c>
      <c r="G312" s="73">
        <v>1</v>
      </c>
      <c r="H312" s="73"/>
      <c r="I312" s="73" t="s">
        <v>1323</v>
      </c>
      <c r="J312" s="73">
        <v>2018</v>
      </c>
      <c r="K312" s="73">
        <v>2018</v>
      </c>
      <c r="L312" s="79">
        <v>300</v>
      </c>
      <c r="M312" s="79"/>
      <c r="N312" s="86">
        <v>310</v>
      </c>
      <c r="O312" s="86">
        <v>1134</v>
      </c>
      <c r="P312" s="86">
        <v>101</v>
      </c>
      <c r="Q312" s="86">
        <v>403</v>
      </c>
      <c r="R312" s="44" t="s">
        <v>1324</v>
      </c>
      <c r="S312" s="44"/>
      <c r="T312" s="73"/>
      <c r="U312" s="73" t="s">
        <v>225</v>
      </c>
      <c r="V312" s="73" t="s">
        <v>1154</v>
      </c>
      <c r="W312" s="73"/>
    </row>
    <row r="313" spans="1:23" ht="100.8" hidden="1">
      <c r="A313" s="33">
        <v>34</v>
      </c>
      <c r="B313" s="50" t="s">
        <v>1325</v>
      </c>
      <c r="C313" s="73" t="s">
        <v>225</v>
      </c>
      <c r="D313" s="119" t="s">
        <v>1326</v>
      </c>
      <c r="E313" s="73" t="s">
        <v>32</v>
      </c>
      <c r="F313" s="73" t="s">
        <v>526</v>
      </c>
      <c r="G313" s="73">
        <v>1</v>
      </c>
      <c r="H313" s="73" t="s">
        <v>1327</v>
      </c>
      <c r="I313" s="73" t="s">
        <v>1328</v>
      </c>
      <c r="J313" s="73">
        <v>2020</v>
      </c>
      <c r="K313" s="73">
        <v>2020</v>
      </c>
      <c r="L313" s="79">
        <v>750</v>
      </c>
      <c r="M313" s="79"/>
      <c r="N313" s="86">
        <v>1802</v>
      </c>
      <c r="O313" s="86">
        <v>6639</v>
      </c>
      <c r="P313" s="86">
        <v>521</v>
      </c>
      <c r="Q313" s="86">
        <v>1964</v>
      </c>
      <c r="R313" s="44" t="s">
        <v>1329</v>
      </c>
      <c r="S313" s="44"/>
      <c r="T313" s="73"/>
      <c r="U313" s="73" t="s">
        <v>225</v>
      </c>
      <c r="V313" s="73" t="s">
        <v>1154</v>
      </c>
      <c r="W313" s="73"/>
    </row>
    <row r="314" spans="1:23" ht="30" hidden="1" customHeight="1">
      <c r="A314" s="33">
        <v>35</v>
      </c>
      <c r="B314" s="50" t="s">
        <v>1330</v>
      </c>
      <c r="C314" s="73" t="s">
        <v>150</v>
      </c>
      <c r="D314" s="119" t="s">
        <v>269</v>
      </c>
      <c r="E314" s="73" t="s">
        <v>32</v>
      </c>
      <c r="F314" s="73" t="s">
        <v>439</v>
      </c>
      <c r="G314" s="73">
        <v>60</v>
      </c>
      <c r="H314" s="73" t="s">
        <v>1331</v>
      </c>
      <c r="I314" s="73" t="s">
        <v>1332</v>
      </c>
      <c r="J314" s="73">
        <v>2020</v>
      </c>
      <c r="K314" s="73">
        <v>2020</v>
      </c>
      <c r="L314" s="79">
        <v>2.4</v>
      </c>
      <c r="M314" s="79"/>
      <c r="N314" s="86">
        <v>669</v>
      </c>
      <c r="O314" s="86">
        <v>2674</v>
      </c>
      <c r="P314" s="86">
        <v>232</v>
      </c>
      <c r="Q314" s="86">
        <v>949</v>
      </c>
      <c r="R314" s="44" t="s">
        <v>1333</v>
      </c>
      <c r="S314" s="44"/>
      <c r="T314" s="73"/>
      <c r="U314" s="73" t="s">
        <v>150</v>
      </c>
      <c r="V314" s="73" t="s">
        <v>1154</v>
      </c>
      <c r="W314" s="73"/>
    </row>
    <row r="315" spans="1:23" ht="30" hidden="1" customHeight="1">
      <c r="A315" s="33">
        <v>36</v>
      </c>
      <c r="B315" s="50" t="s">
        <v>1334</v>
      </c>
      <c r="C315" s="73" t="s">
        <v>150</v>
      </c>
      <c r="D315" s="119" t="s">
        <v>1335</v>
      </c>
      <c r="E315" s="73" t="s">
        <v>32</v>
      </c>
      <c r="F315" s="73" t="s">
        <v>439</v>
      </c>
      <c r="G315" s="73">
        <v>230</v>
      </c>
      <c r="H315" s="73" t="s">
        <v>1336</v>
      </c>
      <c r="I315" s="73" t="s">
        <v>1337</v>
      </c>
      <c r="J315" s="73">
        <v>2019</v>
      </c>
      <c r="K315" s="73">
        <v>2020</v>
      </c>
      <c r="L315" s="79">
        <v>16.100000000000001</v>
      </c>
      <c r="M315" s="79"/>
      <c r="N315" s="86">
        <v>1311</v>
      </c>
      <c r="O315" s="86">
        <v>5293</v>
      </c>
      <c r="P315" s="86">
        <v>429</v>
      </c>
      <c r="Q315" s="86">
        <v>1707</v>
      </c>
      <c r="R315" s="44" t="s">
        <v>1338</v>
      </c>
      <c r="S315" s="44"/>
      <c r="T315" s="73"/>
      <c r="U315" s="73" t="s">
        <v>150</v>
      </c>
      <c r="V315" s="73" t="s">
        <v>1154</v>
      </c>
      <c r="W315" s="73"/>
    </row>
    <row r="316" spans="1:23" ht="30" hidden="1" customHeight="1">
      <c r="A316" s="33">
        <v>37</v>
      </c>
      <c r="B316" s="50" t="s">
        <v>1339</v>
      </c>
      <c r="C316" s="73" t="s">
        <v>150</v>
      </c>
      <c r="D316" s="119" t="s">
        <v>1340</v>
      </c>
      <c r="E316" s="73" t="s">
        <v>32</v>
      </c>
      <c r="F316" s="73" t="s">
        <v>439</v>
      </c>
      <c r="G316" s="73">
        <v>337</v>
      </c>
      <c r="H316" s="73" t="s">
        <v>1341</v>
      </c>
      <c r="I316" s="73" t="s">
        <v>1342</v>
      </c>
      <c r="J316" s="73">
        <v>2019</v>
      </c>
      <c r="K316" s="73">
        <v>2020</v>
      </c>
      <c r="L316" s="79">
        <v>202.2</v>
      </c>
      <c r="M316" s="79"/>
      <c r="N316" s="86">
        <v>6592</v>
      </c>
      <c r="O316" s="86">
        <v>26386</v>
      </c>
      <c r="P316" s="86">
        <v>2037</v>
      </c>
      <c r="Q316" s="86">
        <v>8352</v>
      </c>
      <c r="R316" s="44" t="s">
        <v>1343</v>
      </c>
      <c r="S316" s="44"/>
      <c r="T316" s="73"/>
      <c r="U316" s="73" t="s">
        <v>150</v>
      </c>
      <c r="V316" s="73" t="s">
        <v>1154</v>
      </c>
      <c r="W316" s="73"/>
    </row>
    <row r="317" spans="1:23" s="2" customFormat="1" ht="30" hidden="1" customHeight="1">
      <c r="A317" s="33">
        <v>38</v>
      </c>
      <c r="B317" s="50" t="s">
        <v>1344</v>
      </c>
      <c r="C317" s="73" t="s">
        <v>150</v>
      </c>
      <c r="D317" s="119" t="s">
        <v>1345</v>
      </c>
      <c r="E317" s="73" t="s">
        <v>32</v>
      </c>
      <c r="F317" s="73" t="s">
        <v>1272</v>
      </c>
      <c r="G317" s="73">
        <v>2</v>
      </c>
      <c r="H317" s="73" t="s">
        <v>1346</v>
      </c>
      <c r="I317" s="73" t="s">
        <v>1347</v>
      </c>
      <c r="J317" s="73">
        <v>2020</v>
      </c>
      <c r="K317" s="73">
        <v>2020</v>
      </c>
      <c r="L317" s="79">
        <v>110</v>
      </c>
      <c r="M317" s="79"/>
      <c r="N317" s="86">
        <v>1504</v>
      </c>
      <c r="O317" s="86">
        <v>5858</v>
      </c>
      <c r="P317" s="86">
        <v>538</v>
      </c>
      <c r="Q317" s="86">
        <v>2076</v>
      </c>
      <c r="R317" s="44" t="s">
        <v>1348</v>
      </c>
      <c r="S317" s="44"/>
      <c r="T317" s="73"/>
      <c r="U317" s="73" t="s">
        <v>150</v>
      </c>
      <c r="V317" s="73" t="s">
        <v>1154</v>
      </c>
      <c r="W317" s="73"/>
    </row>
    <row r="318" spans="1:23" s="2" customFormat="1" ht="49.05" hidden="1" customHeight="1">
      <c r="A318" s="33">
        <v>39</v>
      </c>
      <c r="B318" s="50" t="s">
        <v>1349</v>
      </c>
      <c r="C318" s="73" t="s">
        <v>150</v>
      </c>
      <c r="D318" s="119" t="s">
        <v>1350</v>
      </c>
      <c r="E318" s="73" t="s">
        <v>32</v>
      </c>
      <c r="F318" s="73" t="s">
        <v>526</v>
      </c>
      <c r="G318" s="73">
        <v>2</v>
      </c>
      <c r="H318" s="73"/>
      <c r="I318" s="73" t="s">
        <v>1351</v>
      </c>
      <c r="J318" s="73">
        <v>2019</v>
      </c>
      <c r="K318" s="73">
        <v>2019</v>
      </c>
      <c r="L318" s="79">
        <v>133.30000000000001</v>
      </c>
      <c r="M318" s="79"/>
      <c r="N318" s="86">
        <v>1456</v>
      </c>
      <c r="O318" s="86">
        <v>5831</v>
      </c>
      <c r="P318" s="86">
        <v>514</v>
      </c>
      <c r="Q318" s="86">
        <v>2038</v>
      </c>
      <c r="R318" s="44" t="s">
        <v>1352</v>
      </c>
      <c r="S318" s="44"/>
      <c r="T318" s="73"/>
      <c r="U318" s="73" t="s">
        <v>150</v>
      </c>
      <c r="V318" s="73" t="s">
        <v>1154</v>
      </c>
      <c r="W318" s="73"/>
    </row>
    <row r="319" spans="1:23" ht="72" hidden="1">
      <c r="A319" s="33">
        <v>40</v>
      </c>
      <c r="B319" s="50" t="s">
        <v>1353</v>
      </c>
      <c r="C319" s="73" t="s">
        <v>69</v>
      </c>
      <c r="D319" s="119" t="s">
        <v>388</v>
      </c>
      <c r="E319" s="73" t="s">
        <v>32</v>
      </c>
      <c r="F319" s="73" t="s">
        <v>526</v>
      </c>
      <c r="G319" s="73">
        <v>1</v>
      </c>
      <c r="H319" s="73" t="s">
        <v>1354</v>
      </c>
      <c r="I319" s="73" t="s">
        <v>1355</v>
      </c>
      <c r="J319" s="73">
        <v>2020</v>
      </c>
      <c r="K319" s="73">
        <v>2020</v>
      </c>
      <c r="L319" s="79">
        <v>250</v>
      </c>
      <c r="M319" s="79"/>
      <c r="N319" s="86">
        <v>702</v>
      </c>
      <c r="O319" s="86">
        <v>3072</v>
      </c>
      <c r="P319" s="86">
        <v>186</v>
      </c>
      <c r="Q319" s="86">
        <v>819</v>
      </c>
      <c r="R319" s="44" t="s">
        <v>1356</v>
      </c>
      <c r="S319" s="44"/>
      <c r="T319" s="73"/>
      <c r="U319" s="73" t="s">
        <v>1154</v>
      </c>
      <c r="V319" s="73" t="s">
        <v>1154</v>
      </c>
      <c r="W319" s="78"/>
    </row>
    <row r="320" spans="1:23" ht="57.6" hidden="1">
      <c r="A320" s="33">
        <v>41</v>
      </c>
      <c r="B320" s="50" t="s">
        <v>1357</v>
      </c>
      <c r="C320" s="73" t="s">
        <v>69</v>
      </c>
      <c r="D320" s="119" t="s">
        <v>702</v>
      </c>
      <c r="E320" s="73" t="s">
        <v>32</v>
      </c>
      <c r="F320" s="73" t="s">
        <v>526</v>
      </c>
      <c r="G320" s="73">
        <v>1</v>
      </c>
      <c r="H320" s="73" t="s">
        <v>1143</v>
      </c>
      <c r="I320" s="73" t="s">
        <v>1358</v>
      </c>
      <c r="J320" s="73">
        <v>2018</v>
      </c>
      <c r="K320" s="73">
        <v>2019</v>
      </c>
      <c r="L320" s="79">
        <v>68.5</v>
      </c>
      <c r="M320" s="79"/>
      <c r="N320" s="86">
        <v>1013</v>
      </c>
      <c r="O320" s="86">
        <v>4042</v>
      </c>
      <c r="P320" s="86">
        <v>324</v>
      </c>
      <c r="Q320" s="86">
        <v>1311</v>
      </c>
      <c r="R320" s="44" t="s">
        <v>1359</v>
      </c>
      <c r="S320" s="44"/>
      <c r="T320" s="73"/>
      <c r="U320" s="73" t="s">
        <v>69</v>
      </c>
      <c r="V320" s="73" t="s">
        <v>1154</v>
      </c>
      <c r="W320" s="35"/>
    </row>
    <row r="321" spans="1:24" ht="72" hidden="1">
      <c r="A321" s="33">
        <v>42</v>
      </c>
      <c r="B321" s="50" t="s">
        <v>1360</v>
      </c>
      <c r="C321" s="73" t="s">
        <v>76</v>
      </c>
      <c r="D321" s="119" t="s">
        <v>98</v>
      </c>
      <c r="E321" s="73" t="s">
        <v>32</v>
      </c>
      <c r="F321" s="73" t="s">
        <v>1361</v>
      </c>
      <c r="G321" s="73">
        <v>39</v>
      </c>
      <c r="H321" s="73" t="s">
        <v>1362</v>
      </c>
      <c r="I321" s="73" t="s">
        <v>1363</v>
      </c>
      <c r="J321" s="73">
        <v>2020.01</v>
      </c>
      <c r="K321" s="73">
        <v>2020.12</v>
      </c>
      <c r="L321" s="79">
        <v>390</v>
      </c>
      <c r="M321" s="79"/>
      <c r="N321" s="86">
        <v>1748</v>
      </c>
      <c r="O321" s="86">
        <v>6644</v>
      </c>
      <c r="P321" s="86">
        <v>538</v>
      </c>
      <c r="Q321" s="86">
        <v>2149</v>
      </c>
      <c r="R321" s="44" t="s">
        <v>1364</v>
      </c>
      <c r="S321" s="44"/>
      <c r="T321" s="73"/>
      <c r="U321" s="73" t="s">
        <v>76</v>
      </c>
      <c r="V321" s="73" t="s">
        <v>1154</v>
      </c>
      <c r="W321" s="78"/>
    </row>
    <row r="322" spans="1:24" ht="86.4" hidden="1">
      <c r="A322" s="33">
        <v>43</v>
      </c>
      <c r="B322" s="50" t="s">
        <v>1365</v>
      </c>
      <c r="C322" s="73" t="s">
        <v>76</v>
      </c>
      <c r="D322" s="119" t="s">
        <v>1366</v>
      </c>
      <c r="E322" s="73" t="s">
        <v>32</v>
      </c>
      <c r="F322" s="73" t="s">
        <v>439</v>
      </c>
      <c r="G322" s="73">
        <v>10</v>
      </c>
      <c r="H322" s="73" t="s">
        <v>1367</v>
      </c>
      <c r="I322" s="73" t="s">
        <v>1368</v>
      </c>
      <c r="J322" s="73">
        <v>2020</v>
      </c>
      <c r="K322" s="73">
        <v>2020</v>
      </c>
      <c r="L322" s="79">
        <v>1600</v>
      </c>
      <c r="M322" s="79"/>
      <c r="N322" s="86">
        <v>1324</v>
      </c>
      <c r="O322" s="86">
        <v>5083</v>
      </c>
      <c r="P322" s="86">
        <v>445</v>
      </c>
      <c r="Q322" s="86">
        <v>1658</v>
      </c>
      <c r="R322" s="44" t="s">
        <v>1369</v>
      </c>
      <c r="S322" s="44"/>
      <c r="T322" s="73"/>
      <c r="U322" s="73" t="s">
        <v>76</v>
      </c>
      <c r="V322" s="73" t="s">
        <v>1154</v>
      </c>
      <c r="W322" s="35"/>
    </row>
    <row r="323" spans="1:24" ht="72" hidden="1">
      <c r="A323" s="33">
        <v>44</v>
      </c>
      <c r="B323" s="50" t="s">
        <v>1370</v>
      </c>
      <c r="C323" s="73" t="s">
        <v>76</v>
      </c>
      <c r="D323" s="119" t="s">
        <v>98</v>
      </c>
      <c r="E323" s="73" t="s">
        <v>32</v>
      </c>
      <c r="F323" s="73" t="s">
        <v>439</v>
      </c>
      <c r="G323" s="73">
        <v>1042</v>
      </c>
      <c r="H323" s="73" t="s">
        <v>1371</v>
      </c>
      <c r="I323" s="73" t="s">
        <v>1372</v>
      </c>
      <c r="J323" s="73">
        <v>2020.01</v>
      </c>
      <c r="K323" s="73">
        <v>2020.06</v>
      </c>
      <c r="L323" s="79">
        <v>37.591999999999999</v>
      </c>
      <c r="M323" s="79"/>
      <c r="N323" s="86">
        <v>1241</v>
      </c>
      <c r="O323" s="86">
        <v>4578</v>
      </c>
      <c r="P323" s="86">
        <v>394</v>
      </c>
      <c r="Q323" s="86">
        <v>1537</v>
      </c>
      <c r="R323" s="44" t="s">
        <v>1373</v>
      </c>
      <c r="S323" s="44"/>
      <c r="T323" s="73"/>
      <c r="U323" s="73" t="s">
        <v>76</v>
      </c>
      <c r="V323" s="73" t="s">
        <v>1154</v>
      </c>
      <c r="W323" s="78"/>
    </row>
    <row r="324" spans="1:24" ht="72" hidden="1">
      <c r="A324" s="33">
        <v>45</v>
      </c>
      <c r="B324" s="50" t="s">
        <v>1374</v>
      </c>
      <c r="C324" s="73" t="s">
        <v>280</v>
      </c>
      <c r="D324" s="119" t="s">
        <v>357</v>
      </c>
      <c r="E324" s="73" t="s">
        <v>32</v>
      </c>
      <c r="F324" s="73" t="s">
        <v>439</v>
      </c>
      <c r="G324" s="73">
        <v>200</v>
      </c>
      <c r="H324" s="73" t="s">
        <v>1375</v>
      </c>
      <c r="I324" s="73" t="s">
        <v>1376</v>
      </c>
      <c r="J324" s="73">
        <v>2020.1</v>
      </c>
      <c r="K324" s="73">
        <v>2020.12</v>
      </c>
      <c r="L324" s="79">
        <v>16</v>
      </c>
      <c r="M324" s="79"/>
      <c r="N324" s="86">
        <v>1255</v>
      </c>
      <c r="O324" s="86">
        <v>4723</v>
      </c>
      <c r="P324" s="86">
        <v>284</v>
      </c>
      <c r="Q324" s="86">
        <v>1109</v>
      </c>
      <c r="R324" s="44" t="s">
        <v>1377</v>
      </c>
      <c r="S324" s="44"/>
      <c r="T324" s="73"/>
      <c r="U324" s="73" t="s">
        <v>280</v>
      </c>
      <c r="V324" s="73" t="s">
        <v>1154</v>
      </c>
      <c r="W324" s="44"/>
    </row>
    <row r="325" spans="1:24" ht="57.6" hidden="1">
      <c r="A325" s="33">
        <v>46</v>
      </c>
      <c r="B325" s="50" t="s">
        <v>1378</v>
      </c>
      <c r="C325" s="73" t="s">
        <v>280</v>
      </c>
      <c r="D325" s="119" t="s">
        <v>823</v>
      </c>
      <c r="E325" s="73" t="s">
        <v>32</v>
      </c>
      <c r="F325" s="73" t="s">
        <v>439</v>
      </c>
      <c r="G325" s="73">
        <v>10</v>
      </c>
      <c r="H325" s="73" t="s">
        <v>1379</v>
      </c>
      <c r="I325" s="73" t="s">
        <v>1380</v>
      </c>
      <c r="J325" s="73">
        <v>2020.1</v>
      </c>
      <c r="K325" s="73">
        <v>2020.12</v>
      </c>
      <c r="L325" s="79">
        <v>10</v>
      </c>
      <c r="M325" s="79"/>
      <c r="N325" s="86">
        <v>238</v>
      </c>
      <c r="O325" s="86">
        <v>840</v>
      </c>
      <c r="P325" s="86">
        <v>77</v>
      </c>
      <c r="Q325" s="86">
        <v>293</v>
      </c>
      <c r="R325" s="44" t="s">
        <v>1381</v>
      </c>
      <c r="S325" s="44"/>
      <c r="T325" s="73"/>
      <c r="U325" s="73" t="s">
        <v>280</v>
      </c>
      <c r="V325" s="73" t="s">
        <v>1154</v>
      </c>
      <c r="W325" s="44"/>
    </row>
    <row r="326" spans="1:24" ht="31.95" hidden="1" customHeight="1">
      <c r="A326" s="33">
        <v>47</v>
      </c>
      <c r="B326" s="50" t="s">
        <v>1382</v>
      </c>
      <c r="C326" s="73" t="s">
        <v>103</v>
      </c>
      <c r="D326" s="119" t="s">
        <v>146</v>
      </c>
      <c r="E326" s="73" t="s">
        <v>32</v>
      </c>
      <c r="F326" s="73" t="s">
        <v>1272</v>
      </c>
      <c r="G326" s="73">
        <v>2</v>
      </c>
      <c r="H326" s="73">
        <v>6</v>
      </c>
      <c r="I326" s="73" t="s">
        <v>1383</v>
      </c>
      <c r="J326" s="73">
        <v>2019</v>
      </c>
      <c r="K326" s="73">
        <v>2019</v>
      </c>
      <c r="L326" s="79">
        <v>12</v>
      </c>
      <c r="M326" s="79"/>
      <c r="N326" s="86">
        <v>530</v>
      </c>
      <c r="O326" s="86">
        <v>2194</v>
      </c>
      <c r="P326" s="86">
        <v>36</v>
      </c>
      <c r="Q326" s="86">
        <v>164</v>
      </c>
      <c r="R326" s="44" t="s">
        <v>1384</v>
      </c>
      <c r="S326" s="44" t="s">
        <v>1385</v>
      </c>
      <c r="T326" s="73"/>
      <c r="U326" s="73" t="s">
        <v>103</v>
      </c>
      <c r="V326" s="73" t="s">
        <v>1154</v>
      </c>
      <c r="W326" s="44"/>
    </row>
    <row r="327" spans="1:24" ht="31.95" hidden="1" customHeight="1">
      <c r="A327" s="33">
        <v>48</v>
      </c>
      <c r="B327" s="50" t="s">
        <v>1386</v>
      </c>
      <c r="C327" s="73" t="s">
        <v>103</v>
      </c>
      <c r="D327" s="119" t="s">
        <v>146</v>
      </c>
      <c r="E327" s="73" t="s">
        <v>32</v>
      </c>
      <c r="F327" s="73" t="s">
        <v>346</v>
      </c>
      <c r="G327" s="73">
        <v>530</v>
      </c>
      <c r="H327" s="73">
        <v>2E-3</v>
      </c>
      <c r="I327" s="73" t="s">
        <v>1387</v>
      </c>
      <c r="J327" s="73">
        <v>2019</v>
      </c>
      <c r="K327" s="73">
        <v>2020</v>
      </c>
      <c r="L327" s="79">
        <v>1.06</v>
      </c>
      <c r="M327" s="79"/>
      <c r="N327" s="86">
        <v>530</v>
      </c>
      <c r="O327" s="86">
        <v>2194</v>
      </c>
      <c r="P327" s="86">
        <v>36</v>
      </c>
      <c r="Q327" s="86">
        <v>164</v>
      </c>
      <c r="R327" s="44" t="s">
        <v>1384</v>
      </c>
      <c r="S327" s="44" t="s">
        <v>1385</v>
      </c>
      <c r="T327" s="73"/>
      <c r="U327" s="73" t="s">
        <v>103</v>
      </c>
      <c r="V327" s="73" t="s">
        <v>1154</v>
      </c>
      <c r="W327" s="44"/>
    </row>
    <row r="328" spans="1:24" s="4" customFormat="1" ht="25.95" hidden="1" customHeight="1">
      <c r="A328" s="33"/>
      <c r="B328" s="36" t="s">
        <v>1388</v>
      </c>
      <c r="C328" s="41"/>
      <c r="D328" s="34"/>
      <c r="E328" s="41"/>
      <c r="F328" s="42"/>
      <c r="G328" s="42"/>
      <c r="H328" s="41"/>
      <c r="I328" s="33"/>
      <c r="J328" s="40"/>
      <c r="K328" s="40"/>
      <c r="L328" s="58">
        <f>SUM(L329:L331)</f>
        <v>5996.2</v>
      </c>
      <c r="M328" s="58">
        <f t="shared" ref="M328:Q328" si="35">SUM(M329:M331)</f>
        <v>0</v>
      </c>
      <c r="N328" s="64">
        <f t="shared" si="35"/>
        <v>6454</v>
      </c>
      <c r="O328" s="64">
        <f t="shared" si="35"/>
        <v>25170</v>
      </c>
      <c r="P328" s="64">
        <f t="shared" si="35"/>
        <v>4518</v>
      </c>
      <c r="Q328" s="64">
        <f t="shared" si="35"/>
        <v>17620</v>
      </c>
      <c r="R328" s="44"/>
      <c r="S328" s="44"/>
      <c r="T328" s="33"/>
      <c r="U328" s="33"/>
      <c r="V328" s="33"/>
      <c r="W328" s="33"/>
      <c r="X328" s="4">
        <v>1</v>
      </c>
    </row>
    <row r="329" spans="1:24" s="5" customFormat="1" ht="97.05" hidden="1" customHeight="1">
      <c r="A329" s="44">
        <v>49</v>
      </c>
      <c r="B329" s="43" t="s">
        <v>1389</v>
      </c>
      <c r="C329" s="44" t="s">
        <v>1390</v>
      </c>
      <c r="D329" s="38"/>
      <c r="E329" s="44"/>
      <c r="F329" s="44"/>
      <c r="G329" s="44"/>
      <c r="H329" s="44" t="s">
        <v>1391</v>
      </c>
      <c r="I329" s="44" t="s">
        <v>1392</v>
      </c>
      <c r="J329" s="44">
        <v>2019</v>
      </c>
      <c r="K329" s="44">
        <v>2020</v>
      </c>
      <c r="L329" s="45">
        <v>2060</v>
      </c>
      <c r="M329" s="45"/>
      <c r="N329" s="65"/>
      <c r="O329" s="65"/>
      <c r="P329" s="65"/>
      <c r="Q329" s="65"/>
      <c r="R329" s="44"/>
      <c r="S329" s="44"/>
      <c r="T329" s="44"/>
      <c r="U329" s="44" t="s">
        <v>38</v>
      </c>
      <c r="V329" s="44" t="s">
        <v>38</v>
      </c>
      <c r="W329" s="44"/>
    </row>
    <row r="330" spans="1:24" s="5" customFormat="1" ht="158.4" hidden="1">
      <c r="A330" s="44">
        <v>50</v>
      </c>
      <c r="B330" s="43" t="s">
        <v>1393</v>
      </c>
      <c r="C330" s="44" t="s">
        <v>1394</v>
      </c>
      <c r="D330" s="38"/>
      <c r="E330" s="44" t="s">
        <v>550</v>
      </c>
      <c r="F330" s="44" t="s">
        <v>346</v>
      </c>
      <c r="G330" s="44">
        <v>3227</v>
      </c>
      <c r="H330" s="44">
        <v>3000</v>
      </c>
      <c r="I330" s="44" t="s">
        <v>1395</v>
      </c>
      <c r="J330" s="44">
        <v>2019</v>
      </c>
      <c r="K330" s="44">
        <v>2020</v>
      </c>
      <c r="L330" s="45">
        <v>1936.2</v>
      </c>
      <c r="M330" s="45"/>
      <c r="N330" s="65">
        <v>6454</v>
      </c>
      <c r="O330" s="65">
        <v>25170</v>
      </c>
      <c r="P330" s="65">
        <v>4518</v>
      </c>
      <c r="Q330" s="65">
        <v>17620</v>
      </c>
      <c r="R330" s="44"/>
      <c r="S330" s="44"/>
      <c r="T330" s="44"/>
      <c r="U330" s="44" t="s">
        <v>38</v>
      </c>
      <c r="V330" s="44" t="s">
        <v>38</v>
      </c>
      <c r="W330" s="44"/>
    </row>
    <row r="331" spans="1:24" s="20" customFormat="1" ht="259.2" hidden="1">
      <c r="A331" s="131">
        <v>51</v>
      </c>
      <c r="B331" s="132" t="s">
        <v>1396</v>
      </c>
      <c r="C331" s="131" t="s">
        <v>1397</v>
      </c>
      <c r="D331" s="133" t="s">
        <v>1398</v>
      </c>
      <c r="E331" s="131" t="s">
        <v>32</v>
      </c>
      <c r="F331" s="131" t="s">
        <v>439</v>
      </c>
      <c r="G331" s="131">
        <v>10</v>
      </c>
      <c r="H331" s="131" t="s">
        <v>1399</v>
      </c>
      <c r="I331" s="131" t="s">
        <v>1400</v>
      </c>
      <c r="J331" s="131">
        <v>2020</v>
      </c>
      <c r="K331" s="131">
        <v>2020</v>
      </c>
      <c r="L331" s="135">
        <v>2000</v>
      </c>
      <c r="M331" s="135"/>
      <c r="N331" s="136"/>
      <c r="O331" s="136"/>
      <c r="P331" s="136"/>
      <c r="Q331" s="136"/>
      <c r="R331" s="44" t="s">
        <v>1401</v>
      </c>
      <c r="S331" s="44"/>
      <c r="T331" s="131"/>
      <c r="U331" s="131" t="s">
        <v>38</v>
      </c>
      <c r="V331" s="131" t="s">
        <v>38</v>
      </c>
      <c r="W331" s="131"/>
    </row>
    <row r="332" spans="1:24" s="4" customFormat="1" ht="19.05" hidden="1" customHeight="1">
      <c r="A332" s="40"/>
      <c r="B332" s="36" t="s">
        <v>1402</v>
      </c>
      <c r="C332" s="41"/>
      <c r="D332" s="34"/>
      <c r="E332" s="41"/>
      <c r="F332" s="42"/>
      <c r="G332" s="42"/>
      <c r="H332" s="41"/>
      <c r="I332" s="33"/>
      <c r="J332" s="40"/>
      <c r="K332" s="40"/>
      <c r="L332" s="58" t="e">
        <f>SUM(L333:L356)</f>
        <v>#REF!</v>
      </c>
      <c r="M332" s="58">
        <f t="shared" ref="M332:Q332" si="36">SUM(M333:M356)</f>
        <v>0</v>
      </c>
      <c r="N332" s="64">
        <f t="shared" si="36"/>
        <v>5788</v>
      </c>
      <c r="O332" s="64">
        <f t="shared" si="36"/>
        <v>22071</v>
      </c>
      <c r="P332" s="64">
        <f t="shared" si="36"/>
        <v>1746</v>
      </c>
      <c r="Q332" s="64">
        <f t="shared" si="36"/>
        <v>6660</v>
      </c>
      <c r="R332" s="44"/>
      <c r="S332" s="44"/>
      <c r="T332" s="33"/>
      <c r="U332" s="33"/>
      <c r="V332" s="33"/>
      <c r="W332" s="33"/>
      <c r="X332" s="4">
        <v>1</v>
      </c>
    </row>
    <row r="333" spans="1:24" s="21" customFormat="1" ht="100.8" hidden="1">
      <c r="A333" s="44">
        <v>52</v>
      </c>
      <c r="B333" s="209" t="s">
        <v>1403</v>
      </c>
      <c r="C333" s="188" t="s">
        <v>225</v>
      </c>
      <c r="D333" s="38" t="s">
        <v>1404</v>
      </c>
      <c r="E333" s="44" t="s">
        <v>32</v>
      </c>
      <c r="F333" s="44" t="s">
        <v>526</v>
      </c>
      <c r="G333" s="44">
        <v>1</v>
      </c>
      <c r="H333" s="37"/>
      <c r="I333" s="44" t="s">
        <v>1405</v>
      </c>
      <c r="J333" s="44">
        <v>2019</v>
      </c>
      <c r="K333" s="44">
        <v>2019</v>
      </c>
      <c r="L333" s="45">
        <v>30</v>
      </c>
      <c r="M333" s="45"/>
      <c r="N333" s="65">
        <v>54</v>
      </c>
      <c r="O333" s="65">
        <v>201</v>
      </c>
      <c r="P333" s="65">
        <v>26</v>
      </c>
      <c r="Q333" s="65">
        <v>92</v>
      </c>
      <c r="R333" s="44" t="s">
        <v>1406</v>
      </c>
      <c r="S333" s="44"/>
      <c r="T333" s="44"/>
      <c r="U333" s="188" t="s">
        <v>225</v>
      </c>
      <c r="V333" s="44" t="s">
        <v>1407</v>
      </c>
      <c r="W333" s="44"/>
      <c r="X333" s="13"/>
    </row>
    <row r="334" spans="1:24" s="21" customFormat="1" ht="86.4" hidden="1">
      <c r="A334" s="44">
        <v>53</v>
      </c>
      <c r="B334" s="209"/>
      <c r="C334" s="188"/>
      <c r="D334" s="38" t="s">
        <v>1318</v>
      </c>
      <c r="E334" s="44" t="s">
        <v>32</v>
      </c>
      <c r="F334" s="44" t="s">
        <v>526</v>
      </c>
      <c r="G334" s="44">
        <v>7</v>
      </c>
      <c r="H334" s="37"/>
      <c r="I334" s="44" t="s">
        <v>1408</v>
      </c>
      <c r="J334" s="44">
        <v>2020</v>
      </c>
      <c r="K334" s="44">
        <v>2020</v>
      </c>
      <c r="L334" s="45" t="e">
        <f>#REF!</f>
        <v>#REF!</v>
      </c>
      <c r="M334" s="45"/>
      <c r="N334" s="65">
        <v>2517</v>
      </c>
      <c r="O334" s="65">
        <v>9291</v>
      </c>
      <c r="P334" s="65">
        <v>887</v>
      </c>
      <c r="Q334" s="65">
        <v>3275</v>
      </c>
      <c r="R334" s="44" t="s">
        <v>1409</v>
      </c>
      <c r="S334" s="44"/>
      <c r="T334" s="44"/>
      <c r="U334" s="188"/>
      <c r="V334" s="44" t="s">
        <v>1407</v>
      </c>
      <c r="W334" s="44"/>
      <c r="X334" s="13"/>
    </row>
    <row r="335" spans="1:24" s="21" customFormat="1" ht="49.5" hidden="1" customHeight="1">
      <c r="A335" s="44">
        <v>54</v>
      </c>
      <c r="B335" s="206" t="s">
        <v>1403</v>
      </c>
      <c r="C335" s="188" t="s">
        <v>206</v>
      </c>
      <c r="D335" s="205" t="s">
        <v>464</v>
      </c>
      <c r="E335" s="44" t="s">
        <v>32</v>
      </c>
      <c r="F335" s="44" t="s">
        <v>439</v>
      </c>
      <c r="G335" s="44">
        <v>2</v>
      </c>
      <c r="H335" s="44" t="s">
        <v>1410</v>
      </c>
      <c r="I335" s="44" t="s">
        <v>1411</v>
      </c>
      <c r="J335" s="188">
        <v>2019</v>
      </c>
      <c r="K335" s="188">
        <v>2020</v>
      </c>
      <c r="L335" s="45">
        <v>100</v>
      </c>
      <c r="M335" s="45"/>
      <c r="N335" s="65">
        <v>62</v>
      </c>
      <c r="O335" s="65">
        <v>255</v>
      </c>
      <c r="P335" s="65">
        <v>22</v>
      </c>
      <c r="Q335" s="65">
        <v>104</v>
      </c>
      <c r="R335" s="44" t="s">
        <v>1412</v>
      </c>
      <c r="S335" s="44"/>
      <c r="T335" s="44"/>
      <c r="U335" s="188" t="s">
        <v>206</v>
      </c>
      <c r="V335" s="44" t="s">
        <v>1407</v>
      </c>
      <c r="W335" s="44"/>
      <c r="X335" s="13"/>
    </row>
    <row r="336" spans="1:24" s="21" customFormat="1" ht="48.75" hidden="1" customHeight="1">
      <c r="A336" s="44">
        <v>55</v>
      </c>
      <c r="B336" s="208"/>
      <c r="C336" s="188"/>
      <c r="D336" s="205"/>
      <c r="E336" s="44" t="s">
        <v>32</v>
      </c>
      <c r="F336" s="44" t="s">
        <v>439</v>
      </c>
      <c r="G336" s="44">
        <v>2</v>
      </c>
      <c r="H336" s="44" t="s">
        <v>1410</v>
      </c>
      <c r="I336" s="44" t="s">
        <v>1413</v>
      </c>
      <c r="J336" s="188"/>
      <c r="K336" s="188"/>
      <c r="L336" s="45">
        <v>100</v>
      </c>
      <c r="M336" s="45"/>
      <c r="N336" s="65">
        <v>40</v>
      </c>
      <c r="O336" s="65">
        <v>158</v>
      </c>
      <c r="P336" s="65">
        <v>16</v>
      </c>
      <c r="Q336" s="65">
        <v>69</v>
      </c>
      <c r="R336" s="44" t="s">
        <v>1414</v>
      </c>
      <c r="S336" s="44"/>
      <c r="T336" s="44"/>
      <c r="U336" s="188"/>
      <c r="V336" s="44" t="s">
        <v>1407</v>
      </c>
      <c r="W336" s="44"/>
      <c r="X336" s="13"/>
    </row>
    <row r="337" spans="1:24" s="21" customFormat="1" ht="54.75" hidden="1" customHeight="1">
      <c r="A337" s="44">
        <v>56</v>
      </c>
      <c r="B337" s="207"/>
      <c r="C337" s="188"/>
      <c r="D337" s="205"/>
      <c r="E337" s="44" t="s">
        <v>32</v>
      </c>
      <c r="F337" s="44" t="s">
        <v>439</v>
      </c>
      <c r="G337" s="44">
        <v>1</v>
      </c>
      <c r="H337" s="44" t="s">
        <v>1410</v>
      </c>
      <c r="I337" s="44" t="s">
        <v>1415</v>
      </c>
      <c r="J337" s="188"/>
      <c r="K337" s="188"/>
      <c r="L337" s="45">
        <v>50</v>
      </c>
      <c r="M337" s="45"/>
      <c r="N337" s="65">
        <v>14</v>
      </c>
      <c r="O337" s="65">
        <v>56</v>
      </c>
      <c r="P337" s="65">
        <v>11</v>
      </c>
      <c r="Q337" s="65">
        <v>44</v>
      </c>
      <c r="R337" s="44" t="s">
        <v>1416</v>
      </c>
      <c r="S337" s="44"/>
      <c r="T337" s="44"/>
      <c r="U337" s="188"/>
      <c r="V337" s="44" t="s">
        <v>1407</v>
      </c>
      <c r="W337" s="44"/>
      <c r="X337" s="13"/>
    </row>
    <row r="338" spans="1:24" s="21" customFormat="1" ht="57.6" hidden="1">
      <c r="A338" s="44">
        <v>57</v>
      </c>
      <c r="B338" s="43" t="s">
        <v>1403</v>
      </c>
      <c r="C338" s="44" t="s">
        <v>69</v>
      </c>
      <c r="D338" s="38" t="s">
        <v>702</v>
      </c>
      <c r="E338" s="44" t="s">
        <v>32</v>
      </c>
      <c r="F338" s="44" t="s">
        <v>526</v>
      </c>
      <c r="G338" s="44">
        <v>1</v>
      </c>
      <c r="H338" s="44" t="s">
        <v>1143</v>
      </c>
      <c r="I338" s="44" t="s">
        <v>1417</v>
      </c>
      <c r="J338" s="35">
        <v>2018</v>
      </c>
      <c r="K338" s="35">
        <v>2019</v>
      </c>
      <c r="L338" s="45">
        <v>633.86</v>
      </c>
      <c r="M338" s="57"/>
      <c r="N338" s="63">
        <v>1013</v>
      </c>
      <c r="O338" s="63">
        <v>4042</v>
      </c>
      <c r="P338" s="63">
        <v>324</v>
      </c>
      <c r="Q338" s="63">
        <v>1311</v>
      </c>
      <c r="R338" s="44" t="s">
        <v>1418</v>
      </c>
      <c r="S338" s="44"/>
      <c r="T338" s="44"/>
      <c r="U338" s="44" t="s">
        <v>69</v>
      </c>
      <c r="V338" s="44" t="s">
        <v>1407</v>
      </c>
      <c r="W338" s="44"/>
      <c r="X338" s="13"/>
    </row>
    <row r="339" spans="1:24" s="21" customFormat="1" ht="86.4" hidden="1">
      <c r="A339" s="44">
        <v>58</v>
      </c>
      <c r="B339" s="43" t="s">
        <v>1403</v>
      </c>
      <c r="C339" s="188" t="s">
        <v>280</v>
      </c>
      <c r="D339" s="38" t="s">
        <v>281</v>
      </c>
      <c r="E339" s="44" t="s">
        <v>32</v>
      </c>
      <c r="F339" s="44" t="s">
        <v>439</v>
      </c>
      <c r="G339" s="44">
        <v>10</v>
      </c>
      <c r="H339" s="44" t="s">
        <v>1419</v>
      </c>
      <c r="I339" s="44" t="s">
        <v>1420</v>
      </c>
      <c r="J339" s="188">
        <v>2020.1</v>
      </c>
      <c r="K339" s="188">
        <v>2020.12</v>
      </c>
      <c r="L339" s="45">
        <v>20</v>
      </c>
      <c r="M339" s="45"/>
      <c r="N339" s="65">
        <v>303</v>
      </c>
      <c r="O339" s="65">
        <v>1175</v>
      </c>
      <c r="P339" s="65">
        <v>19</v>
      </c>
      <c r="Q339" s="65">
        <v>73</v>
      </c>
      <c r="R339" s="44" t="s">
        <v>1421</v>
      </c>
      <c r="S339" s="44"/>
      <c r="T339" s="44"/>
      <c r="U339" s="188" t="s">
        <v>280</v>
      </c>
      <c r="V339" s="44" t="s">
        <v>1407</v>
      </c>
      <c r="W339" s="44"/>
      <c r="X339" s="13"/>
    </row>
    <row r="340" spans="1:24" s="21" customFormat="1" ht="72" hidden="1">
      <c r="A340" s="44">
        <v>59</v>
      </c>
      <c r="B340" s="43" t="s">
        <v>1422</v>
      </c>
      <c r="C340" s="188"/>
      <c r="D340" s="38" t="s">
        <v>823</v>
      </c>
      <c r="E340" s="44" t="s">
        <v>32</v>
      </c>
      <c r="F340" s="44" t="s">
        <v>1262</v>
      </c>
      <c r="G340" s="44">
        <v>6000</v>
      </c>
      <c r="H340" s="44" t="s">
        <v>1423</v>
      </c>
      <c r="I340" s="44" t="s">
        <v>1424</v>
      </c>
      <c r="J340" s="188"/>
      <c r="K340" s="188"/>
      <c r="L340" s="45">
        <v>18</v>
      </c>
      <c r="M340" s="45"/>
      <c r="N340" s="65">
        <v>238</v>
      </c>
      <c r="O340" s="65">
        <v>840</v>
      </c>
      <c r="P340" s="65">
        <v>77</v>
      </c>
      <c r="Q340" s="65">
        <v>293</v>
      </c>
      <c r="R340" s="44" t="s">
        <v>1425</v>
      </c>
      <c r="S340" s="44"/>
      <c r="T340" s="44"/>
      <c r="U340" s="188"/>
      <c r="V340" s="44" t="s">
        <v>1407</v>
      </c>
      <c r="W340" s="44"/>
      <c r="X340" s="13"/>
    </row>
    <row r="341" spans="1:24" s="21" customFormat="1" ht="27" hidden="1" customHeight="1">
      <c r="A341" s="44">
        <v>60</v>
      </c>
      <c r="B341" s="43" t="s">
        <v>1426</v>
      </c>
      <c r="C341" s="204" t="s">
        <v>103</v>
      </c>
      <c r="D341" s="38" t="s">
        <v>362</v>
      </c>
      <c r="E341" s="44" t="s">
        <v>32</v>
      </c>
      <c r="F341" s="35" t="s">
        <v>1427</v>
      </c>
      <c r="G341" s="35">
        <v>1</v>
      </c>
      <c r="H341" s="44" t="s">
        <v>1428</v>
      </c>
      <c r="I341" s="44" t="s">
        <v>1429</v>
      </c>
      <c r="J341" s="204">
        <v>2020</v>
      </c>
      <c r="K341" s="204">
        <v>2020</v>
      </c>
      <c r="L341" s="57">
        <v>350</v>
      </c>
      <c r="M341" s="57"/>
      <c r="N341" s="63">
        <v>117</v>
      </c>
      <c r="O341" s="63">
        <v>493</v>
      </c>
      <c r="P341" s="63">
        <v>6</v>
      </c>
      <c r="Q341" s="63">
        <v>27</v>
      </c>
      <c r="R341" s="44" t="s">
        <v>1430</v>
      </c>
      <c r="S341" s="44"/>
      <c r="T341" s="44"/>
      <c r="U341" s="188" t="s">
        <v>103</v>
      </c>
      <c r="V341" s="44" t="s">
        <v>1407</v>
      </c>
      <c r="W341" s="44"/>
      <c r="X341" s="13"/>
    </row>
    <row r="342" spans="1:24" s="21" customFormat="1" ht="27" hidden="1" customHeight="1">
      <c r="A342" s="44">
        <v>61</v>
      </c>
      <c r="B342" s="206" t="s">
        <v>1431</v>
      </c>
      <c r="C342" s="204"/>
      <c r="D342" s="205" t="s">
        <v>146</v>
      </c>
      <c r="E342" s="44" t="s">
        <v>32</v>
      </c>
      <c r="F342" s="35" t="s">
        <v>526</v>
      </c>
      <c r="G342" s="35">
        <v>1</v>
      </c>
      <c r="H342" s="44" t="s">
        <v>1432</v>
      </c>
      <c r="I342" s="44" t="s">
        <v>1433</v>
      </c>
      <c r="J342" s="204"/>
      <c r="K342" s="204"/>
      <c r="L342" s="57">
        <v>250</v>
      </c>
      <c r="M342" s="57"/>
      <c r="N342" s="203">
        <v>521</v>
      </c>
      <c r="O342" s="203">
        <v>2194</v>
      </c>
      <c r="P342" s="203">
        <v>36</v>
      </c>
      <c r="Q342" s="203">
        <v>164</v>
      </c>
      <c r="R342" s="44"/>
      <c r="S342" s="44"/>
      <c r="T342" s="44"/>
      <c r="U342" s="188"/>
      <c r="V342" s="44" t="s">
        <v>1407</v>
      </c>
      <c r="W342" s="44"/>
      <c r="X342" s="13"/>
    </row>
    <row r="343" spans="1:24" s="21" customFormat="1" ht="27" hidden="1" customHeight="1">
      <c r="A343" s="44">
        <v>62</v>
      </c>
      <c r="B343" s="208"/>
      <c r="C343" s="204"/>
      <c r="D343" s="205"/>
      <c r="E343" s="44" t="s">
        <v>32</v>
      </c>
      <c r="F343" s="35" t="s">
        <v>526</v>
      </c>
      <c r="G343" s="35">
        <v>1</v>
      </c>
      <c r="H343" s="44" t="s">
        <v>1434</v>
      </c>
      <c r="I343" s="44" t="s">
        <v>1435</v>
      </c>
      <c r="J343" s="204"/>
      <c r="K343" s="204"/>
      <c r="L343" s="57">
        <v>90</v>
      </c>
      <c r="M343" s="57"/>
      <c r="N343" s="203"/>
      <c r="O343" s="203"/>
      <c r="P343" s="203"/>
      <c r="Q343" s="203"/>
      <c r="R343" s="44"/>
      <c r="S343" s="44"/>
      <c r="T343" s="44"/>
      <c r="U343" s="188"/>
      <c r="V343" s="44" t="s">
        <v>1407</v>
      </c>
      <c r="W343" s="44"/>
      <c r="X343" s="13"/>
    </row>
    <row r="344" spans="1:24" s="21" customFormat="1" ht="27" hidden="1" customHeight="1">
      <c r="A344" s="44">
        <v>63</v>
      </c>
      <c r="B344" s="208"/>
      <c r="C344" s="204"/>
      <c r="D344" s="205"/>
      <c r="E344" s="44" t="s">
        <v>32</v>
      </c>
      <c r="F344" s="35" t="s">
        <v>526</v>
      </c>
      <c r="G344" s="35">
        <v>1</v>
      </c>
      <c r="H344" s="44" t="s">
        <v>1436</v>
      </c>
      <c r="I344" s="44" t="s">
        <v>1437</v>
      </c>
      <c r="J344" s="204"/>
      <c r="K344" s="204"/>
      <c r="L344" s="57">
        <v>130</v>
      </c>
      <c r="M344" s="57"/>
      <c r="N344" s="203"/>
      <c r="O344" s="203"/>
      <c r="P344" s="203"/>
      <c r="Q344" s="203"/>
      <c r="R344" s="44"/>
      <c r="S344" s="44"/>
      <c r="T344" s="44"/>
      <c r="U344" s="188"/>
      <c r="V344" s="44" t="s">
        <v>1407</v>
      </c>
      <c r="W344" s="44"/>
      <c r="X344" s="13"/>
    </row>
    <row r="345" spans="1:24" s="21" customFormat="1" ht="27" hidden="1" customHeight="1">
      <c r="A345" s="44">
        <v>64</v>
      </c>
      <c r="B345" s="208"/>
      <c r="C345" s="204"/>
      <c r="D345" s="205"/>
      <c r="E345" s="44" t="s">
        <v>32</v>
      </c>
      <c r="F345" s="35" t="s">
        <v>526</v>
      </c>
      <c r="G345" s="35">
        <v>1</v>
      </c>
      <c r="H345" s="44" t="s">
        <v>1434</v>
      </c>
      <c r="I345" s="44" t="s">
        <v>1438</v>
      </c>
      <c r="J345" s="204"/>
      <c r="K345" s="204"/>
      <c r="L345" s="57">
        <v>90</v>
      </c>
      <c r="M345" s="57"/>
      <c r="N345" s="203"/>
      <c r="O345" s="203"/>
      <c r="P345" s="203"/>
      <c r="Q345" s="203"/>
      <c r="R345" s="44"/>
      <c r="S345" s="44"/>
      <c r="T345" s="44"/>
      <c r="U345" s="188"/>
      <c r="V345" s="44" t="s">
        <v>1407</v>
      </c>
      <c r="W345" s="44"/>
      <c r="X345" s="13"/>
    </row>
    <row r="346" spans="1:24" s="21" customFormat="1" ht="27" hidden="1" customHeight="1">
      <c r="A346" s="44">
        <v>65</v>
      </c>
      <c r="B346" s="208"/>
      <c r="C346" s="204"/>
      <c r="D346" s="205"/>
      <c r="E346" s="44" t="s">
        <v>32</v>
      </c>
      <c r="F346" s="35" t="s">
        <v>526</v>
      </c>
      <c r="G346" s="35">
        <v>1</v>
      </c>
      <c r="H346" s="44" t="s">
        <v>1436</v>
      </c>
      <c r="I346" s="44" t="s">
        <v>1439</v>
      </c>
      <c r="J346" s="204"/>
      <c r="K346" s="204"/>
      <c r="L346" s="57">
        <v>130</v>
      </c>
      <c r="M346" s="57"/>
      <c r="N346" s="203"/>
      <c r="O346" s="203"/>
      <c r="P346" s="203"/>
      <c r="Q346" s="203"/>
      <c r="R346" s="44"/>
      <c r="S346" s="44"/>
      <c r="T346" s="44"/>
      <c r="U346" s="188"/>
      <c r="V346" s="44" t="s">
        <v>1407</v>
      </c>
      <c r="W346" s="44"/>
      <c r="X346" s="13"/>
    </row>
    <row r="347" spans="1:24" s="21" customFormat="1" ht="27" hidden="1" customHeight="1">
      <c r="A347" s="44">
        <v>66</v>
      </c>
      <c r="B347" s="207"/>
      <c r="C347" s="204"/>
      <c r="D347" s="205"/>
      <c r="E347" s="44" t="s">
        <v>32</v>
      </c>
      <c r="F347" s="35" t="s">
        <v>526</v>
      </c>
      <c r="G347" s="35">
        <v>1</v>
      </c>
      <c r="H347" s="44" t="s">
        <v>1440</v>
      </c>
      <c r="I347" s="44" t="s">
        <v>1441</v>
      </c>
      <c r="J347" s="204"/>
      <c r="K347" s="204"/>
      <c r="L347" s="57">
        <v>200</v>
      </c>
      <c r="M347" s="57"/>
      <c r="N347" s="203"/>
      <c r="O347" s="203"/>
      <c r="P347" s="203"/>
      <c r="Q347" s="203"/>
      <c r="R347" s="44"/>
      <c r="S347" s="44"/>
      <c r="T347" s="44"/>
      <c r="U347" s="188"/>
      <c r="V347" s="44" t="s">
        <v>1407</v>
      </c>
      <c r="W347" s="44"/>
      <c r="X347" s="13"/>
    </row>
    <row r="348" spans="1:24" s="21" customFormat="1" ht="57.6" hidden="1">
      <c r="A348" s="44">
        <v>67</v>
      </c>
      <c r="B348" s="206" t="s">
        <v>1442</v>
      </c>
      <c r="C348" s="204"/>
      <c r="D348" s="38" t="s">
        <v>117</v>
      </c>
      <c r="E348" s="44" t="s">
        <v>32</v>
      </c>
      <c r="F348" s="35" t="s">
        <v>526</v>
      </c>
      <c r="G348" s="35">
        <v>8</v>
      </c>
      <c r="H348" s="44" t="s">
        <v>1443</v>
      </c>
      <c r="I348" s="44" t="s">
        <v>1444</v>
      </c>
      <c r="J348" s="204"/>
      <c r="K348" s="204"/>
      <c r="L348" s="57">
        <v>400</v>
      </c>
      <c r="M348" s="57"/>
      <c r="N348" s="63"/>
      <c r="O348" s="63"/>
      <c r="P348" s="63">
        <v>32</v>
      </c>
      <c r="Q348" s="63">
        <v>127</v>
      </c>
      <c r="R348" s="44" t="s">
        <v>1430</v>
      </c>
      <c r="S348" s="44"/>
      <c r="T348" s="44"/>
      <c r="U348" s="188"/>
      <c r="V348" s="44" t="s">
        <v>1407</v>
      </c>
      <c r="W348" s="44"/>
      <c r="X348" s="13"/>
    </row>
    <row r="349" spans="1:24" s="21" customFormat="1" ht="43.2" hidden="1">
      <c r="A349" s="44">
        <v>68</v>
      </c>
      <c r="B349" s="207"/>
      <c r="C349" s="204"/>
      <c r="D349" s="38" t="s">
        <v>616</v>
      </c>
      <c r="E349" s="44" t="s">
        <v>32</v>
      </c>
      <c r="F349" s="35" t="s">
        <v>439</v>
      </c>
      <c r="G349" s="35">
        <v>5</v>
      </c>
      <c r="H349" s="44" t="s">
        <v>1445</v>
      </c>
      <c r="I349" s="44" t="s">
        <v>1446</v>
      </c>
      <c r="J349" s="204"/>
      <c r="K349" s="204"/>
      <c r="L349" s="57">
        <v>100</v>
      </c>
      <c r="M349" s="57"/>
      <c r="N349" s="63"/>
      <c r="O349" s="63"/>
      <c r="P349" s="63">
        <v>47</v>
      </c>
      <c r="Q349" s="63">
        <v>172</v>
      </c>
      <c r="R349" s="44" t="s">
        <v>1430</v>
      </c>
      <c r="S349" s="44"/>
      <c r="T349" s="44"/>
      <c r="U349" s="188"/>
      <c r="V349" s="44" t="s">
        <v>1407</v>
      </c>
      <c r="W349" s="44"/>
      <c r="X349" s="13"/>
    </row>
    <row r="350" spans="1:24" s="21" customFormat="1" ht="100.8" hidden="1">
      <c r="A350" s="44">
        <v>69</v>
      </c>
      <c r="B350" s="208" t="s">
        <v>1447</v>
      </c>
      <c r="C350" s="204" t="s">
        <v>76</v>
      </c>
      <c r="D350" s="38" t="s">
        <v>93</v>
      </c>
      <c r="E350" s="44" t="s">
        <v>32</v>
      </c>
      <c r="F350" s="35" t="s">
        <v>1272</v>
      </c>
      <c r="G350" s="35">
        <v>3</v>
      </c>
      <c r="H350" s="44" t="s">
        <v>1448</v>
      </c>
      <c r="I350" s="44" t="s">
        <v>1449</v>
      </c>
      <c r="J350" s="35">
        <v>2020.03</v>
      </c>
      <c r="K350" s="35">
        <v>2020.12</v>
      </c>
      <c r="L350" s="57">
        <v>240</v>
      </c>
      <c r="M350" s="57"/>
      <c r="N350" s="63">
        <v>150</v>
      </c>
      <c r="O350" s="63">
        <v>619</v>
      </c>
      <c r="P350" s="63">
        <v>62</v>
      </c>
      <c r="Q350" s="63">
        <v>226</v>
      </c>
      <c r="R350" s="44" t="s">
        <v>1450</v>
      </c>
      <c r="S350" s="44"/>
      <c r="T350" s="44"/>
      <c r="U350" s="188"/>
      <c r="V350" s="44" t="s">
        <v>1407</v>
      </c>
      <c r="W350" s="44"/>
      <c r="X350" s="13"/>
    </row>
    <row r="351" spans="1:24" s="21" customFormat="1" ht="57.6" hidden="1">
      <c r="A351" s="44">
        <v>70</v>
      </c>
      <c r="B351" s="208"/>
      <c r="C351" s="204"/>
      <c r="D351" s="38" t="s">
        <v>316</v>
      </c>
      <c r="E351" s="44" t="s">
        <v>32</v>
      </c>
      <c r="F351" s="35" t="s">
        <v>1272</v>
      </c>
      <c r="G351" s="35">
        <v>1</v>
      </c>
      <c r="H351" s="44" t="s">
        <v>1448</v>
      </c>
      <c r="I351" s="44" t="s">
        <v>1451</v>
      </c>
      <c r="J351" s="204">
        <v>2020</v>
      </c>
      <c r="K351" s="204">
        <v>2020</v>
      </c>
      <c r="L351" s="57">
        <v>80</v>
      </c>
      <c r="M351" s="57"/>
      <c r="N351" s="63">
        <v>127</v>
      </c>
      <c r="O351" s="63">
        <v>417</v>
      </c>
      <c r="P351" s="63">
        <v>38</v>
      </c>
      <c r="Q351" s="63">
        <v>149</v>
      </c>
      <c r="R351" s="44" t="s">
        <v>1452</v>
      </c>
      <c r="S351" s="44"/>
      <c r="T351" s="44"/>
      <c r="U351" s="188"/>
      <c r="V351" s="44" t="s">
        <v>1407</v>
      </c>
      <c r="W351" s="44"/>
      <c r="X351" s="13"/>
    </row>
    <row r="352" spans="1:24" s="21" customFormat="1" ht="86.4" hidden="1">
      <c r="A352" s="44">
        <v>71</v>
      </c>
      <c r="B352" s="207"/>
      <c r="C352" s="204"/>
      <c r="D352" s="38" t="s">
        <v>898</v>
      </c>
      <c r="E352" s="44" t="s">
        <v>32</v>
      </c>
      <c r="F352" s="35" t="s">
        <v>1272</v>
      </c>
      <c r="G352" s="44">
        <v>2</v>
      </c>
      <c r="H352" s="44" t="s">
        <v>1448</v>
      </c>
      <c r="I352" s="44" t="s">
        <v>1453</v>
      </c>
      <c r="J352" s="204"/>
      <c r="K352" s="204"/>
      <c r="L352" s="45">
        <v>160</v>
      </c>
      <c r="M352" s="45"/>
      <c r="N352" s="65">
        <v>89</v>
      </c>
      <c r="O352" s="65">
        <v>349</v>
      </c>
      <c r="P352" s="65">
        <v>22</v>
      </c>
      <c r="Q352" s="65">
        <v>87</v>
      </c>
      <c r="R352" s="44" t="s">
        <v>1454</v>
      </c>
      <c r="S352" s="44"/>
      <c r="T352" s="44"/>
      <c r="U352" s="188"/>
      <c r="V352" s="44" t="s">
        <v>1407</v>
      </c>
      <c r="W352" s="44"/>
      <c r="X352" s="13"/>
    </row>
    <row r="353" spans="1:24" s="21" customFormat="1" ht="86.4" hidden="1">
      <c r="A353" s="44">
        <v>72</v>
      </c>
      <c r="B353" s="208" t="s">
        <v>1455</v>
      </c>
      <c r="C353" s="204"/>
      <c r="D353" s="38" t="s">
        <v>87</v>
      </c>
      <c r="E353" s="44" t="s">
        <v>32</v>
      </c>
      <c r="F353" s="35" t="s">
        <v>1247</v>
      </c>
      <c r="G353" s="35">
        <v>1.5</v>
      </c>
      <c r="H353" s="44" t="s">
        <v>1456</v>
      </c>
      <c r="I353" s="44" t="s">
        <v>1457</v>
      </c>
      <c r="J353" s="35">
        <v>2019.12</v>
      </c>
      <c r="K353" s="35">
        <v>2020.12</v>
      </c>
      <c r="L353" s="57">
        <v>16.5</v>
      </c>
      <c r="M353" s="57"/>
      <c r="N353" s="63">
        <v>62</v>
      </c>
      <c r="O353" s="63">
        <v>217</v>
      </c>
      <c r="P353" s="63">
        <v>8</v>
      </c>
      <c r="Q353" s="63">
        <v>34</v>
      </c>
      <c r="R353" s="44" t="s">
        <v>1458</v>
      </c>
      <c r="S353" s="44"/>
      <c r="T353" s="44"/>
      <c r="U353" s="188"/>
      <c r="V353" s="44" t="s">
        <v>1407</v>
      </c>
      <c r="W353" s="44"/>
      <c r="X353" s="13"/>
    </row>
    <row r="354" spans="1:24" s="21" customFormat="1" ht="86.4" hidden="1">
      <c r="A354" s="44">
        <v>73</v>
      </c>
      <c r="B354" s="208"/>
      <c r="C354" s="204"/>
      <c r="D354" s="38" t="s">
        <v>898</v>
      </c>
      <c r="E354" s="44" t="s">
        <v>32</v>
      </c>
      <c r="F354" s="35" t="s">
        <v>1247</v>
      </c>
      <c r="G354" s="35">
        <v>2.5</v>
      </c>
      <c r="H354" s="44" t="s">
        <v>1456</v>
      </c>
      <c r="I354" s="44" t="s">
        <v>1459</v>
      </c>
      <c r="J354" s="35">
        <v>2020</v>
      </c>
      <c r="K354" s="35">
        <v>2020</v>
      </c>
      <c r="L354" s="57">
        <v>50</v>
      </c>
      <c r="M354" s="57"/>
      <c r="N354" s="63">
        <v>90</v>
      </c>
      <c r="O354" s="63">
        <v>339</v>
      </c>
      <c r="P354" s="63">
        <v>22</v>
      </c>
      <c r="Q354" s="63">
        <v>89</v>
      </c>
      <c r="R354" s="44" t="s">
        <v>1460</v>
      </c>
      <c r="S354" s="44"/>
      <c r="T354" s="44"/>
      <c r="U354" s="188"/>
      <c r="V354" s="44" t="s">
        <v>1407</v>
      </c>
      <c r="W354" s="44"/>
      <c r="X354" s="13"/>
    </row>
    <row r="355" spans="1:24" s="21" customFormat="1" ht="100.8" hidden="1">
      <c r="A355" s="44">
        <v>74</v>
      </c>
      <c r="B355" s="207"/>
      <c r="C355" s="204"/>
      <c r="D355" s="38" t="s">
        <v>93</v>
      </c>
      <c r="E355" s="44" t="s">
        <v>32</v>
      </c>
      <c r="F355" s="35" t="s">
        <v>1247</v>
      </c>
      <c r="G355" s="35">
        <v>6</v>
      </c>
      <c r="H355" s="44" t="s">
        <v>1456</v>
      </c>
      <c r="I355" s="44" t="s">
        <v>1461</v>
      </c>
      <c r="J355" s="35">
        <v>2020.04</v>
      </c>
      <c r="K355" s="35">
        <v>2020.12</v>
      </c>
      <c r="L355" s="57">
        <v>66</v>
      </c>
      <c r="M355" s="57"/>
      <c r="N355" s="63">
        <v>75</v>
      </c>
      <c r="O355" s="63">
        <v>319</v>
      </c>
      <c r="P355" s="63">
        <v>28</v>
      </c>
      <c r="Q355" s="63">
        <v>104</v>
      </c>
      <c r="R355" s="44" t="s">
        <v>1462</v>
      </c>
      <c r="S355" s="44"/>
      <c r="T355" s="44"/>
      <c r="U355" s="188"/>
      <c r="V355" s="44" t="s">
        <v>1407</v>
      </c>
      <c r="W355" s="44"/>
      <c r="X355" s="13"/>
    </row>
    <row r="356" spans="1:24" s="21" customFormat="1" ht="75.900000000000006" hidden="1" customHeight="1">
      <c r="A356" s="44">
        <v>75</v>
      </c>
      <c r="B356" s="43" t="s">
        <v>1463</v>
      </c>
      <c r="C356" s="204"/>
      <c r="D356" s="38" t="s">
        <v>797</v>
      </c>
      <c r="E356" s="44" t="s">
        <v>32</v>
      </c>
      <c r="F356" s="35" t="s">
        <v>526</v>
      </c>
      <c r="G356" s="35">
        <v>1</v>
      </c>
      <c r="H356" s="44" t="s">
        <v>1464</v>
      </c>
      <c r="I356" s="44" t="s">
        <v>1465</v>
      </c>
      <c r="J356" s="35">
        <v>2020</v>
      </c>
      <c r="K356" s="35">
        <v>2020</v>
      </c>
      <c r="L356" s="57">
        <v>375</v>
      </c>
      <c r="M356" s="57"/>
      <c r="N356" s="63">
        <v>316</v>
      </c>
      <c r="O356" s="63">
        <v>1106</v>
      </c>
      <c r="P356" s="63">
        <v>63</v>
      </c>
      <c r="Q356" s="63">
        <v>220</v>
      </c>
      <c r="R356" s="44" t="s">
        <v>1466</v>
      </c>
      <c r="S356" s="44"/>
      <c r="T356" s="44"/>
      <c r="U356" s="188"/>
      <c r="V356" s="44"/>
      <c r="W356" s="44"/>
      <c r="X356" s="13"/>
    </row>
    <row r="357" spans="1:24" s="22" customFormat="1" ht="37.950000000000003" hidden="1" customHeight="1">
      <c r="A357" s="33"/>
      <c r="B357" s="36" t="s">
        <v>1467</v>
      </c>
      <c r="C357" s="40"/>
      <c r="D357" s="71"/>
      <c r="E357" s="33"/>
      <c r="F357" s="40"/>
      <c r="G357" s="40"/>
      <c r="H357" s="33"/>
      <c r="I357" s="33"/>
      <c r="J357" s="40"/>
      <c r="K357" s="40"/>
      <c r="L357" s="58">
        <f>SUM(L358:L380)</f>
        <v>7016.2</v>
      </c>
      <c r="M357" s="58">
        <f t="shared" ref="M357" si="37">SUM(M358:M380)</f>
        <v>27.5</v>
      </c>
      <c r="N357" s="64">
        <f t="shared" ref="N357:Q357" si="38">SUM(N358:N366)</f>
        <v>25235</v>
      </c>
      <c r="O357" s="64">
        <f t="shared" si="38"/>
        <v>98084</v>
      </c>
      <c r="P357" s="64">
        <f t="shared" si="38"/>
        <v>4522</v>
      </c>
      <c r="Q357" s="64">
        <f t="shared" si="38"/>
        <v>17834</v>
      </c>
      <c r="R357" s="44"/>
      <c r="S357" s="44"/>
      <c r="T357" s="33"/>
      <c r="U357" s="33"/>
      <c r="V357" s="33"/>
      <c r="W357" s="33"/>
      <c r="X357" s="137">
        <v>1</v>
      </c>
    </row>
    <row r="358" spans="1:24" ht="90" hidden="1" customHeight="1">
      <c r="A358" s="35">
        <v>76</v>
      </c>
      <c r="B358" s="43" t="s">
        <v>1468</v>
      </c>
      <c r="C358" s="44" t="s">
        <v>200</v>
      </c>
      <c r="D358" s="119" t="s">
        <v>1282</v>
      </c>
      <c r="E358" s="44" t="s">
        <v>32</v>
      </c>
      <c r="F358" s="44" t="s">
        <v>1469</v>
      </c>
      <c r="G358" s="44">
        <v>400</v>
      </c>
      <c r="H358" s="44" t="s">
        <v>1470</v>
      </c>
      <c r="I358" s="44" t="s">
        <v>1471</v>
      </c>
      <c r="J358" s="44">
        <v>2019</v>
      </c>
      <c r="K358" s="44">
        <v>2020</v>
      </c>
      <c r="L358" s="45">
        <v>280</v>
      </c>
      <c r="M358" s="45"/>
      <c r="N358" s="86">
        <v>3162</v>
      </c>
      <c r="O358" s="86">
        <v>12648</v>
      </c>
      <c r="P358" s="86">
        <v>813</v>
      </c>
      <c r="Q358" s="86">
        <v>3143</v>
      </c>
      <c r="R358" s="44" t="s">
        <v>1472</v>
      </c>
      <c r="S358" s="44"/>
      <c r="T358" s="35"/>
      <c r="U358" s="45" t="s">
        <v>200</v>
      </c>
      <c r="V358" s="44" t="s">
        <v>1154</v>
      </c>
      <c r="W358" s="44"/>
    </row>
    <row r="359" spans="1:24" ht="57.6" hidden="1">
      <c r="A359" s="35">
        <v>77</v>
      </c>
      <c r="B359" s="43" t="s">
        <v>1473</v>
      </c>
      <c r="C359" s="44" t="s">
        <v>179</v>
      </c>
      <c r="D359" s="38" t="s">
        <v>1298</v>
      </c>
      <c r="E359" s="44" t="s">
        <v>32</v>
      </c>
      <c r="F359" s="44" t="s">
        <v>1469</v>
      </c>
      <c r="G359" s="44">
        <v>180</v>
      </c>
      <c r="H359" s="44" t="s">
        <v>1474</v>
      </c>
      <c r="I359" s="44" t="s">
        <v>1475</v>
      </c>
      <c r="J359" s="44">
        <v>2020</v>
      </c>
      <c r="K359" s="44">
        <v>2020</v>
      </c>
      <c r="L359" s="57">
        <v>90</v>
      </c>
      <c r="M359" s="57"/>
      <c r="N359" s="63"/>
      <c r="O359" s="63"/>
      <c r="P359" s="65">
        <v>105</v>
      </c>
      <c r="Q359" s="65">
        <v>408</v>
      </c>
      <c r="R359" s="44" t="s">
        <v>1476</v>
      </c>
      <c r="S359" s="44"/>
      <c r="T359" s="35"/>
      <c r="U359" s="45" t="s">
        <v>179</v>
      </c>
      <c r="V359" s="44" t="s">
        <v>1154</v>
      </c>
      <c r="W359" s="35"/>
    </row>
    <row r="360" spans="1:24" ht="100.05" hidden="1" customHeight="1">
      <c r="A360" s="35">
        <v>78</v>
      </c>
      <c r="B360" s="43" t="s">
        <v>1477</v>
      </c>
      <c r="C360" s="52" t="s">
        <v>262</v>
      </c>
      <c r="D360" s="53" t="s">
        <v>1478</v>
      </c>
      <c r="E360" s="52" t="s">
        <v>32</v>
      </c>
      <c r="F360" s="52" t="s">
        <v>526</v>
      </c>
      <c r="G360" s="52">
        <v>12</v>
      </c>
      <c r="H360" s="54" t="s">
        <v>798</v>
      </c>
      <c r="I360" s="54" t="s">
        <v>1479</v>
      </c>
      <c r="J360" s="123" t="s">
        <v>1480</v>
      </c>
      <c r="K360" s="123" t="s">
        <v>1480</v>
      </c>
      <c r="L360" s="57">
        <v>1570</v>
      </c>
      <c r="M360" s="57">
        <v>0</v>
      </c>
      <c r="N360" s="63">
        <v>8702</v>
      </c>
      <c r="O360" s="63">
        <v>32942</v>
      </c>
      <c r="P360" s="63">
        <v>1932</v>
      </c>
      <c r="Q360" s="63">
        <v>7811</v>
      </c>
      <c r="R360" s="44" t="s">
        <v>1481</v>
      </c>
      <c r="S360" s="44" t="s">
        <v>1482</v>
      </c>
      <c r="T360" s="52"/>
      <c r="U360" s="54" t="s">
        <v>262</v>
      </c>
      <c r="V360" s="54" t="s">
        <v>1154</v>
      </c>
      <c r="W360" s="52"/>
    </row>
    <row r="361" spans="1:24" ht="72" hidden="1">
      <c r="A361" s="35">
        <v>79</v>
      </c>
      <c r="B361" s="134" t="s">
        <v>1483</v>
      </c>
      <c r="C361" s="44" t="s">
        <v>69</v>
      </c>
      <c r="D361" s="38" t="s">
        <v>1484</v>
      </c>
      <c r="E361" s="44" t="s">
        <v>32</v>
      </c>
      <c r="F361" s="44" t="s">
        <v>1469</v>
      </c>
      <c r="G361" s="44">
        <v>701</v>
      </c>
      <c r="H361" s="44" t="s">
        <v>1485</v>
      </c>
      <c r="I361" s="44" t="s">
        <v>1486</v>
      </c>
      <c r="J361" s="44">
        <v>2018</v>
      </c>
      <c r="K361" s="44">
        <v>2020</v>
      </c>
      <c r="L361" s="45">
        <v>490.7</v>
      </c>
      <c r="M361" s="57"/>
      <c r="N361" s="63">
        <v>834</v>
      </c>
      <c r="O361" s="63">
        <v>3644</v>
      </c>
      <c r="P361" s="65">
        <v>64</v>
      </c>
      <c r="Q361" s="65">
        <v>245</v>
      </c>
      <c r="R361" s="44" t="s">
        <v>1487</v>
      </c>
      <c r="S361" s="44"/>
      <c r="T361" s="35"/>
      <c r="U361" s="44" t="s">
        <v>69</v>
      </c>
      <c r="V361" s="44" t="s">
        <v>1154</v>
      </c>
      <c r="W361" s="35"/>
    </row>
    <row r="362" spans="1:24" ht="60" hidden="1" customHeight="1">
      <c r="A362" s="35">
        <v>80</v>
      </c>
      <c r="B362" s="75" t="s">
        <v>1488</v>
      </c>
      <c r="C362" s="35" t="s">
        <v>103</v>
      </c>
      <c r="D362" s="119" t="s">
        <v>1489</v>
      </c>
      <c r="E362" s="44" t="s">
        <v>172</v>
      </c>
      <c r="F362" s="35" t="s">
        <v>1469</v>
      </c>
      <c r="G362" s="78">
        <v>3490</v>
      </c>
      <c r="H362" s="44" t="s">
        <v>1490</v>
      </c>
      <c r="I362" s="73" t="s">
        <v>1491</v>
      </c>
      <c r="J362" s="35">
        <v>2019</v>
      </c>
      <c r="K362" s="35">
        <v>2020</v>
      </c>
      <c r="L362" s="97">
        <v>2094</v>
      </c>
      <c r="M362" s="97"/>
      <c r="N362" s="100">
        <v>9412</v>
      </c>
      <c r="O362" s="100">
        <v>37119</v>
      </c>
      <c r="P362" s="100">
        <v>918</v>
      </c>
      <c r="Q362" s="100">
        <v>3516</v>
      </c>
      <c r="R362" s="44" t="s">
        <v>1492</v>
      </c>
      <c r="S362" s="44" t="s">
        <v>1493</v>
      </c>
      <c r="T362" s="78"/>
      <c r="U362" s="73" t="s">
        <v>1494</v>
      </c>
      <c r="V362" s="44" t="s">
        <v>1154</v>
      </c>
      <c r="W362" s="35"/>
    </row>
    <row r="363" spans="1:24" ht="49.05" hidden="1" customHeight="1">
      <c r="A363" s="35">
        <v>81</v>
      </c>
      <c r="B363" s="43" t="s">
        <v>1495</v>
      </c>
      <c r="C363" s="44" t="s">
        <v>280</v>
      </c>
      <c r="D363" s="38" t="s">
        <v>1496</v>
      </c>
      <c r="E363" s="44" t="s">
        <v>32</v>
      </c>
      <c r="F363" s="44" t="s">
        <v>1469</v>
      </c>
      <c r="G363" s="44">
        <v>510</v>
      </c>
      <c r="H363" s="44" t="s">
        <v>1497</v>
      </c>
      <c r="I363" s="44" t="s">
        <v>1498</v>
      </c>
      <c r="J363" s="44">
        <v>2020.1</v>
      </c>
      <c r="K363" s="44">
        <v>2020.12</v>
      </c>
      <c r="L363" s="45">
        <v>408</v>
      </c>
      <c r="M363" s="45"/>
      <c r="N363" s="65">
        <v>615</v>
      </c>
      <c r="O363" s="65">
        <v>2285</v>
      </c>
      <c r="P363" s="65">
        <v>64</v>
      </c>
      <c r="Q363" s="65">
        <v>257</v>
      </c>
      <c r="R363" s="44" t="s">
        <v>1499</v>
      </c>
      <c r="S363" s="44"/>
      <c r="T363" s="78"/>
      <c r="U363" s="78" t="s">
        <v>280</v>
      </c>
      <c r="V363" s="44" t="s">
        <v>1154</v>
      </c>
      <c r="W363" s="78"/>
    </row>
    <row r="364" spans="1:24" ht="36" hidden="1" customHeight="1">
      <c r="A364" s="35">
        <v>82</v>
      </c>
      <c r="B364" s="43" t="s">
        <v>1500</v>
      </c>
      <c r="C364" s="44" t="s">
        <v>280</v>
      </c>
      <c r="D364" s="38" t="s">
        <v>1496</v>
      </c>
      <c r="E364" s="44"/>
      <c r="F364" s="44" t="s">
        <v>1469</v>
      </c>
      <c r="G364" s="44">
        <v>67</v>
      </c>
      <c r="H364" s="44" t="s">
        <v>1501</v>
      </c>
      <c r="I364" s="44" t="s">
        <v>1502</v>
      </c>
      <c r="J364" s="44">
        <v>2019.1</v>
      </c>
      <c r="K364" s="44">
        <v>2019.12</v>
      </c>
      <c r="L364" s="45">
        <v>100</v>
      </c>
      <c r="M364" s="45"/>
      <c r="N364" s="63">
        <v>1255</v>
      </c>
      <c r="O364" s="63">
        <v>4723</v>
      </c>
      <c r="P364" s="63">
        <v>284</v>
      </c>
      <c r="Q364" s="63">
        <v>1109</v>
      </c>
      <c r="R364" s="44" t="s">
        <v>1503</v>
      </c>
      <c r="S364" s="44"/>
      <c r="T364" s="78"/>
      <c r="U364" s="78" t="s">
        <v>280</v>
      </c>
      <c r="V364" s="44" t="s">
        <v>1154</v>
      </c>
      <c r="W364" s="78"/>
    </row>
    <row r="365" spans="1:24" ht="36" hidden="1" customHeight="1">
      <c r="A365" s="35">
        <v>83</v>
      </c>
      <c r="B365" s="43" t="s">
        <v>1504</v>
      </c>
      <c r="C365" s="35" t="s">
        <v>280</v>
      </c>
      <c r="D365" s="38" t="s">
        <v>1496</v>
      </c>
      <c r="E365" s="35"/>
      <c r="F365" s="35" t="s">
        <v>1469</v>
      </c>
      <c r="G365" s="35">
        <v>620</v>
      </c>
      <c r="H365" s="44" t="s">
        <v>1501</v>
      </c>
      <c r="I365" s="35" t="s">
        <v>1505</v>
      </c>
      <c r="J365" s="35">
        <v>2019.1</v>
      </c>
      <c r="K365" s="35">
        <v>2020.12</v>
      </c>
      <c r="L365" s="57">
        <v>930</v>
      </c>
      <c r="M365" s="57"/>
      <c r="N365" s="63">
        <v>1255</v>
      </c>
      <c r="O365" s="63">
        <v>4723</v>
      </c>
      <c r="P365" s="63">
        <v>284</v>
      </c>
      <c r="Q365" s="63">
        <v>1109</v>
      </c>
      <c r="R365" s="44" t="s">
        <v>1506</v>
      </c>
      <c r="S365" s="44"/>
      <c r="T365" s="78"/>
      <c r="U365" s="78" t="s">
        <v>280</v>
      </c>
      <c r="V365" s="44" t="s">
        <v>1154</v>
      </c>
      <c r="W365" s="35"/>
    </row>
    <row r="366" spans="1:24" ht="72" hidden="1">
      <c r="A366" s="35">
        <v>84</v>
      </c>
      <c r="B366" s="50" t="s">
        <v>1507</v>
      </c>
      <c r="C366" s="73" t="s">
        <v>179</v>
      </c>
      <c r="D366" s="119" t="s">
        <v>1508</v>
      </c>
      <c r="E366" s="73" t="s">
        <v>32</v>
      </c>
      <c r="F366" s="73" t="s">
        <v>526</v>
      </c>
      <c r="G366" s="73">
        <v>1</v>
      </c>
      <c r="H366" s="73"/>
      <c r="I366" s="73" t="s">
        <v>1509</v>
      </c>
      <c r="J366" s="73">
        <v>2019</v>
      </c>
      <c r="K366" s="73">
        <v>2019</v>
      </c>
      <c r="L366" s="79">
        <v>705</v>
      </c>
      <c r="M366" s="79"/>
      <c r="N366" s="86"/>
      <c r="O366" s="86"/>
      <c r="P366" s="86">
        <v>58</v>
      </c>
      <c r="Q366" s="86">
        <v>236</v>
      </c>
      <c r="R366" s="44" t="s">
        <v>1083</v>
      </c>
      <c r="S366" s="44"/>
      <c r="T366" s="73"/>
      <c r="U366" s="73" t="s">
        <v>179</v>
      </c>
      <c r="V366" s="73" t="s">
        <v>1154</v>
      </c>
      <c r="W366" s="73"/>
    </row>
    <row r="367" spans="1:24" ht="68.099999999999994" hidden="1" customHeight="1">
      <c r="A367" s="35">
        <v>85</v>
      </c>
      <c r="B367" s="43" t="s">
        <v>1510</v>
      </c>
      <c r="C367" s="44" t="s">
        <v>280</v>
      </c>
      <c r="D367" s="38" t="s">
        <v>357</v>
      </c>
      <c r="E367" s="44" t="s">
        <v>32</v>
      </c>
      <c r="F367" s="35" t="s">
        <v>990</v>
      </c>
      <c r="G367" s="44">
        <v>8000</v>
      </c>
      <c r="H367" s="44" t="s">
        <v>1511</v>
      </c>
      <c r="I367" s="44" t="s">
        <v>1512</v>
      </c>
      <c r="J367" s="35">
        <v>2020.1</v>
      </c>
      <c r="K367" s="35">
        <v>2020.12</v>
      </c>
      <c r="L367" s="57">
        <v>80</v>
      </c>
      <c r="M367" s="57"/>
      <c r="N367" s="63">
        <v>1255</v>
      </c>
      <c r="O367" s="63">
        <v>4723</v>
      </c>
      <c r="P367" s="63">
        <v>284</v>
      </c>
      <c r="Q367" s="63">
        <v>1109</v>
      </c>
      <c r="R367" s="44" t="s">
        <v>1513</v>
      </c>
      <c r="S367" s="44"/>
      <c r="T367" s="35"/>
      <c r="U367" s="44" t="s">
        <v>280</v>
      </c>
      <c r="V367" s="44" t="s">
        <v>245</v>
      </c>
      <c r="W367" s="44"/>
    </row>
    <row r="368" spans="1:24" s="7" customFormat="1" ht="43.2" hidden="1">
      <c r="A368" s="35">
        <v>86</v>
      </c>
      <c r="B368" s="206" t="s">
        <v>1514</v>
      </c>
      <c r="C368" s="35" t="s">
        <v>103</v>
      </c>
      <c r="D368" s="51" t="s">
        <v>104</v>
      </c>
      <c r="E368" s="44" t="s">
        <v>32</v>
      </c>
      <c r="F368" s="35" t="s">
        <v>990</v>
      </c>
      <c r="G368" s="35" t="s">
        <v>1515</v>
      </c>
      <c r="H368" s="44" t="s">
        <v>1516</v>
      </c>
      <c r="I368" s="44" t="s">
        <v>1517</v>
      </c>
      <c r="J368" s="35">
        <v>2020</v>
      </c>
      <c r="K368" s="35">
        <v>2020</v>
      </c>
      <c r="L368" s="57">
        <v>12</v>
      </c>
      <c r="M368" s="57"/>
      <c r="N368" s="63">
        <v>272</v>
      </c>
      <c r="O368" s="63">
        <v>1130</v>
      </c>
      <c r="P368" s="63">
        <v>113</v>
      </c>
      <c r="Q368" s="63">
        <v>429</v>
      </c>
      <c r="R368" s="44" t="s">
        <v>1518</v>
      </c>
      <c r="S368" s="44" t="s">
        <v>1385</v>
      </c>
      <c r="T368" s="35"/>
      <c r="U368" s="35" t="s">
        <v>103</v>
      </c>
      <c r="V368" s="44" t="s">
        <v>245</v>
      </c>
      <c r="W368" s="35"/>
    </row>
    <row r="369" spans="1:24" s="7" customFormat="1" ht="28.8" hidden="1">
      <c r="A369" s="35">
        <v>87</v>
      </c>
      <c r="B369" s="208"/>
      <c r="C369" s="35" t="s">
        <v>103</v>
      </c>
      <c r="D369" s="51" t="s">
        <v>104</v>
      </c>
      <c r="E369" s="44" t="s">
        <v>32</v>
      </c>
      <c r="F369" s="35" t="s">
        <v>990</v>
      </c>
      <c r="G369" s="35" t="s">
        <v>1519</v>
      </c>
      <c r="H369" s="44" t="s">
        <v>1520</v>
      </c>
      <c r="I369" s="44" t="s">
        <v>1521</v>
      </c>
      <c r="J369" s="35">
        <v>2020</v>
      </c>
      <c r="K369" s="35">
        <v>2020</v>
      </c>
      <c r="L369" s="57">
        <v>12</v>
      </c>
      <c r="M369" s="57"/>
      <c r="N369" s="63">
        <v>185</v>
      </c>
      <c r="O369" s="63">
        <v>669</v>
      </c>
      <c r="P369" s="63">
        <v>62</v>
      </c>
      <c r="Q369" s="63">
        <v>225</v>
      </c>
      <c r="R369" s="44" t="s">
        <v>1518</v>
      </c>
      <c r="S369" s="44" t="s">
        <v>1385</v>
      </c>
      <c r="T369" s="35"/>
      <c r="U369" s="35" t="s">
        <v>103</v>
      </c>
      <c r="V369" s="44" t="s">
        <v>245</v>
      </c>
      <c r="W369" s="35"/>
    </row>
    <row r="370" spans="1:24" s="7" customFormat="1" ht="28.8" hidden="1">
      <c r="A370" s="35">
        <v>88</v>
      </c>
      <c r="B370" s="207"/>
      <c r="C370" s="35" t="s">
        <v>103</v>
      </c>
      <c r="D370" s="51" t="s">
        <v>104</v>
      </c>
      <c r="E370" s="44" t="s">
        <v>32</v>
      </c>
      <c r="F370" s="35" t="s">
        <v>990</v>
      </c>
      <c r="G370" s="35" t="s">
        <v>1515</v>
      </c>
      <c r="H370" s="44" t="s">
        <v>1522</v>
      </c>
      <c r="I370" s="44" t="s">
        <v>1523</v>
      </c>
      <c r="J370" s="35">
        <v>2019</v>
      </c>
      <c r="K370" s="35">
        <v>2019</v>
      </c>
      <c r="L370" s="57">
        <v>4</v>
      </c>
      <c r="M370" s="57"/>
      <c r="N370" s="63">
        <v>45</v>
      </c>
      <c r="O370" s="63">
        <v>162</v>
      </c>
      <c r="P370" s="63">
        <v>0</v>
      </c>
      <c r="Q370" s="63">
        <v>0</v>
      </c>
      <c r="R370" s="44" t="s">
        <v>1518</v>
      </c>
      <c r="S370" s="44" t="s">
        <v>1385</v>
      </c>
      <c r="T370" s="35"/>
      <c r="U370" s="35" t="s">
        <v>103</v>
      </c>
      <c r="V370" s="44" t="s">
        <v>245</v>
      </c>
      <c r="W370" s="35"/>
    </row>
    <row r="371" spans="1:24" s="7" customFormat="1" ht="28.8" hidden="1">
      <c r="A371" s="35">
        <v>89</v>
      </c>
      <c r="B371" s="43" t="s">
        <v>1524</v>
      </c>
      <c r="C371" s="35" t="s">
        <v>103</v>
      </c>
      <c r="D371" s="51" t="s">
        <v>136</v>
      </c>
      <c r="E371" s="44" t="s">
        <v>32</v>
      </c>
      <c r="F371" s="35" t="s">
        <v>526</v>
      </c>
      <c r="G371" s="35">
        <v>1</v>
      </c>
      <c r="H371" s="44">
        <v>3</v>
      </c>
      <c r="I371" s="44" t="s">
        <v>1525</v>
      </c>
      <c r="J371" s="35">
        <v>2019</v>
      </c>
      <c r="K371" s="35">
        <v>2019</v>
      </c>
      <c r="L371" s="57">
        <v>3</v>
      </c>
      <c r="M371" s="57"/>
      <c r="N371" s="63">
        <v>346</v>
      </c>
      <c r="O371" s="63">
        <v>1338</v>
      </c>
      <c r="P371" s="63">
        <v>123</v>
      </c>
      <c r="Q371" s="63">
        <v>473</v>
      </c>
      <c r="R371" s="44" t="s">
        <v>1518</v>
      </c>
      <c r="S371" s="44" t="s">
        <v>1385</v>
      </c>
      <c r="T371" s="35"/>
      <c r="U371" s="35" t="s">
        <v>103</v>
      </c>
      <c r="V371" s="44" t="s">
        <v>245</v>
      </c>
      <c r="W371" s="35"/>
    </row>
    <row r="372" spans="1:24" s="7" customFormat="1" ht="43.2" hidden="1">
      <c r="A372" s="35">
        <v>90</v>
      </c>
      <c r="B372" s="43" t="s">
        <v>1524</v>
      </c>
      <c r="C372" s="35" t="s">
        <v>103</v>
      </c>
      <c r="D372" s="51" t="s">
        <v>1526</v>
      </c>
      <c r="E372" s="44" t="s">
        <v>32</v>
      </c>
      <c r="F372" s="35" t="s">
        <v>526</v>
      </c>
      <c r="G372" s="35">
        <v>3</v>
      </c>
      <c r="H372" s="44">
        <v>10</v>
      </c>
      <c r="I372" s="44" t="s">
        <v>1527</v>
      </c>
      <c r="J372" s="35">
        <v>2019</v>
      </c>
      <c r="K372" s="35">
        <v>2019</v>
      </c>
      <c r="L372" s="57">
        <v>30</v>
      </c>
      <c r="M372" s="57"/>
      <c r="N372" s="63">
        <v>146</v>
      </c>
      <c r="O372" s="63">
        <v>605</v>
      </c>
      <c r="P372" s="63">
        <v>2</v>
      </c>
      <c r="Q372" s="63">
        <v>9</v>
      </c>
      <c r="R372" s="44" t="s">
        <v>1518</v>
      </c>
      <c r="S372" s="44" t="s">
        <v>1385</v>
      </c>
      <c r="T372" s="35"/>
      <c r="U372" s="35" t="s">
        <v>103</v>
      </c>
      <c r="V372" s="44" t="s">
        <v>245</v>
      </c>
      <c r="W372" s="35"/>
    </row>
    <row r="373" spans="1:24" s="7" customFormat="1" ht="43.2" hidden="1">
      <c r="A373" s="35">
        <v>91</v>
      </c>
      <c r="B373" s="43" t="s">
        <v>1524</v>
      </c>
      <c r="C373" s="35" t="s">
        <v>103</v>
      </c>
      <c r="D373" s="51" t="s">
        <v>616</v>
      </c>
      <c r="E373" s="44" t="s">
        <v>32</v>
      </c>
      <c r="F373" s="35" t="s">
        <v>526</v>
      </c>
      <c r="G373" s="35">
        <v>3</v>
      </c>
      <c r="H373" s="44">
        <v>10</v>
      </c>
      <c r="I373" s="44" t="s">
        <v>1528</v>
      </c>
      <c r="J373" s="35">
        <v>2019</v>
      </c>
      <c r="K373" s="35">
        <v>2019</v>
      </c>
      <c r="L373" s="57">
        <v>30</v>
      </c>
      <c r="M373" s="57"/>
      <c r="N373" s="63">
        <v>416</v>
      </c>
      <c r="O373" s="63">
        <v>1576</v>
      </c>
      <c r="P373" s="63">
        <v>15</v>
      </c>
      <c r="Q373" s="63">
        <v>57</v>
      </c>
      <c r="R373" s="44" t="s">
        <v>1518</v>
      </c>
      <c r="S373" s="44" t="s">
        <v>1385</v>
      </c>
      <c r="T373" s="35"/>
      <c r="U373" s="35" t="s">
        <v>103</v>
      </c>
      <c r="V373" s="44" t="s">
        <v>245</v>
      </c>
      <c r="W373" s="35"/>
    </row>
    <row r="374" spans="1:24" s="7" customFormat="1" ht="43.2" hidden="1">
      <c r="A374" s="35">
        <v>92</v>
      </c>
      <c r="B374" s="43" t="s">
        <v>1524</v>
      </c>
      <c r="C374" s="35" t="s">
        <v>103</v>
      </c>
      <c r="D374" s="51" t="s">
        <v>117</v>
      </c>
      <c r="E374" s="44" t="s">
        <v>32</v>
      </c>
      <c r="F374" s="35" t="s">
        <v>526</v>
      </c>
      <c r="G374" s="35">
        <v>3</v>
      </c>
      <c r="H374" s="44">
        <v>10</v>
      </c>
      <c r="I374" s="44" t="s">
        <v>1529</v>
      </c>
      <c r="J374" s="35">
        <v>2019</v>
      </c>
      <c r="K374" s="35">
        <v>2019</v>
      </c>
      <c r="L374" s="57">
        <v>30</v>
      </c>
      <c r="M374" s="57"/>
      <c r="N374" s="63">
        <v>341</v>
      </c>
      <c r="O374" s="63">
        <v>1317</v>
      </c>
      <c r="P374" s="63">
        <v>22</v>
      </c>
      <c r="Q374" s="63">
        <v>83</v>
      </c>
      <c r="R374" s="44" t="s">
        <v>1518</v>
      </c>
      <c r="S374" s="44" t="s">
        <v>1385</v>
      </c>
      <c r="T374" s="35"/>
      <c r="U374" s="35" t="s">
        <v>103</v>
      </c>
      <c r="V374" s="44" t="s">
        <v>245</v>
      </c>
      <c r="W374" s="35"/>
    </row>
    <row r="375" spans="1:24" s="7" customFormat="1" ht="28.8" hidden="1">
      <c r="A375" s="35">
        <v>93</v>
      </c>
      <c r="B375" s="43" t="s">
        <v>1524</v>
      </c>
      <c r="C375" s="35" t="s">
        <v>103</v>
      </c>
      <c r="D375" s="51" t="s">
        <v>599</v>
      </c>
      <c r="E375" s="44" t="s">
        <v>32</v>
      </c>
      <c r="F375" s="35" t="s">
        <v>526</v>
      </c>
      <c r="G375" s="35">
        <v>1</v>
      </c>
      <c r="H375" s="44">
        <v>10</v>
      </c>
      <c r="I375" s="44" t="s">
        <v>1530</v>
      </c>
      <c r="J375" s="35">
        <v>2019</v>
      </c>
      <c r="K375" s="35">
        <v>2019</v>
      </c>
      <c r="L375" s="57">
        <v>10</v>
      </c>
      <c r="M375" s="57"/>
      <c r="N375" s="63">
        <v>28</v>
      </c>
      <c r="O375" s="63">
        <v>86</v>
      </c>
      <c r="P375" s="63">
        <v>23</v>
      </c>
      <c r="Q375" s="63">
        <v>80</v>
      </c>
      <c r="R375" s="44" t="s">
        <v>1518</v>
      </c>
      <c r="S375" s="44" t="s">
        <v>1385</v>
      </c>
      <c r="T375" s="35"/>
      <c r="U375" s="35" t="s">
        <v>103</v>
      </c>
      <c r="V375" s="44" t="s">
        <v>245</v>
      </c>
      <c r="W375" s="35"/>
    </row>
    <row r="376" spans="1:24" s="7" customFormat="1" ht="28.8" hidden="1">
      <c r="A376" s="35">
        <v>94</v>
      </c>
      <c r="B376" s="43" t="s">
        <v>1524</v>
      </c>
      <c r="C376" s="35" t="s">
        <v>103</v>
      </c>
      <c r="D376" s="51" t="s">
        <v>111</v>
      </c>
      <c r="E376" s="44" t="s">
        <v>32</v>
      </c>
      <c r="F376" s="35" t="s">
        <v>526</v>
      </c>
      <c r="G376" s="35">
        <v>1</v>
      </c>
      <c r="H376" s="44">
        <v>10</v>
      </c>
      <c r="I376" s="44" t="s">
        <v>1531</v>
      </c>
      <c r="J376" s="35">
        <v>2019</v>
      </c>
      <c r="K376" s="35">
        <v>2019</v>
      </c>
      <c r="L376" s="57">
        <v>10</v>
      </c>
      <c r="M376" s="57"/>
      <c r="N376" s="63">
        <v>98</v>
      </c>
      <c r="O376" s="63">
        <v>338</v>
      </c>
      <c r="P376" s="63">
        <v>49</v>
      </c>
      <c r="Q376" s="63">
        <v>192</v>
      </c>
      <c r="R376" s="44" t="s">
        <v>1518</v>
      </c>
      <c r="S376" s="44" t="s">
        <v>1385</v>
      </c>
      <c r="T376" s="35"/>
      <c r="U376" s="35" t="s">
        <v>103</v>
      </c>
      <c r="V376" s="44" t="s">
        <v>245</v>
      </c>
      <c r="W376" s="35"/>
    </row>
    <row r="377" spans="1:24" s="7" customFormat="1" ht="28.8" hidden="1">
      <c r="A377" s="35">
        <v>95</v>
      </c>
      <c r="B377" s="43" t="s">
        <v>1524</v>
      </c>
      <c r="C377" s="35" t="s">
        <v>103</v>
      </c>
      <c r="D377" s="51" t="s">
        <v>104</v>
      </c>
      <c r="E377" s="44" t="s">
        <v>32</v>
      </c>
      <c r="F377" s="35" t="s">
        <v>526</v>
      </c>
      <c r="G377" s="35">
        <v>1</v>
      </c>
      <c r="H377" s="44">
        <v>10</v>
      </c>
      <c r="I377" s="44" t="s">
        <v>1532</v>
      </c>
      <c r="J377" s="35">
        <v>2019</v>
      </c>
      <c r="K377" s="35">
        <v>2019</v>
      </c>
      <c r="L377" s="57">
        <v>10</v>
      </c>
      <c r="M377" s="57"/>
      <c r="N377" s="63">
        <v>47</v>
      </c>
      <c r="O377" s="63">
        <v>183</v>
      </c>
      <c r="P377" s="63"/>
      <c r="Q377" s="63"/>
      <c r="R377" s="44" t="s">
        <v>1518</v>
      </c>
      <c r="S377" s="44" t="s">
        <v>1385</v>
      </c>
      <c r="T377" s="35"/>
      <c r="U377" s="35" t="s">
        <v>103</v>
      </c>
      <c r="V377" s="44" t="s">
        <v>245</v>
      </c>
      <c r="W377" s="35"/>
    </row>
    <row r="378" spans="1:24" s="7" customFormat="1" ht="28.8" hidden="1">
      <c r="A378" s="35">
        <v>96</v>
      </c>
      <c r="B378" s="43" t="s">
        <v>1524</v>
      </c>
      <c r="C378" s="35" t="s">
        <v>103</v>
      </c>
      <c r="D378" s="51" t="s">
        <v>362</v>
      </c>
      <c r="E378" s="44" t="s">
        <v>32</v>
      </c>
      <c r="F378" s="35" t="s">
        <v>526</v>
      </c>
      <c r="G378" s="35">
        <v>1</v>
      </c>
      <c r="H378" s="44">
        <v>10</v>
      </c>
      <c r="I378" s="44" t="s">
        <v>1533</v>
      </c>
      <c r="J378" s="35">
        <v>2019</v>
      </c>
      <c r="K378" s="35">
        <v>2019</v>
      </c>
      <c r="L378" s="57">
        <v>10</v>
      </c>
      <c r="M378" s="57"/>
      <c r="N378" s="63">
        <v>95</v>
      </c>
      <c r="O378" s="63">
        <v>412</v>
      </c>
      <c r="P378" s="63">
        <v>5</v>
      </c>
      <c r="Q378" s="63">
        <v>21</v>
      </c>
      <c r="R378" s="44" t="s">
        <v>1518</v>
      </c>
      <c r="S378" s="44" t="s">
        <v>1385</v>
      </c>
      <c r="T378" s="35"/>
      <c r="U378" s="35" t="s">
        <v>103</v>
      </c>
      <c r="V378" s="44" t="s">
        <v>245</v>
      </c>
      <c r="W378" s="35"/>
    </row>
    <row r="379" spans="1:24" ht="68.099999999999994" hidden="1" customHeight="1">
      <c r="A379" s="35">
        <v>97</v>
      </c>
      <c r="B379" s="43" t="s">
        <v>1510</v>
      </c>
      <c r="C379" s="44" t="s">
        <v>280</v>
      </c>
      <c r="D379" s="38" t="s">
        <v>357</v>
      </c>
      <c r="E379" s="44" t="s">
        <v>32</v>
      </c>
      <c r="F379" s="35" t="s">
        <v>990</v>
      </c>
      <c r="G379" s="44">
        <v>8000</v>
      </c>
      <c r="H379" s="44" t="s">
        <v>1511</v>
      </c>
      <c r="I379" s="44" t="s">
        <v>1512</v>
      </c>
      <c r="J379" s="35">
        <v>2020.1</v>
      </c>
      <c r="K379" s="35">
        <v>2020.12</v>
      </c>
      <c r="L379" s="57">
        <v>80</v>
      </c>
      <c r="M379" s="57"/>
      <c r="N379" s="63">
        <v>1255</v>
      </c>
      <c r="O379" s="63">
        <v>4723</v>
      </c>
      <c r="P379" s="63">
        <v>284</v>
      </c>
      <c r="Q379" s="63">
        <v>1109</v>
      </c>
      <c r="R379" s="44" t="s">
        <v>1513</v>
      </c>
      <c r="S379" s="44"/>
      <c r="T379" s="35"/>
      <c r="U379" s="44" t="s">
        <v>280</v>
      </c>
      <c r="V379" s="44" t="s">
        <v>245</v>
      </c>
      <c r="W379" s="44"/>
    </row>
    <row r="380" spans="1:24" s="6" customFormat="1" ht="72" hidden="1">
      <c r="A380" s="35">
        <v>98</v>
      </c>
      <c r="B380" s="43" t="s">
        <v>1534</v>
      </c>
      <c r="C380" s="44" t="s">
        <v>69</v>
      </c>
      <c r="D380" s="38" t="s">
        <v>63</v>
      </c>
      <c r="E380" s="44" t="s">
        <v>32</v>
      </c>
      <c r="F380" s="44" t="s">
        <v>990</v>
      </c>
      <c r="G380" s="44">
        <v>4400</v>
      </c>
      <c r="H380" s="44" t="s">
        <v>1535</v>
      </c>
      <c r="I380" s="44" t="s">
        <v>1536</v>
      </c>
      <c r="J380" s="44">
        <v>2019</v>
      </c>
      <c r="K380" s="44">
        <v>2019</v>
      </c>
      <c r="L380" s="45">
        <v>27.5</v>
      </c>
      <c r="M380" s="45">
        <v>27.5</v>
      </c>
      <c r="N380" s="65">
        <v>530</v>
      </c>
      <c r="O380" s="65">
        <v>2344</v>
      </c>
      <c r="P380" s="65">
        <v>29</v>
      </c>
      <c r="Q380" s="65">
        <v>120</v>
      </c>
      <c r="R380" s="44" t="s">
        <v>1537</v>
      </c>
      <c r="S380" s="44"/>
      <c r="T380" s="44"/>
      <c r="U380" s="44" t="s">
        <v>69</v>
      </c>
      <c r="V380" s="44" t="s">
        <v>245</v>
      </c>
      <c r="W380" s="44"/>
    </row>
    <row r="381" spans="1:24" s="23" customFormat="1" ht="28.05" hidden="1" customHeight="1">
      <c r="A381" s="40">
        <v>99</v>
      </c>
      <c r="B381" s="36" t="s">
        <v>1538</v>
      </c>
      <c r="C381" s="45" t="s">
        <v>914</v>
      </c>
      <c r="D381" s="34"/>
      <c r="E381" s="33" t="s">
        <v>1157</v>
      </c>
      <c r="F381" s="33" t="s">
        <v>346</v>
      </c>
      <c r="G381" s="33">
        <v>19018</v>
      </c>
      <c r="H381" s="33" t="s">
        <v>1539</v>
      </c>
      <c r="I381" s="33" t="s">
        <v>1540</v>
      </c>
      <c r="J381" s="33">
        <v>2018</v>
      </c>
      <c r="K381" s="33">
        <v>2020</v>
      </c>
      <c r="L381" s="58">
        <v>39915.599999999999</v>
      </c>
      <c r="M381" s="58">
        <v>0</v>
      </c>
      <c r="N381" s="64">
        <v>19018</v>
      </c>
      <c r="O381" s="64">
        <v>76493</v>
      </c>
      <c r="P381" s="64">
        <v>2936</v>
      </c>
      <c r="Q381" s="64">
        <v>11601</v>
      </c>
      <c r="R381" s="44" t="s">
        <v>1541</v>
      </c>
      <c r="S381" s="44"/>
      <c r="T381" s="33"/>
      <c r="U381" s="33" t="s">
        <v>1542</v>
      </c>
      <c r="V381" s="33" t="s">
        <v>1154</v>
      </c>
      <c r="W381" s="33"/>
      <c r="X381" s="23">
        <v>1</v>
      </c>
    </row>
    <row r="382" spans="1:24" s="23" customFormat="1" ht="28.05" hidden="1" customHeight="1">
      <c r="A382" s="40"/>
      <c r="B382" s="36" t="s">
        <v>1543</v>
      </c>
      <c r="C382" s="33"/>
      <c r="D382" s="34"/>
      <c r="E382" s="33"/>
      <c r="F382" s="33"/>
      <c r="G382" s="33"/>
      <c r="H382" s="33"/>
      <c r="I382" s="33"/>
      <c r="J382" s="33"/>
      <c r="K382" s="33"/>
      <c r="L382" s="58">
        <f>SUM(L383:L384)</f>
        <v>149.1</v>
      </c>
      <c r="M382" s="58">
        <f t="shared" ref="M382:Q382" si="39">SUM(M383:M384)</f>
        <v>0</v>
      </c>
      <c r="N382" s="64">
        <f t="shared" si="39"/>
        <v>133</v>
      </c>
      <c r="O382" s="64">
        <f t="shared" si="39"/>
        <v>565</v>
      </c>
      <c r="P382" s="64">
        <f t="shared" si="39"/>
        <v>23</v>
      </c>
      <c r="Q382" s="64">
        <f t="shared" si="39"/>
        <v>82</v>
      </c>
      <c r="R382" s="44"/>
      <c r="S382" s="44"/>
      <c r="T382" s="33"/>
      <c r="U382" s="33"/>
      <c r="V382" s="33"/>
      <c r="W382" s="33"/>
    </row>
    <row r="383" spans="1:24" s="5" customFormat="1" ht="55.95" hidden="1" customHeight="1">
      <c r="A383" s="33">
        <v>100</v>
      </c>
      <c r="B383" s="43" t="s">
        <v>933</v>
      </c>
      <c r="C383" s="44" t="s">
        <v>69</v>
      </c>
      <c r="D383" s="38" t="s">
        <v>1484</v>
      </c>
      <c r="E383" s="44" t="s">
        <v>32</v>
      </c>
      <c r="F383" s="44" t="s">
        <v>526</v>
      </c>
      <c r="G383" s="44">
        <v>2</v>
      </c>
      <c r="H383" s="44" t="s">
        <v>1143</v>
      </c>
      <c r="I383" s="44" t="s">
        <v>1544</v>
      </c>
      <c r="J383" s="44">
        <v>2019</v>
      </c>
      <c r="K383" s="44">
        <v>2019</v>
      </c>
      <c r="L383" s="45">
        <v>100</v>
      </c>
      <c r="M383" s="45"/>
      <c r="N383" s="65">
        <v>133</v>
      </c>
      <c r="O383" s="65">
        <v>565</v>
      </c>
      <c r="P383" s="65">
        <v>9</v>
      </c>
      <c r="Q383" s="65">
        <v>30</v>
      </c>
      <c r="R383" s="44" t="s">
        <v>1545</v>
      </c>
      <c r="S383" s="44"/>
      <c r="T383" s="44"/>
      <c r="U383" s="44" t="s">
        <v>69</v>
      </c>
      <c r="V383" s="44" t="s">
        <v>1154</v>
      </c>
      <c r="W383" s="44"/>
    </row>
    <row r="384" spans="1:24" s="2" customFormat="1" ht="97.05" hidden="1" customHeight="1">
      <c r="A384" s="33">
        <v>101</v>
      </c>
      <c r="B384" s="43"/>
      <c r="C384" s="44" t="s">
        <v>103</v>
      </c>
      <c r="D384" s="38" t="s">
        <v>616</v>
      </c>
      <c r="E384" s="44" t="s">
        <v>32</v>
      </c>
      <c r="F384" s="44" t="s">
        <v>526</v>
      </c>
      <c r="G384" s="44">
        <v>1</v>
      </c>
      <c r="H384" s="17"/>
      <c r="I384" s="47" t="s">
        <v>1546</v>
      </c>
      <c r="J384" s="65">
        <v>2018</v>
      </c>
      <c r="K384" s="65">
        <v>2019</v>
      </c>
      <c r="L384" s="45">
        <v>49.1</v>
      </c>
      <c r="M384" s="96"/>
      <c r="N384" s="63"/>
      <c r="O384" s="63"/>
      <c r="P384" s="65">
        <v>14</v>
      </c>
      <c r="Q384" s="65">
        <v>52</v>
      </c>
      <c r="R384" s="44" t="s">
        <v>1401</v>
      </c>
      <c r="S384" s="44"/>
      <c r="T384" s="35"/>
      <c r="U384" s="44" t="s">
        <v>103</v>
      </c>
      <c r="V384" s="138" t="s">
        <v>1154</v>
      </c>
      <c r="W384" s="9"/>
    </row>
    <row r="385" spans="1:24" s="4" customFormat="1" ht="21" hidden="1" customHeight="1">
      <c r="A385" s="35"/>
      <c r="B385" s="36" t="s">
        <v>1547</v>
      </c>
      <c r="C385" s="41"/>
      <c r="D385" s="34"/>
      <c r="E385" s="41"/>
      <c r="F385" s="42"/>
      <c r="G385" s="42"/>
      <c r="H385" s="41"/>
      <c r="I385" s="33"/>
      <c r="J385" s="40"/>
      <c r="K385" s="40"/>
      <c r="L385" s="58">
        <f>SUM(L386:L390)</f>
        <v>7041.7099999999991</v>
      </c>
      <c r="M385" s="58">
        <f t="shared" ref="M385:Q385" si="40">SUM(M386:M390)</f>
        <v>6094.9499999999989</v>
      </c>
      <c r="N385" s="64">
        <f t="shared" si="40"/>
        <v>11598</v>
      </c>
      <c r="O385" s="64">
        <f t="shared" si="40"/>
        <v>119761</v>
      </c>
      <c r="P385" s="64">
        <f t="shared" si="40"/>
        <v>14757</v>
      </c>
      <c r="Q385" s="64">
        <f t="shared" si="40"/>
        <v>46004</v>
      </c>
      <c r="R385" s="44"/>
      <c r="S385" s="44"/>
      <c r="T385" s="33"/>
      <c r="U385" s="33"/>
      <c r="V385" s="33"/>
      <c r="W385" s="33"/>
      <c r="X385" s="4">
        <v>1</v>
      </c>
    </row>
    <row r="386" spans="1:24" ht="100.8" hidden="1">
      <c r="A386" s="35">
        <v>1</v>
      </c>
      <c r="B386" s="43" t="s">
        <v>1548</v>
      </c>
      <c r="C386" s="44" t="s">
        <v>1549</v>
      </c>
      <c r="D386" s="38" t="s">
        <v>1550</v>
      </c>
      <c r="E386" s="44" t="s">
        <v>1016</v>
      </c>
      <c r="F386" s="35" t="s">
        <v>1032</v>
      </c>
      <c r="G386" s="44">
        <v>17060</v>
      </c>
      <c r="H386" s="44" t="s">
        <v>1551</v>
      </c>
      <c r="I386" s="44" t="s">
        <v>1548</v>
      </c>
      <c r="J386" s="35">
        <v>2019</v>
      </c>
      <c r="K386" s="35">
        <v>2020</v>
      </c>
      <c r="L386" s="57">
        <v>4653.37</v>
      </c>
      <c r="M386" s="57">
        <v>4653.37</v>
      </c>
      <c r="N386" s="63">
        <v>9024</v>
      </c>
      <c r="O386" s="63">
        <v>17060</v>
      </c>
      <c r="P386" s="63">
        <v>4270</v>
      </c>
      <c r="Q386" s="63">
        <v>8832</v>
      </c>
      <c r="R386" s="44" t="s">
        <v>1552</v>
      </c>
      <c r="S386" s="44"/>
      <c r="T386" s="44"/>
      <c r="U386" s="44" t="s">
        <v>1542</v>
      </c>
      <c r="V386" s="44" t="s">
        <v>1553</v>
      </c>
      <c r="W386" s="44"/>
    </row>
    <row r="387" spans="1:24" ht="316.8" hidden="1">
      <c r="A387" s="35">
        <v>2</v>
      </c>
      <c r="B387" s="43" t="s">
        <v>1554</v>
      </c>
      <c r="C387" s="44" t="s">
        <v>1549</v>
      </c>
      <c r="D387" s="38" t="s">
        <v>1550</v>
      </c>
      <c r="E387" s="44" t="s">
        <v>1016</v>
      </c>
      <c r="F387" s="35" t="s">
        <v>1032</v>
      </c>
      <c r="G387" s="44">
        <v>1016</v>
      </c>
      <c r="H387" s="44" t="s">
        <v>1555</v>
      </c>
      <c r="I387" s="44" t="s">
        <v>1554</v>
      </c>
      <c r="J387" s="35">
        <v>2019</v>
      </c>
      <c r="K387" s="35">
        <v>2020</v>
      </c>
      <c r="L387" s="57">
        <v>883.17</v>
      </c>
      <c r="M387" s="57">
        <v>883.17</v>
      </c>
      <c r="N387" s="63">
        <v>969</v>
      </c>
      <c r="O387" s="63">
        <v>1016</v>
      </c>
      <c r="P387" s="63">
        <v>94</v>
      </c>
      <c r="Q387" s="63">
        <v>106</v>
      </c>
      <c r="R387" s="44" t="s">
        <v>1556</v>
      </c>
      <c r="S387" s="44"/>
      <c r="T387" s="44"/>
      <c r="U387" s="44" t="s">
        <v>1542</v>
      </c>
      <c r="V387" s="44" t="s">
        <v>1553</v>
      </c>
      <c r="W387" s="44"/>
    </row>
    <row r="388" spans="1:24" ht="43.2" hidden="1">
      <c r="A388" s="35">
        <v>3</v>
      </c>
      <c r="B388" s="43" t="s">
        <v>1557</v>
      </c>
      <c r="C388" s="44" t="s">
        <v>1549</v>
      </c>
      <c r="D388" s="38" t="s">
        <v>1550</v>
      </c>
      <c r="E388" s="44" t="s">
        <v>1016</v>
      </c>
      <c r="F388" s="35" t="s">
        <v>1032</v>
      </c>
      <c r="G388" s="35">
        <v>200</v>
      </c>
      <c r="H388" s="44" t="s">
        <v>1558</v>
      </c>
      <c r="I388" s="44" t="s">
        <v>1557</v>
      </c>
      <c r="J388" s="35">
        <v>2019</v>
      </c>
      <c r="K388" s="35">
        <v>2020</v>
      </c>
      <c r="L388" s="57">
        <v>289.89999999999998</v>
      </c>
      <c r="M388" s="57">
        <v>289.89999999999998</v>
      </c>
      <c r="N388" s="63">
        <v>196</v>
      </c>
      <c r="O388" s="63">
        <v>200</v>
      </c>
      <c r="P388" s="63">
        <v>34</v>
      </c>
      <c r="Q388" s="63">
        <v>38</v>
      </c>
      <c r="R388" s="44" t="s">
        <v>1559</v>
      </c>
      <c r="S388" s="44"/>
      <c r="T388" s="44"/>
      <c r="U388" s="44" t="s">
        <v>1542</v>
      </c>
      <c r="V388" s="44" t="s">
        <v>1553</v>
      </c>
      <c r="W388" s="44"/>
    </row>
    <row r="389" spans="1:24" ht="28.8" hidden="1">
      <c r="A389" s="35">
        <v>4</v>
      </c>
      <c r="B389" s="43" t="s">
        <v>1560</v>
      </c>
      <c r="C389" s="44" t="s">
        <v>1549</v>
      </c>
      <c r="D389" s="38" t="s">
        <v>1550</v>
      </c>
      <c r="E389" s="44" t="s">
        <v>1016</v>
      </c>
      <c r="F389" s="35" t="s">
        <v>346</v>
      </c>
      <c r="G389" s="44">
        <v>1409</v>
      </c>
      <c r="H389" s="37"/>
      <c r="I389" s="44" t="s">
        <v>1561</v>
      </c>
      <c r="J389" s="35">
        <v>2019</v>
      </c>
      <c r="K389" s="35">
        <v>2020</v>
      </c>
      <c r="L389" s="57">
        <v>252.03</v>
      </c>
      <c r="M389" s="57">
        <v>252.03</v>
      </c>
      <c r="N389" s="63">
        <v>1409</v>
      </c>
      <c r="O389" s="63">
        <v>5161</v>
      </c>
      <c r="P389" s="63">
        <v>331</v>
      </c>
      <c r="Q389" s="63">
        <v>1363</v>
      </c>
      <c r="R389" s="44" t="s">
        <v>1562</v>
      </c>
      <c r="S389" s="44"/>
      <c r="T389" s="44"/>
      <c r="U389" s="44" t="s">
        <v>1542</v>
      </c>
      <c r="V389" s="44" t="s">
        <v>1553</v>
      </c>
      <c r="W389" s="44"/>
    </row>
    <row r="390" spans="1:24" ht="409.6" hidden="1">
      <c r="A390" s="35">
        <v>5</v>
      </c>
      <c r="B390" s="43" t="s">
        <v>1563</v>
      </c>
      <c r="C390" s="44" t="s">
        <v>1564</v>
      </c>
      <c r="D390" s="38" t="s">
        <v>1565</v>
      </c>
      <c r="E390" s="44" t="s">
        <v>32</v>
      </c>
      <c r="F390" s="35" t="s">
        <v>1032</v>
      </c>
      <c r="G390" s="35">
        <f>48+19192+843+2743+14083+4624+15126+230+17000+7665</f>
        <v>81554</v>
      </c>
      <c r="H390" s="44" t="s">
        <v>1566</v>
      </c>
      <c r="I390" s="44" t="s">
        <v>1567</v>
      </c>
      <c r="J390" s="35">
        <v>2019</v>
      </c>
      <c r="K390" s="35">
        <v>2019</v>
      </c>
      <c r="L390" s="57">
        <v>963.24</v>
      </c>
      <c r="M390" s="57">
        <v>16.48</v>
      </c>
      <c r="O390" s="63">
        <v>96324</v>
      </c>
      <c r="P390" s="63">
        <v>10028</v>
      </c>
      <c r="Q390" s="63">
        <v>35665</v>
      </c>
      <c r="R390" s="44" t="s">
        <v>1568</v>
      </c>
      <c r="S390" s="44"/>
      <c r="T390" s="44"/>
      <c r="U390" s="44" t="s">
        <v>1564</v>
      </c>
      <c r="V390" s="44" t="s">
        <v>1077</v>
      </c>
      <c r="W390" s="44"/>
    </row>
    <row r="391" spans="1:24" s="24" customFormat="1" hidden="1">
      <c r="A391" s="33"/>
      <c r="B391" s="36" t="s">
        <v>1569</v>
      </c>
      <c r="C391" s="33"/>
      <c r="D391" s="34"/>
      <c r="E391" s="33"/>
      <c r="F391" s="33"/>
      <c r="G391" s="33"/>
      <c r="H391" s="33"/>
      <c r="I391" s="33"/>
      <c r="J391" s="33"/>
      <c r="K391" s="33"/>
      <c r="L391" s="55" t="e">
        <f>L392+L403+L410+L417+L451+L461+L467+L473+L477+L505+L508+L511</f>
        <v>#REF!</v>
      </c>
      <c r="M391" s="55">
        <f t="shared" ref="M391:Q391" si="41">M392+M403+M410+M417+M451+M461+M467+M473+M477+M505+M508+M511</f>
        <v>8938.380000000001</v>
      </c>
      <c r="N391" s="62">
        <f t="shared" si="41"/>
        <v>136058</v>
      </c>
      <c r="O391" s="62">
        <f t="shared" si="41"/>
        <v>490226</v>
      </c>
      <c r="P391" s="62">
        <f t="shared" si="41"/>
        <v>35413</v>
      </c>
      <c r="Q391" s="62">
        <f t="shared" si="41"/>
        <v>138642</v>
      </c>
      <c r="R391" s="44"/>
      <c r="S391" s="44"/>
      <c r="T391" s="33"/>
      <c r="U391" s="33"/>
      <c r="V391" s="33"/>
      <c r="W391" s="33"/>
      <c r="X391" s="24">
        <v>1</v>
      </c>
    </row>
    <row r="392" spans="1:24" s="4" customFormat="1" ht="21" hidden="1" customHeight="1">
      <c r="A392" s="40"/>
      <c r="B392" s="36" t="s">
        <v>1570</v>
      </c>
      <c r="C392" s="41"/>
      <c r="D392" s="34"/>
      <c r="E392" s="41"/>
      <c r="F392" s="42"/>
      <c r="G392" s="42"/>
      <c r="H392" s="41"/>
      <c r="I392" s="33"/>
      <c r="J392" s="40"/>
      <c r="K392" s="40"/>
      <c r="L392" s="58">
        <f>SUM(L393:L402)</f>
        <v>165528.27999999997</v>
      </c>
      <c r="M392" s="58">
        <f t="shared" ref="M392:Q392" si="42">SUM(M393:M402)</f>
        <v>5555.38</v>
      </c>
      <c r="N392" s="64">
        <f t="shared" si="42"/>
        <v>46293</v>
      </c>
      <c r="O392" s="64">
        <f t="shared" si="42"/>
        <v>180137</v>
      </c>
      <c r="P392" s="64">
        <f t="shared" si="42"/>
        <v>9948</v>
      </c>
      <c r="Q392" s="64">
        <f t="shared" si="42"/>
        <v>39718</v>
      </c>
      <c r="R392" s="44"/>
      <c r="S392" s="44"/>
      <c r="T392" s="33"/>
      <c r="U392" s="33"/>
      <c r="V392" s="33" t="s">
        <v>1189</v>
      </c>
      <c r="W392" s="33"/>
      <c r="X392" s="4">
        <v>1</v>
      </c>
    </row>
    <row r="393" spans="1:24" ht="409.6" hidden="1">
      <c r="A393" s="110">
        <v>1</v>
      </c>
      <c r="B393" s="139" t="s">
        <v>1571</v>
      </c>
      <c r="C393" s="44" t="s">
        <v>1572</v>
      </c>
      <c r="D393" s="38" t="s">
        <v>1573</v>
      </c>
      <c r="E393" s="35" t="s">
        <v>264</v>
      </c>
      <c r="F393" s="44" t="s">
        <v>1247</v>
      </c>
      <c r="G393" s="111" t="s">
        <v>1574</v>
      </c>
      <c r="H393" s="111"/>
      <c r="I393" s="111" t="s">
        <v>1575</v>
      </c>
      <c r="J393" s="35">
        <v>2017</v>
      </c>
      <c r="K393" s="35">
        <v>2020</v>
      </c>
      <c r="L393" s="57">
        <v>119437</v>
      </c>
      <c r="M393" s="57">
        <v>5555.38</v>
      </c>
      <c r="N393" s="160" t="s">
        <v>1576</v>
      </c>
      <c r="O393" s="160" t="s">
        <v>1577</v>
      </c>
      <c r="P393" s="160" t="s">
        <v>1576</v>
      </c>
      <c r="Q393" s="160" t="s">
        <v>1577</v>
      </c>
      <c r="R393" s="44" t="s">
        <v>1578</v>
      </c>
      <c r="S393" s="44"/>
      <c r="T393" s="35"/>
      <c r="U393" s="44" t="s">
        <v>1579</v>
      </c>
      <c r="V393" s="44" t="s">
        <v>1189</v>
      </c>
      <c r="W393" s="44" t="s">
        <v>1580</v>
      </c>
    </row>
    <row r="394" spans="1:24" ht="230.4" hidden="1">
      <c r="A394" s="110">
        <v>2</v>
      </c>
      <c r="B394" s="139" t="s">
        <v>1581</v>
      </c>
      <c r="C394" s="44" t="s">
        <v>225</v>
      </c>
      <c r="D394" s="38" t="s">
        <v>1582</v>
      </c>
      <c r="E394" s="35" t="s">
        <v>575</v>
      </c>
      <c r="F394" s="44" t="s">
        <v>1247</v>
      </c>
      <c r="G394" s="111">
        <v>16.25</v>
      </c>
      <c r="H394" s="111">
        <v>100</v>
      </c>
      <c r="I394" s="111" t="s">
        <v>1583</v>
      </c>
      <c r="J394" s="35">
        <v>2019</v>
      </c>
      <c r="K394" s="35">
        <v>2020</v>
      </c>
      <c r="L394" s="57">
        <v>1625</v>
      </c>
      <c r="M394" s="57"/>
      <c r="N394" s="160">
        <v>1340</v>
      </c>
      <c r="O394" s="160">
        <v>5014</v>
      </c>
      <c r="P394" s="160">
        <v>852</v>
      </c>
      <c r="Q394" s="160">
        <v>3857</v>
      </c>
      <c r="R394" s="44" t="s">
        <v>1584</v>
      </c>
      <c r="S394" s="44"/>
      <c r="T394" s="35"/>
      <c r="U394" s="44" t="s">
        <v>225</v>
      </c>
      <c r="V394" s="44" t="s">
        <v>1189</v>
      </c>
      <c r="W394" s="7"/>
    </row>
    <row r="395" spans="1:24" ht="187.2" hidden="1">
      <c r="A395" s="110">
        <v>3</v>
      </c>
      <c r="B395" s="139" t="s">
        <v>1585</v>
      </c>
      <c r="C395" s="44" t="s">
        <v>225</v>
      </c>
      <c r="D395" s="38" t="s">
        <v>1586</v>
      </c>
      <c r="E395" s="35" t="s">
        <v>575</v>
      </c>
      <c r="F395" s="44" t="s">
        <v>1247</v>
      </c>
      <c r="G395" s="111">
        <v>200</v>
      </c>
      <c r="H395" s="111">
        <v>50</v>
      </c>
      <c r="I395" s="111" t="s">
        <v>1587</v>
      </c>
      <c r="J395" s="35">
        <v>2020</v>
      </c>
      <c r="K395" s="35">
        <v>2020</v>
      </c>
      <c r="L395" s="57">
        <v>10000</v>
      </c>
      <c r="M395" s="57"/>
      <c r="N395" s="160">
        <v>3807</v>
      </c>
      <c r="O395" s="160">
        <v>13960</v>
      </c>
      <c r="P395" s="160">
        <v>1410</v>
      </c>
      <c r="Q395" s="160">
        <v>5337</v>
      </c>
      <c r="R395" s="44" t="s">
        <v>1588</v>
      </c>
      <c r="S395" s="44"/>
      <c r="T395" s="35"/>
      <c r="U395" s="44" t="s">
        <v>225</v>
      </c>
      <c r="V395" s="44" t="s">
        <v>1189</v>
      </c>
      <c r="W395" s="7"/>
    </row>
    <row r="396" spans="1:24" ht="81" hidden="1" customHeight="1">
      <c r="A396" s="110">
        <v>4</v>
      </c>
      <c r="B396" s="140" t="s">
        <v>1589</v>
      </c>
      <c r="C396" s="108" t="s">
        <v>150</v>
      </c>
      <c r="D396" s="38" t="s">
        <v>1196</v>
      </c>
      <c r="E396" s="108" t="s">
        <v>1219</v>
      </c>
      <c r="F396" s="141" t="s">
        <v>1247</v>
      </c>
      <c r="G396" s="108">
        <v>213.59</v>
      </c>
      <c r="H396" s="108"/>
      <c r="I396" s="108" t="s">
        <v>1590</v>
      </c>
      <c r="J396" s="108">
        <v>2019</v>
      </c>
      <c r="K396" s="108">
        <v>2020</v>
      </c>
      <c r="L396" s="99">
        <f>11998.66+369.84</f>
        <v>12368.5</v>
      </c>
      <c r="M396" s="57"/>
      <c r="N396" s="101">
        <v>9465</v>
      </c>
      <c r="O396" s="101">
        <v>37587</v>
      </c>
      <c r="P396" s="101">
        <v>3086</v>
      </c>
      <c r="Q396" s="101">
        <v>12502</v>
      </c>
      <c r="R396" s="44" t="s">
        <v>1591</v>
      </c>
      <c r="S396" s="44"/>
      <c r="T396" s="35"/>
      <c r="U396" s="35" t="s">
        <v>150</v>
      </c>
      <c r="V396" s="44" t="s">
        <v>1189</v>
      </c>
      <c r="W396" s="7"/>
    </row>
    <row r="397" spans="1:24" ht="107.25" hidden="1" customHeight="1">
      <c r="A397" s="110">
        <v>5</v>
      </c>
      <c r="B397" s="142" t="s">
        <v>1592</v>
      </c>
      <c r="C397" s="105" t="s">
        <v>262</v>
      </c>
      <c r="D397" s="38" t="s">
        <v>1593</v>
      </c>
      <c r="E397" s="105" t="s">
        <v>32</v>
      </c>
      <c r="F397" s="105" t="s">
        <v>1247</v>
      </c>
      <c r="G397" s="105">
        <v>355500</v>
      </c>
      <c r="H397" s="49" t="s">
        <v>1192</v>
      </c>
      <c r="I397" s="49" t="s">
        <v>1594</v>
      </c>
      <c r="J397" s="105">
        <v>2020</v>
      </c>
      <c r="K397" s="105">
        <v>2020</v>
      </c>
      <c r="L397" s="61">
        <v>5688</v>
      </c>
      <c r="M397" s="57"/>
      <c r="N397" s="68">
        <v>8702</v>
      </c>
      <c r="O397" s="68">
        <v>32942</v>
      </c>
      <c r="P397" s="68">
        <v>1932</v>
      </c>
      <c r="Q397" s="68">
        <v>7811</v>
      </c>
      <c r="R397" s="44" t="s">
        <v>267</v>
      </c>
      <c r="S397" s="44"/>
      <c r="T397" s="105"/>
      <c r="U397" s="49" t="s">
        <v>262</v>
      </c>
      <c r="V397" s="49" t="s">
        <v>1189</v>
      </c>
      <c r="W397" s="7"/>
    </row>
    <row r="398" spans="1:24" ht="129.75" hidden="1" customHeight="1">
      <c r="A398" s="110">
        <v>6</v>
      </c>
      <c r="B398" s="142" t="s">
        <v>1595</v>
      </c>
      <c r="C398" s="105" t="s">
        <v>179</v>
      </c>
      <c r="D398" s="38" t="s">
        <v>1596</v>
      </c>
      <c r="E398" s="105" t="s">
        <v>32</v>
      </c>
      <c r="F398" s="105" t="s">
        <v>845</v>
      </c>
      <c r="G398" s="105">
        <v>4200</v>
      </c>
      <c r="H398" s="49" t="s">
        <v>1597</v>
      </c>
      <c r="I398" s="49" t="s">
        <v>1598</v>
      </c>
      <c r="J398" s="105">
        <v>2019</v>
      </c>
      <c r="K398" s="105">
        <v>2020</v>
      </c>
      <c r="L398" s="61">
        <v>1613</v>
      </c>
      <c r="M398" s="57"/>
      <c r="N398" s="68">
        <v>6430</v>
      </c>
      <c r="O398" s="68">
        <v>24710</v>
      </c>
      <c r="P398" s="68">
        <v>643</v>
      </c>
      <c r="Q398" s="68">
        <v>2471</v>
      </c>
      <c r="R398" s="44" t="s">
        <v>1599</v>
      </c>
      <c r="S398" s="44"/>
      <c r="T398" s="105"/>
      <c r="U398" s="49" t="s">
        <v>179</v>
      </c>
      <c r="V398" s="49" t="s">
        <v>1189</v>
      </c>
      <c r="W398" s="7"/>
    </row>
    <row r="399" spans="1:24" ht="81" hidden="1" customHeight="1">
      <c r="A399" s="110">
        <v>7</v>
      </c>
      <c r="B399" s="140" t="s">
        <v>1600</v>
      </c>
      <c r="C399" s="109" t="s">
        <v>103</v>
      </c>
      <c r="D399" s="38" t="s">
        <v>1601</v>
      </c>
      <c r="E399" s="108" t="s">
        <v>1219</v>
      </c>
      <c r="F399" s="109" t="s">
        <v>1247</v>
      </c>
      <c r="G399" s="109">
        <v>55.76</v>
      </c>
      <c r="H399" s="108" t="s">
        <v>1602</v>
      </c>
      <c r="I399" s="49" t="s">
        <v>1603</v>
      </c>
      <c r="J399" s="105">
        <v>2019</v>
      </c>
      <c r="K399" s="105">
        <v>2020</v>
      </c>
      <c r="L399" s="61">
        <v>5567.4</v>
      </c>
      <c r="M399" s="57"/>
      <c r="N399" s="68">
        <v>11636</v>
      </c>
      <c r="O399" s="68">
        <v>46260</v>
      </c>
      <c r="P399" s="68">
        <v>1001</v>
      </c>
      <c r="Q399" s="68">
        <v>3908</v>
      </c>
      <c r="R399" s="44" t="s">
        <v>1492</v>
      </c>
      <c r="S399" s="44"/>
      <c r="T399" s="109"/>
      <c r="U399" s="108" t="s">
        <v>103</v>
      </c>
      <c r="V399" s="108" t="s">
        <v>1189</v>
      </c>
      <c r="W399" s="7"/>
    </row>
    <row r="400" spans="1:24" ht="57.75" hidden="1" customHeight="1">
      <c r="A400" s="110">
        <v>8</v>
      </c>
      <c r="B400" s="140" t="s">
        <v>1604</v>
      </c>
      <c r="C400" s="108" t="s">
        <v>280</v>
      </c>
      <c r="D400" s="38" t="s">
        <v>1605</v>
      </c>
      <c r="E400" s="108" t="s">
        <v>264</v>
      </c>
      <c r="F400" s="109" t="s">
        <v>845</v>
      </c>
      <c r="G400" s="108">
        <v>7595</v>
      </c>
      <c r="H400" s="108" t="s">
        <v>1192</v>
      </c>
      <c r="I400" s="108" t="s">
        <v>1606</v>
      </c>
      <c r="J400" s="109">
        <v>2019</v>
      </c>
      <c r="K400" s="109">
        <v>2020</v>
      </c>
      <c r="L400" s="122">
        <v>121.52</v>
      </c>
      <c r="M400" s="122"/>
      <c r="N400" s="128">
        <v>121</v>
      </c>
      <c r="O400" s="128">
        <v>456</v>
      </c>
      <c r="P400" s="128">
        <v>11</v>
      </c>
      <c r="Q400" s="128">
        <v>39</v>
      </c>
      <c r="R400" s="44" t="s">
        <v>1607</v>
      </c>
      <c r="S400" s="44"/>
      <c r="T400" s="109"/>
      <c r="U400" s="108" t="s">
        <v>280</v>
      </c>
      <c r="V400" s="108" t="s">
        <v>1189</v>
      </c>
      <c r="W400" s="7"/>
    </row>
    <row r="401" spans="1:23" ht="57.75" hidden="1" customHeight="1">
      <c r="A401" s="110">
        <v>9</v>
      </c>
      <c r="B401" s="140" t="s">
        <v>1608</v>
      </c>
      <c r="C401" s="109" t="s">
        <v>76</v>
      </c>
      <c r="D401" s="38" t="s">
        <v>1609</v>
      </c>
      <c r="E401" s="110" t="s">
        <v>1215</v>
      </c>
      <c r="F401" s="110" t="s">
        <v>845</v>
      </c>
      <c r="G401" s="109">
        <v>180250</v>
      </c>
      <c r="H401" s="111" t="s">
        <v>1192</v>
      </c>
      <c r="I401" s="108" t="s">
        <v>1610</v>
      </c>
      <c r="J401" s="109">
        <v>2020</v>
      </c>
      <c r="K401" s="109">
        <v>2020</v>
      </c>
      <c r="L401" s="122">
        <v>2884</v>
      </c>
      <c r="M401" s="122"/>
      <c r="N401" s="128">
        <v>1065</v>
      </c>
      <c r="O401" s="128">
        <v>4028</v>
      </c>
      <c r="P401" s="128">
        <v>331</v>
      </c>
      <c r="Q401" s="128">
        <v>1286</v>
      </c>
      <c r="R401" s="44" t="s">
        <v>1611</v>
      </c>
      <c r="S401" s="44"/>
      <c r="T401" s="109"/>
      <c r="U401" s="108" t="s">
        <v>76</v>
      </c>
      <c r="V401" s="108" t="s">
        <v>1189</v>
      </c>
      <c r="W401" s="7"/>
    </row>
    <row r="402" spans="1:23" ht="57.75" hidden="1" customHeight="1">
      <c r="A402" s="110">
        <v>10</v>
      </c>
      <c r="B402" s="140" t="s">
        <v>1612</v>
      </c>
      <c r="C402" s="109" t="s">
        <v>69</v>
      </c>
      <c r="D402" s="38" t="s">
        <v>1613</v>
      </c>
      <c r="E402" s="108" t="s">
        <v>1219</v>
      </c>
      <c r="F402" s="110" t="s">
        <v>1247</v>
      </c>
      <c r="G402" s="109">
        <v>72.2</v>
      </c>
      <c r="H402" s="111" t="s">
        <v>1614</v>
      </c>
      <c r="I402" s="108" t="s">
        <v>1615</v>
      </c>
      <c r="J402" s="109">
        <v>2018</v>
      </c>
      <c r="K402" s="109">
        <v>2020</v>
      </c>
      <c r="L402" s="122">
        <v>6223.86</v>
      </c>
      <c r="M402" s="57"/>
      <c r="N402" s="128">
        <v>3727</v>
      </c>
      <c r="O402" s="128">
        <v>15180</v>
      </c>
      <c r="P402" s="128">
        <v>682</v>
      </c>
      <c r="Q402" s="128">
        <v>2507</v>
      </c>
      <c r="R402" s="44" t="s">
        <v>1611</v>
      </c>
      <c r="S402" s="44"/>
      <c r="T402" s="109"/>
      <c r="U402" s="108" t="s">
        <v>69</v>
      </c>
      <c r="V402" s="108" t="s">
        <v>1189</v>
      </c>
      <c r="W402" s="5" t="s">
        <v>1616</v>
      </c>
    </row>
    <row r="403" spans="1:23" s="4" customFormat="1" ht="57.75" hidden="1" customHeight="1">
      <c r="A403" s="143"/>
      <c r="B403" s="144" t="s">
        <v>1617</v>
      </c>
      <c r="C403" s="145"/>
      <c r="D403" s="34"/>
      <c r="E403" s="146"/>
      <c r="F403" s="143"/>
      <c r="G403" s="145"/>
      <c r="H403" s="147"/>
      <c r="I403" s="146"/>
      <c r="J403" s="145"/>
      <c r="K403" s="145"/>
      <c r="L403" s="154">
        <f>SUM(L404:L409)</f>
        <v>17928.3</v>
      </c>
      <c r="M403" s="154">
        <f t="shared" ref="M403:Q403" si="43">SUM(M404:M409)</f>
        <v>3334</v>
      </c>
      <c r="N403" s="161">
        <f t="shared" si="43"/>
        <v>10430</v>
      </c>
      <c r="O403" s="161">
        <f t="shared" si="43"/>
        <v>41046</v>
      </c>
      <c r="P403" s="161">
        <f t="shared" si="43"/>
        <v>4736</v>
      </c>
      <c r="Q403" s="161">
        <f t="shared" si="43"/>
        <v>18396</v>
      </c>
      <c r="R403" s="44"/>
      <c r="S403" s="44"/>
      <c r="T403" s="145"/>
      <c r="U403" s="146"/>
      <c r="V403" s="146"/>
      <c r="W403" s="163"/>
    </row>
    <row r="404" spans="1:23" ht="409.6" hidden="1">
      <c r="A404" s="110">
        <v>11</v>
      </c>
      <c r="B404" s="139" t="s">
        <v>1618</v>
      </c>
      <c r="C404" s="44" t="s">
        <v>1572</v>
      </c>
      <c r="D404" s="38" t="s">
        <v>1573</v>
      </c>
      <c r="E404" s="35"/>
      <c r="F404" s="44"/>
      <c r="G404" s="35"/>
      <c r="H404" s="44"/>
      <c r="I404" s="44" t="s">
        <v>1619</v>
      </c>
      <c r="J404" s="35">
        <v>2017</v>
      </c>
      <c r="K404" s="35">
        <v>2020</v>
      </c>
      <c r="L404" s="57">
        <v>17461</v>
      </c>
      <c r="M404" s="155">
        <v>3334</v>
      </c>
      <c r="N404" s="160" t="s">
        <v>1576</v>
      </c>
      <c r="O404" s="160" t="s">
        <v>1577</v>
      </c>
      <c r="P404" s="160" t="s">
        <v>1576</v>
      </c>
      <c r="Q404" s="160" t="s">
        <v>1577</v>
      </c>
      <c r="R404" s="44" t="s">
        <v>1620</v>
      </c>
      <c r="S404" s="44"/>
      <c r="T404" s="35"/>
      <c r="U404" s="44" t="s">
        <v>1189</v>
      </c>
      <c r="V404" s="44" t="s">
        <v>1189</v>
      </c>
      <c r="W404" s="7"/>
    </row>
    <row r="405" spans="1:23" ht="61.5" hidden="1" customHeight="1">
      <c r="A405" s="110">
        <v>12</v>
      </c>
      <c r="B405" s="43" t="s">
        <v>1621</v>
      </c>
      <c r="C405" s="44" t="s">
        <v>225</v>
      </c>
      <c r="D405" s="38" t="s">
        <v>1622</v>
      </c>
      <c r="E405" s="108" t="s">
        <v>1623</v>
      </c>
      <c r="F405" s="108"/>
      <c r="G405" s="108"/>
      <c r="H405" s="108"/>
      <c r="I405" s="108" t="s">
        <v>1624</v>
      </c>
      <c r="J405" s="108">
        <v>2018</v>
      </c>
      <c r="K405" s="108">
        <v>2019</v>
      </c>
      <c r="L405" s="99">
        <v>192</v>
      </c>
      <c r="M405" s="57"/>
      <c r="N405" s="101">
        <v>3545</v>
      </c>
      <c r="O405" s="101">
        <v>12998</v>
      </c>
      <c r="P405" s="101">
        <v>1217</v>
      </c>
      <c r="Q405" s="101">
        <v>4088</v>
      </c>
      <c r="R405" s="44" t="s">
        <v>1625</v>
      </c>
      <c r="S405" s="44"/>
      <c r="T405" s="35"/>
      <c r="U405" s="35" t="s">
        <v>225</v>
      </c>
      <c r="V405" s="108" t="s">
        <v>1189</v>
      </c>
      <c r="W405" s="7"/>
    </row>
    <row r="406" spans="1:23" ht="57.6" hidden="1">
      <c r="A406" s="110">
        <v>13</v>
      </c>
      <c r="B406" s="140" t="s">
        <v>1626</v>
      </c>
      <c r="C406" s="108"/>
      <c r="D406" s="38" t="s">
        <v>32</v>
      </c>
      <c r="E406" s="108" t="s">
        <v>1247</v>
      </c>
      <c r="F406" s="108">
        <v>50</v>
      </c>
      <c r="G406" s="108" t="s">
        <v>1627</v>
      </c>
      <c r="H406" s="108" t="s">
        <v>1628</v>
      </c>
      <c r="I406" s="108"/>
      <c r="J406" s="108"/>
      <c r="K406" s="108"/>
      <c r="L406" s="99">
        <v>100</v>
      </c>
      <c r="M406" s="57"/>
      <c r="N406" s="101">
        <v>3630</v>
      </c>
      <c r="O406" s="101">
        <v>15230</v>
      </c>
      <c r="P406" s="101">
        <v>800</v>
      </c>
      <c r="Q406" s="101">
        <v>3390</v>
      </c>
      <c r="R406" s="44" t="s">
        <v>1629</v>
      </c>
      <c r="S406" s="44"/>
      <c r="T406" s="108"/>
      <c r="U406" s="108" t="s">
        <v>206</v>
      </c>
      <c r="V406" s="108" t="s">
        <v>1189</v>
      </c>
      <c r="W406" s="7"/>
    </row>
    <row r="407" spans="1:23" ht="50.25" hidden="1" customHeight="1">
      <c r="A407" s="110">
        <v>14</v>
      </c>
      <c r="B407" s="140" t="s">
        <v>1630</v>
      </c>
      <c r="C407" s="108" t="s">
        <v>179</v>
      </c>
      <c r="D407" s="38" t="s">
        <v>247</v>
      </c>
      <c r="E407" s="108" t="s">
        <v>264</v>
      </c>
      <c r="F407" s="108" t="s">
        <v>798</v>
      </c>
      <c r="G407" s="108" t="s">
        <v>798</v>
      </c>
      <c r="H407" s="108" t="s">
        <v>798</v>
      </c>
      <c r="I407" s="108" t="s">
        <v>1631</v>
      </c>
      <c r="J407" s="108">
        <v>2018</v>
      </c>
      <c r="K407" s="108">
        <v>2018</v>
      </c>
      <c r="L407" s="99">
        <v>40</v>
      </c>
      <c r="M407" s="57"/>
      <c r="N407" s="101"/>
      <c r="O407" s="101"/>
      <c r="P407" s="101">
        <v>1107</v>
      </c>
      <c r="Q407" s="101">
        <v>4339</v>
      </c>
      <c r="R407" s="44" t="s">
        <v>1599</v>
      </c>
      <c r="S407" s="44"/>
      <c r="T407" s="108"/>
      <c r="U407" s="108" t="s">
        <v>179</v>
      </c>
      <c r="V407" s="108" t="s">
        <v>1189</v>
      </c>
      <c r="W407" s="7"/>
    </row>
    <row r="408" spans="1:23" ht="50.25" hidden="1" customHeight="1">
      <c r="A408" s="110">
        <v>15</v>
      </c>
      <c r="B408" s="140" t="s">
        <v>1632</v>
      </c>
      <c r="C408" s="108" t="s">
        <v>76</v>
      </c>
      <c r="D408" s="38" t="s">
        <v>247</v>
      </c>
      <c r="E408" s="108" t="s">
        <v>32</v>
      </c>
      <c r="F408" s="143"/>
      <c r="G408" s="145"/>
      <c r="H408" s="146"/>
      <c r="I408" s="110" t="s">
        <v>1633</v>
      </c>
      <c r="J408" s="108">
        <v>2018</v>
      </c>
      <c r="K408" s="108">
        <v>2018</v>
      </c>
      <c r="L408" s="156">
        <v>20</v>
      </c>
      <c r="M408" s="57"/>
      <c r="N408" s="101">
        <v>2335</v>
      </c>
      <c r="O408" s="101">
        <v>8911</v>
      </c>
      <c r="P408" s="101">
        <v>694</v>
      </c>
      <c r="Q408" s="101">
        <v>2751</v>
      </c>
      <c r="R408" s="44" t="s">
        <v>1634</v>
      </c>
      <c r="S408" s="44"/>
      <c r="T408" s="108"/>
      <c r="U408" s="108" t="s">
        <v>76</v>
      </c>
      <c r="V408" s="108" t="s">
        <v>1189</v>
      </c>
      <c r="W408" s="7"/>
    </row>
    <row r="409" spans="1:23" ht="106.5" hidden="1" customHeight="1">
      <c r="A409" s="110">
        <v>16</v>
      </c>
      <c r="B409" s="140" t="s">
        <v>1635</v>
      </c>
      <c r="C409" s="108" t="s">
        <v>69</v>
      </c>
      <c r="D409" s="38" t="s">
        <v>1636</v>
      </c>
      <c r="E409" s="108" t="s">
        <v>32</v>
      </c>
      <c r="F409" s="108"/>
      <c r="G409" s="108"/>
      <c r="H409" s="108"/>
      <c r="I409" s="108" t="s">
        <v>1637</v>
      </c>
      <c r="J409" s="108">
        <v>2018</v>
      </c>
      <c r="K409" s="108">
        <v>2020</v>
      </c>
      <c r="L409" s="99">
        <v>115.3</v>
      </c>
      <c r="M409" s="57"/>
      <c r="N409" s="128">
        <v>920</v>
      </c>
      <c r="O409" s="128">
        <v>3907</v>
      </c>
      <c r="P409" s="101">
        <v>918</v>
      </c>
      <c r="Q409" s="101">
        <v>3828</v>
      </c>
      <c r="R409" s="44" t="s">
        <v>1638</v>
      </c>
      <c r="S409" s="44"/>
      <c r="T409" s="109"/>
      <c r="U409" s="108" t="s">
        <v>1189</v>
      </c>
      <c r="V409" s="108" t="s">
        <v>1189</v>
      </c>
      <c r="W409" s="7"/>
    </row>
    <row r="410" spans="1:23" s="4" customFormat="1" ht="35.1" hidden="1" customHeight="1">
      <c r="A410" s="40"/>
      <c r="B410" s="36" t="s">
        <v>1639</v>
      </c>
      <c r="C410" s="40"/>
      <c r="D410" s="148"/>
      <c r="E410" s="40"/>
      <c r="F410" s="40"/>
      <c r="G410" s="40"/>
      <c r="H410" s="33"/>
      <c r="I410" s="40"/>
      <c r="J410" s="40"/>
      <c r="K410" s="40"/>
      <c r="L410" s="58">
        <f t="shared" ref="L410:M410" si="44">SUM(L411:L416)</f>
        <v>2782</v>
      </c>
      <c r="M410" s="58">
        <f t="shared" si="44"/>
        <v>0</v>
      </c>
      <c r="N410" s="64">
        <f t="shared" ref="N410:Q410" si="45">SUM(O411:O416)</f>
        <v>4638</v>
      </c>
      <c r="O410" s="64">
        <f t="shared" si="45"/>
        <v>229</v>
      </c>
      <c r="P410" s="64">
        <f t="shared" si="45"/>
        <v>944</v>
      </c>
      <c r="Q410" s="64">
        <f t="shared" si="45"/>
        <v>0</v>
      </c>
      <c r="R410" s="44"/>
      <c r="S410" s="44"/>
      <c r="T410" s="40"/>
      <c r="U410" s="40"/>
      <c r="V410" s="40"/>
      <c r="W410" s="33"/>
    </row>
    <row r="411" spans="1:23" ht="158.25" hidden="1" customHeight="1">
      <c r="A411" s="110">
        <v>17</v>
      </c>
      <c r="B411" s="139" t="s">
        <v>1640</v>
      </c>
      <c r="C411" s="35" t="s">
        <v>262</v>
      </c>
      <c r="D411" s="51" t="s">
        <v>1641</v>
      </c>
      <c r="E411" s="35" t="s">
        <v>32</v>
      </c>
      <c r="F411" s="44" t="s">
        <v>1272</v>
      </c>
      <c r="G411" s="35">
        <v>3</v>
      </c>
      <c r="H411" s="44"/>
      <c r="I411" s="44" t="s">
        <v>1642</v>
      </c>
      <c r="J411" s="35">
        <v>2018</v>
      </c>
      <c r="K411" s="35">
        <v>2019</v>
      </c>
      <c r="L411" s="57">
        <v>2252</v>
      </c>
      <c r="M411" s="57"/>
      <c r="N411" s="160" t="s">
        <v>1643</v>
      </c>
      <c r="O411" s="160" t="s">
        <v>1644</v>
      </c>
      <c r="P411" s="160" t="s">
        <v>1643</v>
      </c>
      <c r="Q411" s="160" t="s">
        <v>1644</v>
      </c>
      <c r="R411" s="44" t="s">
        <v>1645</v>
      </c>
      <c r="S411" s="44"/>
      <c r="T411" s="35"/>
      <c r="U411" s="44" t="s">
        <v>1579</v>
      </c>
      <c r="V411" s="44" t="s">
        <v>1189</v>
      </c>
      <c r="W411" s="7"/>
    </row>
    <row r="412" spans="1:23" ht="27" hidden="1" customHeight="1">
      <c r="A412" s="110">
        <v>18</v>
      </c>
      <c r="B412" s="149" t="s">
        <v>1646</v>
      </c>
      <c r="C412" s="141" t="s">
        <v>1253</v>
      </c>
      <c r="D412" s="150" t="s">
        <v>32</v>
      </c>
      <c r="E412" s="141" t="s">
        <v>1272</v>
      </c>
      <c r="F412" s="141">
        <v>1</v>
      </c>
      <c r="G412" s="141"/>
      <c r="H412" s="151"/>
      <c r="I412" s="141" t="s">
        <v>1647</v>
      </c>
      <c r="J412" s="141">
        <v>2020</v>
      </c>
      <c r="K412" s="141">
        <v>2020</v>
      </c>
      <c r="L412" s="157">
        <v>10</v>
      </c>
      <c r="M412" s="57"/>
      <c r="N412" s="63"/>
      <c r="O412" s="160"/>
      <c r="P412" s="160"/>
      <c r="Q412" s="160"/>
      <c r="R412" s="44"/>
      <c r="S412" s="44"/>
      <c r="T412" s="35"/>
      <c r="U412" s="35"/>
      <c r="V412" s="44"/>
      <c r="W412" s="44"/>
    </row>
    <row r="413" spans="1:23" ht="72" hidden="1">
      <c r="A413" s="110">
        <v>19</v>
      </c>
      <c r="B413" s="140" t="s">
        <v>1648</v>
      </c>
      <c r="C413" s="109" t="s">
        <v>200</v>
      </c>
      <c r="D413" s="51" t="s">
        <v>1649</v>
      </c>
      <c r="E413" s="109" t="s">
        <v>32</v>
      </c>
      <c r="F413" s="109" t="s">
        <v>1272</v>
      </c>
      <c r="G413" s="108">
        <v>1</v>
      </c>
      <c r="H413" s="108" t="s">
        <v>1650</v>
      </c>
      <c r="I413" s="108" t="s">
        <v>1651</v>
      </c>
      <c r="J413" s="109">
        <v>2019</v>
      </c>
      <c r="K413" s="109">
        <v>2020</v>
      </c>
      <c r="L413" s="122">
        <v>130</v>
      </c>
      <c r="M413" s="57"/>
      <c r="N413" s="160">
        <v>86</v>
      </c>
      <c r="O413" s="160">
        <v>284</v>
      </c>
      <c r="P413" s="65">
        <v>8</v>
      </c>
      <c r="Q413" s="65">
        <v>20</v>
      </c>
      <c r="R413" s="44" t="s">
        <v>1652</v>
      </c>
      <c r="S413" s="44"/>
      <c r="T413" s="35"/>
      <c r="U413" s="35" t="s">
        <v>200</v>
      </c>
      <c r="V413" s="44" t="s">
        <v>1189</v>
      </c>
      <c r="W413" s="7"/>
    </row>
    <row r="414" spans="1:23" ht="43.2" hidden="1">
      <c r="A414" s="110">
        <v>20</v>
      </c>
      <c r="B414" s="149" t="s">
        <v>1653</v>
      </c>
      <c r="C414" s="151" t="s">
        <v>103</v>
      </c>
      <c r="D414" s="152" t="s">
        <v>1654</v>
      </c>
      <c r="E414" s="109" t="s">
        <v>32</v>
      </c>
      <c r="F414" s="109" t="s">
        <v>1272</v>
      </c>
      <c r="G414" s="141"/>
      <c r="H414" s="151"/>
      <c r="I414" s="151" t="s">
        <v>1655</v>
      </c>
      <c r="J414" s="141">
        <v>2019</v>
      </c>
      <c r="K414" s="141">
        <v>2020</v>
      </c>
      <c r="L414" s="157">
        <v>200</v>
      </c>
      <c r="M414" s="57"/>
      <c r="N414" s="160">
        <v>521</v>
      </c>
      <c r="O414" s="160">
        <v>2194</v>
      </c>
      <c r="P414" s="160">
        <v>68</v>
      </c>
      <c r="Q414" s="160">
        <v>291</v>
      </c>
      <c r="R414" s="44" t="s">
        <v>1656</v>
      </c>
      <c r="S414" s="44"/>
      <c r="T414" s="109"/>
      <c r="U414" s="108" t="s">
        <v>103</v>
      </c>
      <c r="V414" s="108" t="s">
        <v>1189</v>
      </c>
      <c r="W414" s="7"/>
    </row>
    <row r="415" spans="1:23" ht="83.25" hidden="1" customHeight="1">
      <c r="A415" s="110">
        <v>21</v>
      </c>
      <c r="B415" s="149" t="s">
        <v>1657</v>
      </c>
      <c r="C415" s="151" t="s">
        <v>76</v>
      </c>
      <c r="D415" s="152" t="s">
        <v>289</v>
      </c>
      <c r="E415" s="109" t="s">
        <v>32</v>
      </c>
      <c r="F415" s="109" t="s">
        <v>1272</v>
      </c>
      <c r="G415" s="141">
        <v>4</v>
      </c>
      <c r="H415" s="151"/>
      <c r="I415" s="151" t="s">
        <v>1658</v>
      </c>
      <c r="J415" s="141">
        <v>2019</v>
      </c>
      <c r="K415" s="141">
        <v>2020</v>
      </c>
      <c r="L415" s="157">
        <v>100</v>
      </c>
      <c r="M415" s="57"/>
      <c r="N415" s="160">
        <v>228</v>
      </c>
      <c r="O415" s="160">
        <v>902</v>
      </c>
      <c r="P415" s="160">
        <v>85</v>
      </c>
      <c r="Q415" s="160">
        <v>324</v>
      </c>
      <c r="R415" s="44" t="s">
        <v>1659</v>
      </c>
      <c r="S415" s="44"/>
      <c r="T415" s="109"/>
      <c r="U415" s="108" t="s">
        <v>76</v>
      </c>
      <c r="V415" s="108" t="s">
        <v>1189</v>
      </c>
      <c r="W415" s="7"/>
    </row>
    <row r="416" spans="1:23" ht="36.75" hidden="1" customHeight="1">
      <c r="A416" s="110">
        <v>22</v>
      </c>
      <c r="B416" s="149" t="s">
        <v>1660</v>
      </c>
      <c r="C416" s="151" t="s">
        <v>69</v>
      </c>
      <c r="D416" s="152" t="s">
        <v>388</v>
      </c>
      <c r="E416" s="109" t="s">
        <v>32</v>
      </c>
      <c r="F416" s="109" t="s">
        <v>1272</v>
      </c>
      <c r="G416" s="141">
        <v>2</v>
      </c>
      <c r="H416" s="151"/>
      <c r="I416" s="151" t="s">
        <v>1661</v>
      </c>
      <c r="J416" s="141">
        <v>2020</v>
      </c>
      <c r="K416" s="141">
        <v>2020</v>
      </c>
      <c r="L416" s="157">
        <v>90</v>
      </c>
      <c r="M416" s="57"/>
      <c r="N416" s="160">
        <v>278</v>
      </c>
      <c r="O416" s="160">
        <v>1258</v>
      </c>
      <c r="P416" s="160">
        <v>68</v>
      </c>
      <c r="Q416" s="160">
        <v>309</v>
      </c>
      <c r="R416" s="44" t="s">
        <v>1662</v>
      </c>
      <c r="S416" s="44"/>
      <c r="T416" s="109"/>
      <c r="U416" s="108" t="s">
        <v>1189</v>
      </c>
      <c r="V416" s="108" t="s">
        <v>1189</v>
      </c>
      <c r="W416" s="7"/>
    </row>
    <row r="417" spans="1:24" s="4" customFormat="1" ht="27" hidden="1" customHeight="1">
      <c r="A417" s="40"/>
      <c r="B417" s="36" t="s">
        <v>1663</v>
      </c>
      <c r="C417" s="41"/>
      <c r="D417" s="34"/>
      <c r="E417" s="41"/>
      <c r="F417" s="42"/>
      <c r="G417" s="42"/>
      <c r="H417" s="41"/>
      <c r="I417" s="33"/>
      <c r="J417" s="40"/>
      <c r="K417" s="40"/>
      <c r="L417" s="58">
        <f>SUM(L418:L450)</f>
        <v>2419.3968</v>
      </c>
      <c r="M417" s="58">
        <f t="shared" ref="M417:Q417" si="46">SUM(M418:M450)</f>
        <v>0</v>
      </c>
      <c r="N417" s="64">
        <f t="shared" si="46"/>
        <v>33820</v>
      </c>
      <c r="O417" s="64">
        <f t="shared" si="46"/>
        <v>110519</v>
      </c>
      <c r="P417" s="64">
        <f t="shared" si="46"/>
        <v>6846</v>
      </c>
      <c r="Q417" s="64">
        <f t="shared" si="46"/>
        <v>27854</v>
      </c>
      <c r="R417" s="44"/>
      <c r="S417" s="44"/>
      <c r="T417" s="33"/>
      <c r="U417" s="33"/>
      <c r="V417" s="33"/>
      <c r="W417" s="33"/>
      <c r="X417" s="4">
        <v>1</v>
      </c>
    </row>
    <row r="418" spans="1:24" ht="43.2" hidden="1">
      <c r="A418" s="35">
        <v>23</v>
      </c>
      <c r="B418" s="12"/>
      <c r="C418" s="44" t="s">
        <v>179</v>
      </c>
      <c r="D418" s="38" t="s">
        <v>1664</v>
      </c>
      <c r="E418" s="44" t="s">
        <v>32</v>
      </c>
      <c r="F418" s="44" t="s">
        <v>526</v>
      </c>
      <c r="G418" s="44">
        <v>1</v>
      </c>
      <c r="H418" s="44"/>
      <c r="I418" s="44" t="s">
        <v>1665</v>
      </c>
      <c r="J418" s="35">
        <v>2019</v>
      </c>
      <c r="K418" s="35">
        <v>2019</v>
      </c>
      <c r="L418" s="57">
        <v>10</v>
      </c>
      <c r="M418" s="57"/>
      <c r="N418" s="63"/>
      <c r="O418" s="63"/>
      <c r="P418" s="88">
        <v>136</v>
      </c>
      <c r="Q418" s="88">
        <v>523</v>
      </c>
      <c r="R418" s="44" t="s">
        <v>1666</v>
      </c>
      <c r="S418" s="44"/>
      <c r="T418" s="35"/>
      <c r="U418" s="35" t="s">
        <v>179</v>
      </c>
      <c r="V418" s="44" t="s">
        <v>1667</v>
      </c>
      <c r="W418" s="35"/>
    </row>
    <row r="419" spans="1:24" s="19" customFormat="1" ht="99" hidden="1" customHeight="1">
      <c r="A419" s="35">
        <v>24</v>
      </c>
      <c r="B419" s="43"/>
      <c r="C419" s="35" t="s">
        <v>179</v>
      </c>
      <c r="D419" s="38" t="s">
        <v>1668</v>
      </c>
      <c r="E419" s="44" t="s">
        <v>32</v>
      </c>
      <c r="F419" s="44" t="s">
        <v>526</v>
      </c>
      <c r="G419" s="35">
        <v>9</v>
      </c>
      <c r="H419" s="44"/>
      <c r="I419" s="44" t="s">
        <v>1669</v>
      </c>
      <c r="J419" s="35">
        <v>2018</v>
      </c>
      <c r="K419" s="35">
        <v>2018</v>
      </c>
      <c r="L419" s="45">
        <v>50</v>
      </c>
      <c r="M419" s="57"/>
      <c r="N419" s="63"/>
      <c r="O419" s="63"/>
      <c r="P419" s="63">
        <v>508</v>
      </c>
      <c r="Q419" s="63">
        <v>2469</v>
      </c>
      <c r="R419" s="44" t="s">
        <v>1670</v>
      </c>
      <c r="S419" s="44"/>
      <c r="T419" s="35"/>
      <c r="U419" s="45" t="s">
        <v>179</v>
      </c>
      <c r="V419" s="44" t="s">
        <v>1667</v>
      </c>
      <c r="W419" s="35"/>
      <c r="X419" s="8"/>
    </row>
    <row r="420" spans="1:24" ht="43.2" hidden="1">
      <c r="A420" s="35">
        <v>25</v>
      </c>
      <c r="B420" s="43"/>
      <c r="C420" s="37" t="s">
        <v>150</v>
      </c>
      <c r="D420" s="38" t="s">
        <v>166</v>
      </c>
      <c r="E420" s="37" t="s">
        <v>264</v>
      </c>
      <c r="F420" s="37" t="s">
        <v>526</v>
      </c>
      <c r="G420" s="37">
        <v>1</v>
      </c>
      <c r="H420" s="37"/>
      <c r="I420" s="44" t="s">
        <v>1671</v>
      </c>
      <c r="J420" s="44">
        <v>2020</v>
      </c>
      <c r="K420" s="44">
        <v>2020</v>
      </c>
      <c r="L420" s="45">
        <v>20</v>
      </c>
      <c r="M420" s="45"/>
      <c r="N420" s="65">
        <v>789</v>
      </c>
      <c r="O420" s="65">
        <v>3085</v>
      </c>
      <c r="P420" s="65">
        <v>259</v>
      </c>
      <c r="Q420" s="65">
        <v>1021</v>
      </c>
      <c r="R420" s="44" t="s">
        <v>1672</v>
      </c>
      <c r="S420" s="44"/>
      <c r="T420" s="44"/>
      <c r="U420" s="44" t="s">
        <v>150</v>
      </c>
      <c r="V420" s="44" t="s">
        <v>1667</v>
      </c>
      <c r="W420" s="44"/>
    </row>
    <row r="421" spans="1:24" ht="57.6" hidden="1">
      <c r="A421" s="35">
        <v>26</v>
      </c>
      <c r="B421" s="43"/>
      <c r="C421" s="35" t="s">
        <v>150</v>
      </c>
      <c r="D421" s="51" t="s">
        <v>269</v>
      </c>
      <c r="E421" s="35" t="s">
        <v>32</v>
      </c>
      <c r="F421" s="35" t="s">
        <v>1247</v>
      </c>
      <c r="G421" s="35">
        <v>6.2</v>
      </c>
      <c r="H421" s="44"/>
      <c r="I421" s="44" t="s">
        <v>1673</v>
      </c>
      <c r="J421" s="35">
        <v>2020</v>
      </c>
      <c r="K421" s="35">
        <v>2020</v>
      </c>
      <c r="L421" s="57">
        <v>79.5</v>
      </c>
      <c r="M421" s="57"/>
      <c r="N421" s="63">
        <v>1338</v>
      </c>
      <c r="O421" s="63">
        <v>5348</v>
      </c>
      <c r="P421" s="63">
        <v>464</v>
      </c>
      <c r="Q421" s="63">
        <v>1898</v>
      </c>
      <c r="R421" s="44" t="s">
        <v>1674</v>
      </c>
      <c r="S421" s="44"/>
      <c r="T421" s="35"/>
      <c r="U421" s="35" t="s">
        <v>150</v>
      </c>
      <c r="V421" s="44" t="s">
        <v>1667</v>
      </c>
      <c r="W421" s="35"/>
    </row>
    <row r="422" spans="1:24" s="19" customFormat="1" ht="72" hidden="1">
      <c r="A422" s="35">
        <v>27</v>
      </c>
      <c r="B422" s="132"/>
      <c r="C422" s="131" t="s">
        <v>150</v>
      </c>
      <c r="D422" s="133" t="s">
        <v>1675</v>
      </c>
      <c r="E422" s="131" t="s">
        <v>1215</v>
      </c>
      <c r="F422" s="131" t="s">
        <v>526</v>
      </c>
      <c r="G422" s="131">
        <v>18</v>
      </c>
      <c r="H422" s="131"/>
      <c r="I422" s="131" t="s">
        <v>1676</v>
      </c>
      <c r="J422" s="131">
        <v>2018</v>
      </c>
      <c r="K422" s="131">
        <v>2018</v>
      </c>
      <c r="L422" s="135">
        <v>140</v>
      </c>
      <c r="M422" s="135"/>
      <c r="N422" s="136">
        <v>6341</v>
      </c>
      <c r="O422" s="136">
        <v>24751</v>
      </c>
      <c r="P422" s="136">
        <v>2078</v>
      </c>
      <c r="Q422" s="136">
        <v>8352</v>
      </c>
      <c r="R422" s="44" t="s">
        <v>1677</v>
      </c>
      <c r="S422" s="44"/>
      <c r="U422" s="44" t="s">
        <v>150</v>
      </c>
      <c r="V422" s="44" t="s">
        <v>1667</v>
      </c>
      <c r="W422" s="131"/>
    </row>
    <row r="423" spans="1:24" ht="57.6" hidden="1">
      <c r="A423" s="35">
        <v>28</v>
      </c>
      <c r="B423" s="43"/>
      <c r="C423" s="44" t="s">
        <v>280</v>
      </c>
      <c r="D423" s="38" t="s">
        <v>1678</v>
      </c>
      <c r="E423" s="44" t="s">
        <v>32</v>
      </c>
      <c r="F423" s="44" t="s">
        <v>865</v>
      </c>
      <c r="G423" s="44">
        <v>2</v>
      </c>
      <c r="H423" s="44" t="s">
        <v>1679</v>
      </c>
      <c r="I423" s="44" t="s">
        <v>1680</v>
      </c>
      <c r="J423" s="35">
        <v>2019.1</v>
      </c>
      <c r="K423" s="35">
        <v>2019.12</v>
      </c>
      <c r="L423" s="45">
        <v>58.68</v>
      </c>
      <c r="M423" s="57"/>
      <c r="N423" s="63">
        <v>541</v>
      </c>
      <c r="O423" s="63">
        <v>2015</v>
      </c>
      <c r="P423" s="63">
        <v>96</v>
      </c>
      <c r="Q423" s="63">
        <v>366</v>
      </c>
      <c r="R423" s="44" t="s">
        <v>1681</v>
      </c>
      <c r="S423" s="44"/>
      <c r="T423" s="35"/>
      <c r="U423" s="44" t="s">
        <v>280</v>
      </c>
      <c r="V423" s="33" t="s">
        <v>1667</v>
      </c>
      <c r="W423" s="35"/>
    </row>
    <row r="424" spans="1:24" ht="72" hidden="1">
      <c r="A424" s="35">
        <v>29</v>
      </c>
      <c r="B424" s="43"/>
      <c r="C424" s="44" t="s">
        <v>280</v>
      </c>
      <c r="D424" s="38" t="s">
        <v>823</v>
      </c>
      <c r="E424" s="44" t="s">
        <v>32</v>
      </c>
      <c r="F424" s="44" t="s">
        <v>865</v>
      </c>
      <c r="G424" s="44">
        <v>1</v>
      </c>
      <c r="H424" s="44" t="s">
        <v>1682</v>
      </c>
      <c r="I424" s="44" t="s">
        <v>1683</v>
      </c>
      <c r="J424" s="35">
        <v>2019.1</v>
      </c>
      <c r="K424" s="35">
        <v>2020.12</v>
      </c>
      <c r="L424" s="45">
        <v>20</v>
      </c>
      <c r="M424" s="57"/>
      <c r="N424" s="65">
        <v>238</v>
      </c>
      <c r="O424" s="65">
        <v>840</v>
      </c>
      <c r="P424" s="65">
        <v>77</v>
      </c>
      <c r="Q424" s="65">
        <v>293</v>
      </c>
      <c r="R424" s="44" t="s">
        <v>1684</v>
      </c>
      <c r="S424" s="44"/>
      <c r="T424" s="35"/>
      <c r="U424" s="44" t="s">
        <v>280</v>
      </c>
      <c r="V424" s="33" t="s">
        <v>1667</v>
      </c>
      <c r="W424" s="35"/>
    </row>
    <row r="425" spans="1:24" s="19" customFormat="1" ht="43.2" hidden="1">
      <c r="A425" s="35">
        <v>30</v>
      </c>
      <c r="B425" s="43"/>
      <c r="C425" s="37" t="s">
        <v>76</v>
      </c>
      <c r="D425" s="38" t="s">
        <v>1685</v>
      </c>
      <c r="E425" s="37" t="s">
        <v>32</v>
      </c>
      <c r="F425" s="44" t="s">
        <v>526</v>
      </c>
      <c r="G425" s="44">
        <v>1</v>
      </c>
      <c r="H425" s="44">
        <v>20</v>
      </c>
      <c r="I425" s="44" t="s">
        <v>1686</v>
      </c>
      <c r="J425" s="35">
        <v>2018</v>
      </c>
      <c r="K425" s="35">
        <v>2018</v>
      </c>
      <c r="L425" s="57">
        <v>20</v>
      </c>
      <c r="M425" s="57"/>
      <c r="N425" s="63">
        <v>907</v>
      </c>
      <c r="O425" s="63">
        <v>3587</v>
      </c>
      <c r="P425" s="63">
        <v>335</v>
      </c>
      <c r="Q425" s="63">
        <v>1329</v>
      </c>
      <c r="R425" s="44" t="s">
        <v>1687</v>
      </c>
      <c r="S425" s="44"/>
      <c r="T425" s="35"/>
      <c r="U425" s="35" t="s">
        <v>76</v>
      </c>
      <c r="V425" s="44" t="s">
        <v>1667</v>
      </c>
      <c r="W425" s="44"/>
      <c r="X425" s="8"/>
    </row>
    <row r="426" spans="1:24" s="19" customFormat="1" ht="43.2" hidden="1">
      <c r="A426" s="35">
        <v>31</v>
      </c>
      <c r="B426" s="43"/>
      <c r="C426" s="44" t="s">
        <v>76</v>
      </c>
      <c r="D426" s="38" t="s">
        <v>797</v>
      </c>
      <c r="E426" s="44" t="s">
        <v>32</v>
      </c>
      <c r="F426" s="44">
        <v>1</v>
      </c>
      <c r="G426" s="44" t="s">
        <v>526</v>
      </c>
      <c r="H426" s="44">
        <v>20</v>
      </c>
      <c r="I426" s="44" t="s">
        <v>1688</v>
      </c>
      <c r="J426" s="35">
        <v>2018</v>
      </c>
      <c r="K426" s="35">
        <v>2018</v>
      </c>
      <c r="L426" s="45">
        <v>20</v>
      </c>
      <c r="M426" s="45"/>
      <c r="N426" s="63">
        <v>2335</v>
      </c>
      <c r="O426" s="63">
        <v>8911</v>
      </c>
      <c r="P426" s="65">
        <v>694</v>
      </c>
      <c r="Q426" s="65">
        <v>2751</v>
      </c>
      <c r="R426" s="44" t="s">
        <v>1689</v>
      </c>
      <c r="S426" s="44"/>
      <c r="T426" s="35"/>
      <c r="U426" s="35" t="s">
        <v>76</v>
      </c>
      <c r="V426" s="44" t="s">
        <v>1667</v>
      </c>
      <c r="W426" s="35"/>
      <c r="X426" s="8"/>
    </row>
    <row r="427" spans="1:24" ht="28.8" hidden="1">
      <c r="A427" s="35">
        <v>32</v>
      </c>
      <c r="B427" s="43"/>
      <c r="C427" s="35" t="s">
        <v>103</v>
      </c>
      <c r="D427" s="51" t="s">
        <v>128</v>
      </c>
      <c r="E427" s="44" t="s">
        <v>32</v>
      </c>
      <c r="F427" s="35" t="s">
        <v>998</v>
      </c>
      <c r="G427" s="35">
        <v>1</v>
      </c>
      <c r="H427" s="44"/>
      <c r="I427" s="44" t="s">
        <v>1690</v>
      </c>
      <c r="J427" s="35">
        <v>2020</v>
      </c>
      <c r="K427" s="35">
        <v>2020</v>
      </c>
      <c r="L427" s="57">
        <v>8</v>
      </c>
      <c r="M427" s="57"/>
      <c r="N427" s="63">
        <v>1097</v>
      </c>
      <c r="O427" s="63">
        <v>4126</v>
      </c>
      <c r="P427" s="63">
        <v>46</v>
      </c>
      <c r="Q427" s="63">
        <v>156</v>
      </c>
      <c r="R427" s="44" t="s">
        <v>1656</v>
      </c>
      <c r="S427" s="44" t="s">
        <v>1385</v>
      </c>
      <c r="T427" s="35"/>
      <c r="U427" s="44" t="s">
        <v>103</v>
      </c>
      <c r="V427" s="44" t="s">
        <v>1667</v>
      </c>
      <c r="W427" s="35"/>
    </row>
    <row r="428" spans="1:24" ht="43.2" hidden="1">
      <c r="A428" s="35">
        <v>33</v>
      </c>
      <c r="B428" s="43"/>
      <c r="C428" s="35" t="s">
        <v>103</v>
      </c>
      <c r="D428" s="51" t="s">
        <v>117</v>
      </c>
      <c r="E428" s="44" t="s">
        <v>613</v>
      </c>
      <c r="F428" s="35" t="s">
        <v>865</v>
      </c>
      <c r="G428" s="35">
        <v>2</v>
      </c>
      <c r="H428" s="44"/>
      <c r="I428" s="44" t="s">
        <v>1691</v>
      </c>
      <c r="J428" s="35">
        <v>2020</v>
      </c>
      <c r="K428" s="35">
        <v>2020</v>
      </c>
      <c r="L428" s="57">
        <v>16</v>
      </c>
      <c r="M428" s="57"/>
      <c r="N428" s="63">
        <v>816</v>
      </c>
      <c r="O428" s="63">
        <v>3146</v>
      </c>
      <c r="P428" s="63">
        <v>32</v>
      </c>
      <c r="Q428" s="63">
        <v>127</v>
      </c>
      <c r="R428" s="44" t="s">
        <v>1656</v>
      </c>
      <c r="S428" s="44" t="s">
        <v>1385</v>
      </c>
      <c r="T428" s="35"/>
      <c r="U428" s="44" t="s">
        <v>103</v>
      </c>
      <c r="V428" s="44" t="s">
        <v>1667</v>
      </c>
      <c r="W428" s="35"/>
    </row>
    <row r="429" spans="1:24" ht="57.6" hidden="1">
      <c r="A429" s="35">
        <v>34</v>
      </c>
      <c r="B429" s="43"/>
      <c r="C429" s="44" t="s">
        <v>69</v>
      </c>
      <c r="D429" s="38" t="s">
        <v>1692</v>
      </c>
      <c r="E429" s="35" t="s">
        <v>32</v>
      </c>
      <c r="F429" s="35" t="s">
        <v>998</v>
      </c>
      <c r="G429" s="35">
        <v>5</v>
      </c>
      <c r="H429" s="44" t="s">
        <v>1693</v>
      </c>
      <c r="I429" s="44" t="s">
        <v>1694</v>
      </c>
      <c r="J429" s="35">
        <v>2019</v>
      </c>
      <c r="K429" s="35">
        <v>2020</v>
      </c>
      <c r="L429" s="57">
        <v>40</v>
      </c>
      <c r="M429" s="57"/>
      <c r="N429" s="63">
        <v>1110</v>
      </c>
      <c r="O429" s="63">
        <v>4658</v>
      </c>
      <c r="P429" s="63">
        <v>123</v>
      </c>
      <c r="Q429" s="63">
        <v>445</v>
      </c>
      <c r="R429" s="44" t="s">
        <v>1695</v>
      </c>
      <c r="S429" s="44"/>
      <c r="T429" s="35"/>
      <c r="U429" s="44" t="s">
        <v>69</v>
      </c>
      <c r="V429" s="44" t="s">
        <v>1667</v>
      </c>
      <c r="W429" s="35"/>
    </row>
    <row r="430" spans="1:24" ht="57.6" hidden="1">
      <c r="A430" s="35">
        <v>35</v>
      </c>
      <c r="B430" s="43"/>
      <c r="C430" s="44" t="s">
        <v>69</v>
      </c>
      <c r="D430" s="51" t="s">
        <v>653</v>
      </c>
      <c r="E430" s="35" t="s">
        <v>32</v>
      </c>
      <c r="F430" s="35" t="s">
        <v>998</v>
      </c>
      <c r="G430" s="35">
        <v>1</v>
      </c>
      <c r="H430" s="44" t="s">
        <v>1696</v>
      </c>
      <c r="I430" s="44" t="s">
        <v>1697</v>
      </c>
      <c r="J430" s="44">
        <v>2019</v>
      </c>
      <c r="K430" s="44">
        <v>2019</v>
      </c>
      <c r="L430" s="57">
        <v>155</v>
      </c>
      <c r="M430" s="57"/>
      <c r="N430" s="65">
        <v>125</v>
      </c>
      <c r="O430" s="63">
        <v>502</v>
      </c>
      <c r="P430" s="63">
        <v>19</v>
      </c>
      <c r="Q430" s="63">
        <v>56</v>
      </c>
      <c r="R430" s="44" t="s">
        <v>1695</v>
      </c>
      <c r="S430" s="44"/>
      <c r="T430" s="35"/>
      <c r="U430" s="44" t="s">
        <v>69</v>
      </c>
      <c r="V430" s="44" t="s">
        <v>1667</v>
      </c>
      <c r="W430" s="35"/>
    </row>
    <row r="431" spans="1:24" ht="57.6" hidden="1">
      <c r="A431" s="35">
        <v>36</v>
      </c>
      <c r="B431" s="43"/>
      <c r="C431" s="44" t="s">
        <v>69</v>
      </c>
      <c r="D431" s="38" t="s">
        <v>659</v>
      </c>
      <c r="E431" s="44" t="s">
        <v>32</v>
      </c>
      <c r="F431" s="35" t="s">
        <v>998</v>
      </c>
      <c r="G431" s="44">
        <v>1</v>
      </c>
      <c r="H431" s="44" t="s">
        <v>1693</v>
      </c>
      <c r="I431" s="44" t="s">
        <v>1698</v>
      </c>
      <c r="J431" s="44">
        <v>2020</v>
      </c>
      <c r="K431" s="44">
        <v>2020</v>
      </c>
      <c r="L431" s="45">
        <v>8</v>
      </c>
      <c r="M431" s="45"/>
      <c r="N431" s="65">
        <v>40</v>
      </c>
      <c r="O431" s="65">
        <v>160</v>
      </c>
      <c r="P431" s="65">
        <v>6</v>
      </c>
      <c r="Q431" s="65">
        <v>23</v>
      </c>
      <c r="R431" s="44" t="s">
        <v>1695</v>
      </c>
      <c r="S431" s="44"/>
      <c r="T431" s="44"/>
      <c r="U431" s="44" t="s">
        <v>69</v>
      </c>
      <c r="V431" s="44" t="s">
        <v>1667</v>
      </c>
      <c r="W431" s="35"/>
    </row>
    <row r="432" spans="1:24" ht="28.8" hidden="1">
      <c r="A432" s="35">
        <v>37</v>
      </c>
      <c r="B432" s="43"/>
      <c r="C432" s="35" t="s">
        <v>200</v>
      </c>
      <c r="D432" s="153" t="s">
        <v>1699</v>
      </c>
      <c r="E432" s="35" t="s">
        <v>32</v>
      </c>
      <c r="F432" s="35" t="s">
        <v>439</v>
      </c>
      <c r="G432" s="35">
        <v>1</v>
      </c>
      <c r="H432" s="44"/>
      <c r="I432" s="158" t="s">
        <v>1700</v>
      </c>
      <c r="J432" s="35">
        <v>2019</v>
      </c>
      <c r="K432" s="35">
        <v>2020</v>
      </c>
      <c r="L432" s="159">
        <v>7</v>
      </c>
      <c r="M432" s="57"/>
      <c r="N432" s="162">
        <v>243</v>
      </c>
      <c r="O432" s="162">
        <v>1012</v>
      </c>
      <c r="P432" s="63">
        <v>21</v>
      </c>
      <c r="Q432" s="63">
        <v>84</v>
      </c>
      <c r="R432" s="44" t="s">
        <v>1701</v>
      </c>
      <c r="S432" s="44"/>
      <c r="T432" s="35"/>
      <c r="U432" s="35" t="s">
        <v>200</v>
      </c>
      <c r="V432" s="44" t="s">
        <v>1667</v>
      </c>
      <c r="W432" s="35"/>
    </row>
    <row r="433" spans="1:24" ht="28.8" hidden="1">
      <c r="A433" s="35">
        <v>38</v>
      </c>
      <c r="B433" s="43"/>
      <c r="C433" s="35" t="s">
        <v>200</v>
      </c>
      <c r="D433" s="153" t="s">
        <v>1702</v>
      </c>
      <c r="E433" s="35" t="s">
        <v>32</v>
      </c>
      <c r="F433" s="35" t="s">
        <v>439</v>
      </c>
      <c r="G433" s="35">
        <v>1</v>
      </c>
      <c r="H433" s="44"/>
      <c r="I433" s="158" t="s">
        <v>1700</v>
      </c>
      <c r="J433" s="35">
        <v>2019</v>
      </c>
      <c r="K433" s="35">
        <v>2020</v>
      </c>
      <c r="L433" s="159">
        <v>7</v>
      </c>
      <c r="M433" s="57"/>
      <c r="N433" s="162">
        <v>245</v>
      </c>
      <c r="O433" s="162">
        <v>926</v>
      </c>
      <c r="P433" s="63">
        <v>52</v>
      </c>
      <c r="Q433" s="63">
        <v>171</v>
      </c>
      <c r="R433" s="44" t="s">
        <v>1701</v>
      </c>
      <c r="S433" s="44"/>
      <c r="T433" s="35"/>
      <c r="U433" s="35" t="s">
        <v>200</v>
      </c>
      <c r="V433" s="44" t="s">
        <v>1667</v>
      </c>
      <c r="W433" s="35"/>
    </row>
    <row r="434" spans="1:24" s="19" customFormat="1" ht="28.8" hidden="1">
      <c r="A434" s="35">
        <v>39</v>
      </c>
      <c r="B434" s="43"/>
      <c r="C434" s="37" t="s">
        <v>225</v>
      </c>
      <c r="D434" s="38" t="s">
        <v>1703</v>
      </c>
      <c r="E434" s="37" t="s">
        <v>1215</v>
      </c>
      <c r="F434" s="37" t="s">
        <v>526</v>
      </c>
      <c r="G434" s="44">
        <v>3</v>
      </c>
      <c r="H434" s="37"/>
      <c r="I434" s="44" t="s">
        <v>1704</v>
      </c>
      <c r="J434" s="44">
        <v>2018</v>
      </c>
      <c r="K434" s="44">
        <v>2018</v>
      </c>
      <c r="L434" s="45">
        <v>30</v>
      </c>
      <c r="M434" s="45"/>
      <c r="N434" s="65">
        <v>1795</v>
      </c>
      <c r="O434" s="65">
        <v>6479</v>
      </c>
      <c r="P434" s="65">
        <v>100</v>
      </c>
      <c r="Q434" s="65">
        <v>350</v>
      </c>
      <c r="R434" s="44" t="s">
        <v>1705</v>
      </c>
      <c r="S434" s="44"/>
      <c r="T434" s="44"/>
      <c r="U434" s="44" t="s">
        <v>225</v>
      </c>
      <c r="V434" s="44" t="s">
        <v>1667</v>
      </c>
      <c r="W434" s="35"/>
      <c r="X434" s="8"/>
    </row>
    <row r="435" spans="1:24" s="19" customFormat="1" ht="28.8" hidden="1">
      <c r="A435" s="35">
        <v>40</v>
      </c>
      <c r="B435" s="43"/>
      <c r="C435" s="37" t="s">
        <v>225</v>
      </c>
      <c r="D435" s="38" t="s">
        <v>1404</v>
      </c>
      <c r="E435" s="37" t="s">
        <v>1215</v>
      </c>
      <c r="F435" s="37" t="s">
        <v>526</v>
      </c>
      <c r="G435" s="44">
        <v>1</v>
      </c>
      <c r="H435" s="37"/>
      <c r="I435" s="44" t="s">
        <v>1706</v>
      </c>
      <c r="J435" s="44">
        <v>2018</v>
      </c>
      <c r="K435" s="44">
        <v>2018</v>
      </c>
      <c r="L435" s="45">
        <v>20</v>
      </c>
      <c r="M435" s="45"/>
      <c r="N435" s="65">
        <v>612</v>
      </c>
      <c r="O435" s="65">
        <v>2183</v>
      </c>
      <c r="P435" s="65">
        <v>60</v>
      </c>
      <c r="Q435" s="65">
        <v>189</v>
      </c>
      <c r="R435" s="44" t="s">
        <v>1707</v>
      </c>
      <c r="S435" s="44"/>
      <c r="T435" s="44"/>
      <c r="U435" s="44" t="s">
        <v>225</v>
      </c>
      <c r="V435" s="44" t="s">
        <v>1667</v>
      </c>
      <c r="W435" s="35"/>
      <c r="X435" s="8"/>
    </row>
    <row r="436" spans="1:24" ht="57.6" hidden="1">
      <c r="A436" s="35">
        <v>41</v>
      </c>
      <c r="B436" s="43"/>
      <c r="C436" s="44" t="s">
        <v>206</v>
      </c>
      <c r="D436" s="38" t="s">
        <v>217</v>
      </c>
      <c r="E436" s="44" t="s">
        <v>32</v>
      </c>
      <c r="F436" s="44" t="s">
        <v>865</v>
      </c>
      <c r="G436" s="44">
        <v>8</v>
      </c>
      <c r="H436" s="44"/>
      <c r="I436" s="44" t="s">
        <v>866</v>
      </c>
      <c r="J436" s="44">
        <v>2018</v>
      </c>
      <c r="K436" s="44">
        <v>2019</v>
      </c>
      <c r="L436" s="45">
        <v>124</v>
      </c>
      <c r="M436" s="45"/>
      <c r="N436" s="65">
        <v>3630</v>
      </c>
      <c r="O436" s="65">
        <v>15230</v>
      </c>
      <c r="P436" s="65">
        <v>800</v>
      </c>
      <c r="Q436" s="65">
        <v>3390</v>
      </c>
      <c r="R436" s="44" t="s">
        <v>1708</v>
      </c>
      <c r="S436" s="44"/>
      <c r="T436" s="44"/>
      <c r="U436" s="45" t="s">
        <v>206</v>
      </c>
      <c r="V436" s="33" t="s">
        <v>1667</v>
      </c>
      <c r="W436" s="35"/>
    </row>
    <row r="437" spans="1:24" s="19" customFormat="1" ht="28.8" hidden="1">
      <c r="A437" s="35">
        <v>42</v>
      </c>
      <c r="B437" s="43"/>
      <c r="C437" s="44" t="s">
        <v>206</v>
      </c>
      <c r="D437" s="38" t="s">
        <v>464</v>
      </c>
      <c r="E437" s="44" t="s">
        <v>32</v>
      </c>
      <c r="F437" s="44" t="s">
        <v>865</v>
      </c>
      <c r="G437" s="44">
        <v>3</v>
      </c>
      <c r="H437" s="44"/>
      <c r="I437" s="44" t="s">
        <v>1709</v>
      </c>
      <c r="J437" s="44">
        <v>2018</v>
      </c>
      <c r="K437" s="44">
        <v>2018</v>
      </c>
      <c r="L437" s="45">
        <v>195</v>
      </c>
      <c r="M437" s="45"/>
      <c r="N437" s="67">
        <v>897</v>
      </c>
      <c r="O437" s="67">
        <v>3864</v>
      </c>
      <c r="P437" s="65">
        <v>155</v>
      </c>
      <c r="Q437" s="65">
        <v>604</v>
      </c>
      <c r="R437" s="44" t="s">
        <v>1710</v>
      </c>
      <c r="S437" s="44"/>
      <c r="T437" s="44"/>
      <c r="U437" s="45" t="s">
        <v>206</v>
      </c>
      <c r="V437" s="44" t="s">
        <v>1667</v>
      </c>
      <c r="W437" s="35"/>
      <c r="X437" s="8"/>
    </row>
    <row r="438" spans="1:24" s="19" customFormat="1" ht="28.8" hidden="1">
      <c r="A438" s="35">
        <v>43</v>
      </c>
      <c r="B438" s="43"/>
      <c r="C438" s="44" t="s">
        <v>206</v>
      </c>
      <c r="D438" s="38" t="s">
        <v>1711</v>
      </c>
      <c r="E438" s="44" t="s">
        <v>32</v>
      </c>
      <c r="F438" s="44" t="s">
        <v>865</v>
      </c>
      <c r="G438" s="44">
        <v>2</v>
      </c>
      <c r="H438" s="44"/>
      <c r="I438" s="44" t="s">
        <v>1712</v>
      </c>
      <c r="J438" s="44">
        <v>2018</v>
      </c>
      <c r="K438" s="44">
        <v>2018</v>
      </c>
      <c r="L438" s="45">
        <v>168</v>
      </c>
      <c r="M438" s="45"/>
      <c r="N438" s="67">
        <v>751</v>
      </c>
      <c r="O438" s="67">
        <v>3147</v>
      </c>
      <c r="P438" s="65">
        <v>256</v>
      </c>
      <c r="Q438" s="65">
        <v>1098</v>
      </c>
      <c r="R438" s="44" t="s">
        <v>1710</v>
      </c>
      <c r="S438" s="44"/>
      <c r="T438" s="44"/>
      <c r="U438" s="45" t="s">
        <v>206</v>
      </c>
      <c r="V438" s="44" t="s">
        <v>1667</v>
      </c>
      <c r="W438" s="35"/>
      <c r="X438" s="8"/>
    </row>
    <row r="439" spans="1:24" s="19" customFormat="1" ht="28.8" hidden="1">
      <c r="A439" s="35">
        <v>44</v>
      </c>
      <c r="B439" s="43"/>
      <c r="C439" s="44" t="s">
        <v>206</v>
      </c>
      <c r="D439" s="38" t="s">
        <v>861</v>
      </c>
      <c r="E439" s="44" t="s">
        <v>32</v>
      </c>
      <c r="F439" s="44" t="s">
        <v>865</v>
      </c>
      <c r="G439" s="44">
        <v>3</v>
      </c>
      <c r="H439" s="44"/>
      <c r="I439" s="44" t="s">
        <v>1713</v>
      </c>
      <c r="J439" s="44">
        <v>2018</v>
      </c>
      <c r="K439" s="44">
        <v>2018</v>
      </c>
      <c r="L439" s="45">
        <v>125</v>
      </c>
      <c r="M439" s="45"/>
      <c r="N439" s="67">
        <v>1135</v>
      </c>
      <c r="O439" s="67">
        <v>4687</v>
      </c>
      <c r="P439" s="65">
        <v>52</v>
      </c>
      <c r="Q439" s="65">
        <v>197</v>
      </c>
      <c r="R439" s="44" t="s">
        <v>1710</v>
      </c>
      <c r="S439" s="44"/>
      <c r="T439" s="44"/>
      <c r="U439" s="45" t="s">
        <v>206</v>
      </c>
      <c r="V439" s="44" t="s">
        <v>1667</v>
      </c>
      <c r="W439" s="35"/>
      <c r="X439" s="8"/>
    </row>
    <row r="440" spans="1:24" s="19" customFormat="1" hidden="1">
      <c r="A440" s="35">
        <v>45</v>
      </c>
      <c r="B440" s="43"/>
      <c r="C440" s="44" t="s">
        <v>206</v>
      </c>
      <c r="D440" s="38" t="s">
        <v>1714</v>
      </c>
      <c r="E440" s="44" t="s">
        <v>32</v>
      </c>
      <c r="F440" s="44" t="s">
        <v>865</v>
      </c>
      <c r="G440" s="44">
        <v>2</v>
      </c>
      <c r="H440" s="44"/>
      <c r="I440" s="44" t="s">
        <v>1715</v>
      </c>
      <c r="J440" s="44">
        <v>2018</v>
      </c>
      <c r="K440" s="44">
        <v>2018</v>
      </c>
      <c r="L440" s="45">
        <v>4.5999999999999996</v>
      </c>
      <c r="M440" s="45"/>
      <c r="N440" s="67">
        <v>847</v>
      </c>
      <c r="O440" s="67">
        <v>3532</v>
      </c>
      <c r="P440" s="65">
        <v>83</v>
      </c>
      <c r="Q440" s="65">
        <v>340</v>
      </c>
      <c r="R440" s="44" t="s">
        <v>1710</v>
      </c>
      <c r="S440" s="44"/>
      <c r="T440" s="44"/>
      <c r="U440" s="45" t="s">
        <v>206</v>
      </c>
      <c r="V440" s="44" t="s">
        <v>1667</v>
      </c>
      <c r="W440" s="35"/>
      <c r="X440" s="8"/>
    </row>
    <row r="441" spans="1:24" s="19" customFormat="1" ht="43.2" hidden="1">
      <c r="A441" s="35">
        <v>46</v>
      </c>
      <c r="B441" s="43"/>
      <c r="C441" s="52" t="s">
        <v>262</v>
      </c>
      <c r="D441" s="38" t="s">
        <v>1716</v>
      </c>
      <c r="E441" s="44" t="s">
        <v>1215</v>
      </c>
      <c r="F441" s="44" t="s">
        <v>526</v>
      </c>
      <c r="G441" s="44">
        <v>1</v>
      </c>
      <c r="H441" s="44">
        <v>20</v>
      </c>
      <c r="I441" s="44" t="s">
        <v>1717</v>
      </c>
      <c r="J441" s="65">
        <v>2018</v>
      </c>
      <c r="K441" s="65">
        <v>2018</v>
      </c>
      <c r="L441" s="57">
        <v>20</v>
      </c>
      <c r="M441" s="57"/>
      <c r="N441" s="63">
        <v>517</v>
      </c>
      <c r="O441" s="63">
        <v>2012</v>
      </c>
      <c r="P441" s="65">
        <v>38</v>
      </c>
      <c r="Q441" s="63">
        <v>152</v>
      </c>
      <c r="R441" s="44" t="s">
        <v>1718</v>
      </c>
      <c r="S441" s="44" t="s">
        <v>1719</v>
      </c>
      <c r="T441" s="54"/>
      <c r="U441" s="54" t="s">
        <v>262</v>
      </c>
      <c r="V441" s="54" t="s">
        <v>1667</v>
      </c>
      <c r="W441" s="35"/>
      <c r="X441" s="8"/>
    </row>
    <row r="442" spans="1:24" ht="72" hidden="1">
      <c r="A442" s="35">
        <v>47</v>
      </c>
      <c r="B442" s="43"/>
      <c r="C442" s="44" t="s">
        <v>262</v>
      </c>
      <c r="D442" s="38" t="s">
        <v>1720</v>
      </c>
      <c r="E442" s="44" t="s">
        <v>264</v>
      </c>
      <c r="F442" s="44" t="s">
        <v>865</v>
      </c>
      <c r="G442" s="44">
        <v>8</v>
      </c>
      <c r="H442" s="44">
        <v>109.0168</v>
      </c>
      <c r="I442" s="44" t="s">
        <v>1721</v>
      </c>
      <c r="J442" s="44">
        <v>2018</v>
      </c>
      <c r="K442" s="44">
        <v>2018</v>
      </c>
      <c r="L442" s="45">
        <v>109.0168</v>
      </c>
      <c r="M442" s="45"/>
      <c r="N442" s="65">
        <v>6545</v>
      </c>
      <c r="O442" s="65">
        <v>2568</v>
      </c>
      <c r="P442" s="65">
        <v>44</v>
      </c>
      <c r="Q442" s="65">
        <v>172</v>
      </c>
      <c r="R442" s="44" t="s">
        <v>1722</v>
      </c>
      <c r="S442" s="44" t="s">
        <v>1723</v>
      </c>
      <c r="T442" s="44"/>
      <c r="U442" s="44" t="s">
        <v>262</v>
      </c>
      <c r="V442" s="44" t="s">
        <v>1667</v>
      </c>
      <c r="W442" s="35"/>
    </row>
    <row r="443" spans="1:24" s="19" customFormat="1" ht="43.2" hidden="1">
      <c r="A443" s="35">
        <v>48</v>
      </c>
      <c r="B443" s="43"/>
      <c r="C443" s="44" t="s">
        <v>103</v>
      </c>
      <c r="D443" s="38" t="s">
        <v>1724</v>
      </c>
      <c r="E443" s="44" t="s">
        <v>1215</v>
      </c>
      <c r="F443" s="44" t="s">
        <v>526</v>
      </c>
      <c r="G443" s="44">
        <v>1</v>
      </c>
      <c r="H443" s="44"/>
      <c r="I443" s="44" t="s">
        <v>1725</v>
      </c>
      <c r="J443" s="65">
        <v>2018</v>
      </c>
      <c r="K443" s="65">
        <v>2018</v>
      </c>
      <c r="L443" s="45">
        <v>50</v>
      </c>
      <c r="M443" s="57"/>
      <c r="N443" s="63"/>
      <c r="O443" s="63"/>
      <c r="P443" s="65">
        <v>66</v>
      </c>
      <c r="Q443" s="63">
        <v>223</v>
      </c>
      <c r="R443" s="44" t="s">
        <v>1718</v>
      </c>
      <c r="S443" s="44" t="s">
        <v>1385</v>
      </c>
      <c r="T443" s="35"/>
      <c r="U443" s="44" t="s">
        <v>109</v>
      </c>
      <c r="V443" s="44" t="s">
        <v>1667</v>
      </c>
      <c r="W443" s="35"/>
      <c r="X443" s="8"/>
    </row>
    <row r="444" spans="1:24" s="19" customFormat="1" ht="43.2" hidden="1">
      <c r="A444" s="35">
        <v>49</v>
      </c>
      <c r="B444" s="43"/>
      <c r="C444" s="44" t="s">
        <v>103</v>
      </c>
      <c r="D444" s="38" t="s">
        <v>1726</v>
      </c>
      <c r="E444" s="44" t="s">
        <v>1215</v>
      </c>
      <c r="F444" s="44" t="s">
        <v>526</v>
      </c>
      <c r="G444" s="44">
        <v>1</v>
      </c>
      <c r="H444" s="44"/>
      <c r="I444" s="44" t="s">
        <v>1727</v>
      </c>
      <c r="J444" s="65">
        <v>2018</v>
      </c>
      <c r="K444" s="65">
        <v>2018</v>
      </c>
      <c r="L444" s="45">
        <v>70</v>
      </c>
      <c r="M444" s="57"/>
      <c r="N444" s="63"/>
      <c r="O444" s="63"/>
      <c r="P444" s="65">
        <v>80</v>
      </c>
      <c r="Q444" s="63">
        <v>306</v>
      </c>
      <c r="R444" s="44" t="s">
        <v>1718</v>
      </c>
      <c r="S444" s="44" t="s">
        <v>1385</v>
      </c>
      <c r="T444" s="35"/>
      <c r="U444" s="44" t="s">
        <v>109</v>
      </c>
      <c r="V444" s="44" t="s">
        <v>1667</v>
      </c>
      <c r="W444" s="35"/>
      <c r="X444" s="8"/>
    </row>
    <row r="445" spans="1:24" ht="28.8" hidden="1">
      <c r="A445" s="35">
        <v>50</v>
      </c>
      <c r="B445" s="43"/>
      <c r="C445" s="35" t="s">
        <v>103</v>
      </c>
      <c r="D445" s="51" t="s">
        <v>104</v>
      </c>
      <c r="E445" s="44" t="s">
        <v>32</v>
      </c>
      <c r="F445" s="35" t="s">
        <v>1728</v>
      </c>
      <c r="G445" s="35">
        <v>1</v>
      </c>
      <c r="H445" s="44"/>
      <c r="I445" s="44" t="s">
        <v>1729</v>
      </c>
      <c r="J445" s="35">
        <v>2019</v>
      </c>
      <c r="K445" s="35">
        <v>2019</v>
      </c>
      <c r="L445" s="57">
        <v>10</v>
      </c>
      <c r="M445" s="57"/>
      <c r="N445" s="63">
        <v>45</v>
      </c>
      <c r="O445" s="63">
        <v>162</v>
      </c>
      <c r="P445" s="63">
        <v>0</v>
      </c>
      <c r="Q445" s="63">
        <v>0</v>
      </c>
      <c r="R445" s="44" t="s">
        <v>1730</v>
      </c>
      <c r="S445" s="44" t="s">
        <v>1385</v>
      </c>
      <c r="T445" s="35"/>
      <c r="U445" s="44" t="s">
        <v>103</v>
      </c>
      <c r="V445" s="44" t="s">
        <v>1667</v>
      </c>
      <c r="W445" s="35"/>
    </row>
    <row r="446" spans="1:24" ht="43.2" hidden="1">
      <c r="A446" s="35">
        <v>51</v>
      </c>
      <c r="B446" s="43"/>
      <c r="C446" s="35" t="s">
        <v>69</v>
      </c>
      <c r="D446" s="38" t="s">
        <v>702</v>
      </c>
      <c r="E446" s="44" t="s">
        <v>32</v>
      </c>
      <c r="F446" s="44" t="s">
        <v>865</v>
      </c>
      <c r="G446" s="44">
        <v>1</v>
      </c>
      <c r="H446" s="44" t="s">
        <v>1143</v>
      </c>
      <c r="I446" s="44" t="s">
        <v>1731</v>
      </c>
      <c r="J446" s="35">
        <v>2018</v>
      </c>
      <c r="K446" s="35">
        <v>2018</v>
      </c>
      <c r="L446" s="57">
        <v>1.52</v>
      </c>
      <c r="M446" s="57"/>
      <c r="N446" s="63">
        <v>1</v>
      </c>
      <c r="O446" s="63">
        <v>3</v>
      </c>
      <c r="P446" s="63">
        <v>0</v>
      </c>
      <c r="Q446" s="63">
        <v>0</v>
      </c>
      <c r="R446" s="44" t="s">
        <v>1732</v>
      </c>
      <c r="S446" s="44"/>
      <c r="T446" s="44"/>
      <c r="U446" s="44" t="s">
        <v>1733</v>
      </c>
      <c r="V446" s="44" t="s">
        <v>1667</v>
      </c>
      <c r="W446" s="35"/>
    </row>
    <row r="447" spans="1:24" ht="43.2" hidden="1">
      <c r="A447" s="35">
        <v>52</v>
      </c>
      <c r="B447" s="43"/>
      <c r="C447" s="35" t="s">
        <v>69</v>
      </c>
      <c r="D447" s="38" t="s">
        <v>702</v>
      </c>
      <c r="E447" s="44" t="s">
        <v>32</v>
      </c>
      <c r="F447" s="44" t="s">
        <v>865</v>
      </c>
      <c r="G447" s="44">
        <v>1</v>
      </c>
      <c r="H447" s="44" t="s">
        <v>1143</v>
      </c>
      <c r="I447" s="44" t="s">
        <v>1734</v>
      </c>
      <c r="J447" s="35">
        <v>2018</v>
      </c>
      <c r="K447" s="35">
        <v>2018</v>
      </c>
      <c r="L447" s="57">
        <v>1.6</v>
      </c>
      <c r="M447" s="57"/>
      <c r="N447" s="63">
        <v>1</v>
      </c>
      <c r="O447" s="63">
        <v>4</v>
      </c>
      <c r="P447" s="63">
        <v>0</v>
      </c>
      <c r="Q447" s="63">
        <v>0</v>
      </c>
      <c r="R447" s="44" t="s">
        <v>1732</v>
      </c>
      <c r="S447" s="44"/>
      <c r="T447" s="44"/>
      <c r="U447" s="44" t="s">
        <v>1733</v>
      </c>
      <c r="V447" s="44" t="s">
        <v>1667</v>
      </c>
      <c r="W447" s="35"/>
    </row>
    <row r="448" spans="1:24" ht="43.2" hidden="1">
      <c r="A448" s="35">
        <v>53</v>
      </c>
      <c r="B448" s="43"/>
      <c r="C448" s="35" t="s">
        <v>69</v>
      </c>
      <c r="D448" s="38" t="s">
        <v>713</v>
      </c>
      <c r="E448" s="44" t="s">
        <v>32</v>
      </c>
      <c r="F448" s="44" t="s">
        <v>865</v>
      </c>
      <c r="G448" s="44">
        <v>1</v>
      </c>
      <c r="H448" s="44" t="s">
        <v>1143</v>
      </c>
      <c r="I448" s="44" t="s">
        <v>1735</v>
      </c>
      <c r="J448" s="35">
        <v>2018</v>
      </c>
      <c r="K448" s="35">
        <v>2018</v>
      </c>
      <c r="L448" s="57">
        <v>1.48</v>
      </c>
      <c r="M448" s="57"/>
      <c r="N448" s="63">
        <v>1</v>
      </c>
      <c r="O448" s="63">
        <v>2</v>
      </c>
      <c r="P448" s="63">
        <v>0</v>
      </c>
      <c r="Q448" s="63">
        <v>0</v>
      </c>
      <c r="R448" s="44" t="s">
        <v>1732</v>
      </c>
      <c r="S448" s="44"/>
      <c r="T448" s="35"/>
      <c r="U448" s="44" t="s">
        <v>1733</v>
      </c>
      <c r="V448" s="44" t="s">
        <v>1667</v>
      </c>
      <c r="W448" s="35"/>
    </row>
    <row r="449" spans="1:24" ht="57.6" hidden="1">
      <c r="A449" s="35">
        <v>54</v>
      </c>
      <c r="B449" s="43"/>
      <c r="C449" s="35" t="s">
        <v>69</v>
      </c>
      <c r="D449" s="51" t="s">
        <v>64</v>
      </c>
      <c r="E449" s="44" t="s">
        <v>1736</v>
      </c>
      <c r="F449" s="35" t="s">
        <v>1247</v>
      </c>
      <c r="G449" s="35">
        <v>18</v>
      </c>
      <c r="H449" s="44" t="s">
        <v>1737</v>
      </c>
      <c r="I449" s="44" t="s">
        <v>1738</v>
      </c>
      <c r="J449" s="35">
        <v>2020</v>
      </c>
      <c r="K449" s="35">
        <v>2020</v>
      </c>
      <c r="L449" s="57">
        <v>630</v>
      </c>
      <c r="M449" s="57"/>
      <c r="N449" s="63">
        <v>446</v>
      </c>
      <c r="O449" s="63">
        <v>1836</v>
      </c>
      <c r="P449" s="63">
        <v>36</v>
      </c>
      <c r="Q449" s="63">
        <v>137</v>
      </c>
      <c r="R449" s="44" t="s">
        <v>1739</v>
      </c>
      <c r="S449" s="44"/>
      <c r="T449" s="35"/>
      <c r="U449" s="44" t="s">
        <v>1733</v>
      </c>
      <c r="V449" s="44" t="s">
        <v>1667</v>
      </c>
      <c r="W449" s="35"/>
    </row>
    <row r="450" spans="1:24" s="19" customFormat="1" ht="100.8" hidden="1">
      <c r="A450" s="35">
        <v>55</v>
      </c>
      <c r="B450" s="43"/>
      <c r="C450" s="44" t="s">
        <v>1740</v>
      </c>
      <c r="D450" s="51"/>
      <c r="E450" s="44" t="s">
        <v>1215</v>
      </c>
      <c r="F450" s="44" t="s">
        <v>526</v>
      </c>
      <c r="G450" s="44">
        <v>77</v>
      </c>
      <c r="H450" s="44" t="s">
        <v>1143</v>
      </c>
      <c r="I450" s="44" t="s">
        <v>1741</v>
      </c>
      <c r="J450" s="35">
        <v>2019</v>
      </c>
      <c r="K450" s="35">
        <v>2019</v>
      </c>
      <c r="L450" s="57">
        <v>200</v>
      </c>
      <c r="M450" s="57"/>
      <c r="N450" s="63">
        <v>432</v>
      </c>
      <c r="O450" s="63">
        <v>1743</v>
      </c>
      <c r="P450" s="63">
        <v>130</v>
      </c>
      <c r="Q450" s="63">
        <v>632</v>
      </c>
      <c r="R450" s="44" t="s">
        <v>1742</v>
      </c>
      <c r="S450" s="44"/>
      <c r="T450" s="35"/>
      <c r="U450" s="44" t="s">
        <v>1733</v>
      </c>
      <c r="V450" s="44" t="s">
        <v>1667</v>
      </c>
      <c r="W450" s="35"/>
      <c r="X450" s="8"/>
    </row>
    <row r="451" spans="1:24" s="4" customFormat="1" ht="27" hidden="1" customHeight="1">
      <c r="A451" s="40"/>
      <c r="B451" s="36" t="s">
        <v>1743</v>
      </c>
      <c r="C451" s="41"/>
      <c r="D451" s="34"/>
      <c r="E451" s="41"/>
      <c r="F451" s="42"/>
      <c r="G451" s="42"/>
      <c r="H451" s="41"/>
      <c r="I451" s="33"/>
      <c r="J451" s="40"/>
      <c r="K451" s="40"/>
      <c r="L451" s="58">
        <f>SUM(L452:L460)</f>
        <v>1720</v>
      </c>
      <c r="M451" s="58">
        <f t="shared" ref="M451:Q451" si="47">SUM(M452:M460)</f>
        <v>0</v>
      </c>
      <c r="N451" s="64">
        <f t="shared" si="47"/>
        <v>1364</v>
      </c>
      <c r="O451" s="64">
        <f t="shared" si="47"/>
        <v>4609</v>
      </c>
      <c r="P451" s="64">
        <f t="shared" si="47"/>
        <v>913</v>
      </c>
      <c r="Q451" s="64">
        <f t="shared" si="47"/>
        <v>3285</v>
      </c>
      <c r="R451" s="44"/>
      <c r="S451" s="44"/>
      <c r="T451" s="33"/>
      <c r="U451" s="33"/>
      <c r="V451" s="33"/>
      <c r="W451" s="33"/>
      <c r="X451" s="4">
        <v>1</v>
      </c>
    </row>
    <row r="452" spans="1:24" s="5" customFormat="1" ht="97.05" hidden="1" customHeight="1">
      <c r="A452" s="35">
        <v>56</v>
      </c>
      <c r="B452" s="43" t="s">
        <v>1744</v>
      </c>
      <c r="C452" s="44" t="s">
        <v>200</v>
      </c>
      <c r="D452" s="38" t="s">
        <v>1745</v>
      </c>
      <c r="E452" s="44" t="s">
        <v>32</v>
      </c>
      <c r="F452" s="44" t="s">
        <v>1247</v>
      </c>
      <c r="G452" s="44">
        <v>7.5</v>
      </c>
      <c r="H452" s="44" t="s">
        <v>1746</v>
      </c>
      <c r="I452" s="44" t="s">
        <v>1747</v>
      </c>
      <c r="J452" s="44">
        <v>2019</v>
      </c>
      <c r="K452" s="44">
        <v>2020</v>
      </c>
      <c r="L452" s="45">
        <v>225</v>
      </c>
      <c r="M452" s="45"/>
      <c r="N452" s="65">
        <v>104</v>
      </c>
      <c r="O452" s="65">
        <v>343</v>
      </c>
      <c r="P452" s="169">
        <v>45</v>
      </c>
      <c r="Q452" s="65">
        <v>164</v>
      </c>
      <c r="R452" s="44" t="s">
        <v>1748</v>
      </c>
      <c r="S452" s="44"/>
      <c r="T452" s="44"/>
      <c r="U452" s="44" t="s">
        <v>200</v>
      </c>
      <c r="V452" s="44" t="s">
        <v>38</v>
      </c>
      <c r="W452" s="44"/>
    </row>
    <row r="453" spans="1:24" s="5" customFormat="1" ht="97.05" hidden="1" customHeight="1">
      <c r="A453" s="35">
        <v>57</v>
      </c>
      <c r="B453" s="43" t="s">
        <v>1749</v>
      </c>
      <c r="C453" s="44" t="s">
        <v>200</v>
      </c>
      <c r="D453" s="38" t="s">
        <v>201</v>
      </c>
      <c r="E453" s="44" t="s">
        <v>32</v>
      </c>
      <c r="F453" s="44" t="s">
        <v>1247</v>
      </c>
      <c r="G453" s="44">
        <v>3</v>
      </c>
      <c r="H453" s="44" t="s">
        <v>1746</v>
      </c>
      <c r="I453" s="44" t="s">
        <v>1750</v>
      </c>
      <c r="J453" s="44">
        <v>2019</v>
      </c>
      <c r="K453" s="44">
        <v>2020</v>
      </c>
      <c r="L453" s="45">
        <v>90</v>
      </c>
      <c r="M453" s="45"/>
      <c r="N453" s="65">
        <v>101</v>
      </c>
      <c r="O453" s="65">
        <v>302</v>
      </c>
      <c r="P453" s="65">
        <v>52</v>
      </c>
      <c r="Q453" s="65">
        <v>171</v>
      </c>
      <c r="R453" s="44" t="s">
        <v>1748</v>
      </c>
      <c r="S453" s="44"/>
      <c r="T453" s="44"/>
      <c r="U453" s="44" t="s">
        <v>200</v>
      </c>
      <c r="V453" s="44" t="s">
        <v>38</v>
      </c>
      <c r="W453" s="44"/>
    </row>
    <row r="454" spans="1:24" s="5" customFormat="1" ht="97.05" hidden="1" customHeight="1">
      <c r="A454" s="35">
        <v>58</v>
      </c>
      <c r="B454" s="43" t="s">
        <v>1751</v>
      </c>
      <c r="C454" s="44" t="s">
        <v>200</v>
      </c>
      <c r="D454" s="38" t="s">
        <v>1752</v>
      </c>
      <c r="E454" s="44" t="s">
        <v>32</v>
      </c>
      <c r="F454" s="44" t="s">
        <v>1247</v>
      </c>
      <c r="G454" s="44">
        <v>3</v>
      </c>
      <c r="H454" s="44" t="s">
        <v>1746</v>
      </c>
      <c r="I454" s="44" t="s">
        <v>1750</v>
      </c>
      <c r="J454" s="44">
        <v>2019</v>
      </c>
      <c r="K454" s="44">
        <v>2020</v>
      </c>
      <c r="L454" s="45">
        <v>90</v>
      </c>
      <c r="M454" s="45"/>
      <c r="N454" s="65">
        <v>101</v>
      </c>
      <c r="O454" s="65">
        <v>302</v>
      </c>
      <c r="P454" s="169">
        <v>81</v>
      </c>
      <c r="Q454" s="65">
        <v>283</v>
      </c>
      <c r="R454" s="44" t="s">
        <v>1748</v>
      </c>
      <c r="S454" s="44"/>
      <c r="T454" s="44"/>
      <c r="U454" s="44" t="s">
        <v>200</v>
      </c>
      <c r="V454" s="44" t="s">
        <v>38</v>
      </c>
      <c r="W454" s="44"/>
    </row>
    <row r="455" spans="1:24" s="5" customFormat="1" ht="97.05" hidden="1" customHeight="1">
      <c r="A455" s="35">
        <v>59</v>
      </c>
      <c r="B455" s="43" t="s">
        <v>1753</v>
      </c>
      <c r="C455" s="44" t="s">
        <v>200</v>
      </c>
      <c r="D455" s="38" t="s">
        <v>1754</v>
      </c>
      <c r="E455" s="44" t="s">
        <v>32</v>
      </c>
      <c r="F455" s="44" t="s">
        <v>1247</v>
      </c>
      <c r="G455" s="44">
        <v>3</v>
      </c>
      <c r="H455" s="44" t="s">
        <v>1746</v>
      </c>
      <c r="I455" s="44" t="s">
        <v>1755</v>
      </c>
      <c r="J455" s="44">
        <v>2019</v>
      </c>
      <c r="K455" s="44">
        <v>2020</v>
      </c>
      <c r="L455" s="45">
        <v>90</v>
      </c>
      <c r="M455" s="45"/>
      <c r="N455" s="65">
        <v>96</v>
      </c>
      <c r="O455" s="65">
        <v>384</v>
      </c>
      <c r="P455" s="169">
        <v>135</v>
      </c>
      <c r="Q455" s="65">
        <v>518</v>
      </c>
      <c r="R455" s="44" t="s">
        <v>1748</v>
      </c>
      <c r="S455" s="44"/>
      <c r="T455" s="44"/>
      <c r="U455" s="44" t="s">
        <v>200</v>
      </c>
      <c r="V455" s="44" t="s">
        <v>38</v>
      </c>
      <c r="W455" s="44"/>
    </row>
    <row r="456" spans="1:24" s="5" customFormat="1" ht="97.05" hidden="1" customHeight="1">
      <c r="A456" s="35">
        <v>60</v>
      </c>
      <c r="B456" s="43" t="s">
        <v>1756</v>
      </c>
      <c r="C456" s="44" t="s">
        <v>200</v>
      </c>
      <c r="D456" s="38" t="s">
        <v>333</v>
      </c>
      <c r="E456" s="44" t="s">
        <v>32</v>
      </c>
      <c r="F456" s="44" t="s">
        <v>1247</v>
      </c>
      <c r="G456" s="44">
        <v>3</v>
      </c>
      <c r="H456" s="44" t="s">
        <v>1746</v>
      </c>
      <c r="I456" s="44" t="s">
        <v>1755</v>
      </c>
      <c r="J456" s="44">
        <v>2019</v>
      </c>
      <c r="K456" s="44">
        <v>2020</v>
      </c>
      <c r="L456" s="45">
        <v>90</v>
      </c>
      <c r="M456" s="45"/>
      <c r="N456" s="65">
        <v>96</v>
      </c>
      <c r="O456" s="170">
        <v>384</v>
      </c>
      <c r="P456" s="171">
        <v>159</v>
      </c>
      <c r="Q456" s="172">
        <v>518</v>
      </c>
      <c r="R456" s="44" t="s">
        <v>1748</v>
      </c>
      <c r="S456" s="44"/>
      <c r="T456" s="44"/>
      <c r="U456" s="44" t="s">
        <v>200</v>
      </c>
      <c r="V456" s="44" t="s">
        <v>38</v>
      </c>
      <c r="W456" s="44"/>
    </row>
    <row r="457" spans="1:24" s="5" customFormat="1" ht="97.05" hidden="1" customHeight="1">
      <c r="A457" s="35">
        <v>61</v>
      </c>
      <c r="B457" s="43" t="s">
        <v>1757</v>
      </c>
      <c r="C457" s="44" t="s">
        <v>200</v>
      </c>
      <c r="D457" s="38" t="s">
        <v>338</v>
      </c>
      <c r="E457" s="44" t="s">
        <v>32</v>
      </c>
      <c r="F457" s="44" t="s">
        <v>1247</v>
      </c>
      <c r="G457" s="44">
        <v>3.5</v>
      </c>
      <c r="H457" s="44" t="s">
        <v>1746</v>
      </c>
      <c r="I457" s="44" t="s">
        <v>1758</v>
      </c>
      <c r="J457" s="44">
        <v>2019</v>
      </c>
      <c r="K457" s="44">
        <v>2020</v>
      </c>
      <c r="L457" s="45">
        <v>105</v>
      </c>
      <c r="M457" s="45"/>
      <c r="N457" s="65">
        <v>46</v>
      </c>
      <c r="O457" s="65">
        <v>198</v>
      </c>
      <c r="P457" s="169">
        <v>226</v>
      </c>
      <c r="Q457" s="65">
        <v>948</v>
      </c>
      <c r="R457" s="44" t="s">
        <v>1759</v>
      </c>
      <c r="S457" s="44"/>
      <c r="T457" s="44"/>
      <c r="U457" s="44" t="s">
        <v>200</v>
      </c>
      <c r="V457" s="44" t="s">
        <v>38</v>
      </c>
      <c r="W457" s="44"/>
    </row>
    <row r="458" spans="1:24" s="5" customFormat="1" ht="97.05" hidden="1" customHeight="1">
      <c r="A458" s="35">
        <v>62</v>
      </c>
      <c r="B458" s="43" t="s">
        <v>1760</v>
      </c>
      <c r="C458" s="44" t="s">
        <v>200</v>
      </c>
      <c r="D458" s="38" t="s">
        <v>329</v>
      </c>
      <c r="E458" s="44" t="s">
        <v>32</v>
      </c>
      <c r="F458" s="44" t="s">
        <v>1247</v>
      </c>
      <c r="G458" s="44">
        <v>6</v>
      </c>
      <c r="H458" s="44" t="s">
        <v>1746</v>
      </c>
      <c r="I458" s="44" t="s">
        <v>1761</v>
      </c>
      <c r="J458" s="44">
        <v>2019</v>
      </c>
      <c r="K458" s="44">
        <v>2020</v>
      </c>
      <c r="L458" s="45">
        <v>180</v>
      </c>
      <c r="M458" s="45"/>
      <c r="N458" s="65">
        <v>219</v>
      </c>
      <c r="O458" s="65">
        <v>681</v>
      </c>
      <c r="P458" s="65">
        <v>21</v>
      </c>
      <c r="Q458" s="65">
        <v>84</v>
      </c>
      <c r="R458" s="44" t="s">
        <v>1762</v>
      </c>
      <c r="S458" s="44"/>
      <c r="T458" s="44"/>
      <c r="U458" s="44" t="s">
        <v>200</v>
      </c>
      <c r="V458" s="44" t="s">
        <v>38</v>
      </c>
      <c r="W458" s="44"/>
    </row>
    <row r="459" spans="1:24" s="5" customFormat="1" ht="97.05" hidden="1" customHeight="1">
      <c r="A459" s="35">
        <v>63</v>
      </c>
      <c r="B459" s="43" t="s">
        <v>1763</v>
      </c>
      <c r="C459" s="44" t="s">
        <v>280</v>
      </c>
      <c r="D459" s="38" t="s">
        <v>823</v>
      </c>
      <c r="E459" s="44" t="s">
        <v>32</v>
      </c>
      <c r="F459" s="44" t="s">
        <v>1247</v>
      </c>
      <c r="G459" s="44">
        <v>3</v>
      </c>
      <c r="H459" s="44" t="s">
        <v>1764</v>
      </c>
      <c r="I459" s="44" t="s">
        <v>1765</v>
      </c>
      <c r="J459" s="44">
        <v>2020.1</v>
      </c>
      <c r="K459" s="44">
        <v>2020.12</v>
      </c>
      <c r="L459" s="45">
        <v>60</v>
      </c>
      <c r="M459" s="45"/>
      <c r="N459" s="65">
        <v>101</v>
      </c>
      <c r="O459" s="65">
        <v>356</v>
      </c>
      <c r="P459" s="65">
        <v>22</v>
      </c>
      <c r="Q459" s="65">
        <v>89</v>
      </c>
      <c r="R459" s="44" t="s">
        <v>1766</v>
      </c>
      <c r="S459" s="44"/>
      <c r="T459" s="44"/>
      <c r="U459" s="44" t="s">
        <v>280</v>
      </c>
      <c r="V459" s="44" t="s">
        <v>38</v>
      </c>
      <c r="W459" s="44"/>
    </row>
    <row r="460" spans="1:24" s="5" customFormat="1" ht="97.05" hidden="1" customHeight="1">
      <c r="A460" s="35">
        <v>64</v>
      </c>
      <c r="B460" s="43" t="s">
        <v>1767</v>
      </c>
      <c r="C460" s="35" t="s">
        <v>76</v>
      </c>
      <c r="D460" s="38" t="s">
        <v>1609</v>
      </c>
      <c r="E460" s="35" t="s">
        <v>32</v>
      </c>
      <c r="F460" s="35" t="s">
        <v>1247</v>
      </c>
      <c r="G460" s="35">
        <v>28</v>
      </c>
      <c r="H460" s="44" t="s">
        <v>1768</v>
      </c>
      <c r="I460" s="5" t="s">
        <v>1769</v>
      </c>
      <c r="J460" s="35">
        <v>2020.01</v>
      </c>
      <c r="K460" s="35">
        <v>2020.12</v>
      </c>
      <c r="L460" s="57">
        <v>790</v>
      </c>
      <c r="M460" s="57"/>
      <c r="N460" s="100">
        <v>500</v>
      </c>
      <c r="O460" s="100">
        <v>1659</v>
      </c>
      <c r="P460" s="100">
        <v>172</v>
      </c>
      <c r="Q460" s="100">
        <v>510</v>
      </c>
      <c r="R460" s="44" t="s">
        <v>1770</v>
      </c>
      <c r="S460" s="44" t="s">
        <v>1771</v>
      </c>
      <c r="T460" s="35"/>
      <c r="U460" s="35" t="s">
        <v>76</v>
      </c>
      <c r="V460" s="44" t="s">
        <v>38</v>
      </c>
      <c r="W460" s="35"/>
    </row>
    <row r="461" spans="1:24" s="4" customFormat="1" ht="43.2" hidden="1">
      <c r="A461" s="35"/>
      <c r="B461" s="36" t="s">
        <v>1772</v>
      </c>
      <c r="C461" s="41"/>
      <c r="D461" s="34"/>
      <c r="E461" s="41"/>
      <c r="F461" s="42"/>
      <c r="G461" s="42"/>
      <c r="H461" s="41"/>
      <c r="I461" s="33"/>
      <c r="J461" s="40"/>
      <c r="K461" s="40"/>
      <c r="L461" s="58" t="e">
        <f>SUM(L462:L466)</f>
        <v>#REF!</v>
      </c>
      <c r="M461" s="58">
        <f t="shared" ref="M461:Q461" si="48">SUM(M462:M466)</f>
        <v>0</v>
      </c>
      <c r="N461" s="64">
        <f t="shared" si="48"/>
        <v>1977</v>
      </c>
      <c r="O461" s="64">
        <f t="shared" si="48"/>
        <v>7729</v>
      </c>
      <c r="P461" s="64">
        <f t="shared" si="48"/>
        <v>1080</v>
      </c>
      <c r="Q461" s="64">
        <f t="shared" si="48"/>
        <v>4390</v>
      </c>
      <c r="R461" s="44"/>
      <c r="S461" s="44"/>
      <c r="T461" s="33"/>
      <c r="U461" s="33"/>
      <c r="V461" s="33" t="s">
        <v>957</v>
      </c>
      <c r="W461" s="33"/>
      <c r="X461" s="4">
        <v>1</v>
      </c>
    </row>
    <row r="462" spans="1:24" ht="57.6" hidden="1">
      <c r="A462" s="35">
        <v>65</v>
      </c>
      <c r="B462" s="43" t="s">
        <v>1773</v>
      </c>
      <c r="C462" s="44" t="s">
        <v>69</v>
      </c>
      <c r="D462" s="38" t="s">
        <v>743</v>
      </c>
      <c r="E462" s="44" t="s">
        <v>32</v>
      </c>
      <c r="F462" s="44" t="s">
        <v>1262</v>
      </c>
      <c r="G462" s="44">
        <v>800</v>
      </c>
      <c r="H462" s="44" t="s">
        <v>1143</v>
      </c>
      <c r="I462" s="44" t="s">
        <v>1774</v>
      </c>
      <c r="J462" s="44">
        <v>2019</v>
      </c>
      <c r="K462" s="44">
        <v>2020</v>
      </c>
      <c r="L462" s="45">
        <v>36</v>
      </c>
      <c r="M462" s="57"/>
      <c r="N462" s="65">
        <v>106</v>
      </c>
      <c r="O462" s="65">
        <v>324</v>
      </c>
      <c r="P462" s="65">
        <v>4</v>
      </c>
      <c r="Q462" s="65">
        <v>18</v>
      </c>
      <c r="R462" s="44" t="s">
        <v>1775</v>
      </c>
      <c r="S462" s="44"/>
      <c r="T462" s="35"/>
      <c r="U462" s="44" t="s">
        <v>69</v>
      </c>
      <c r="V462" s="44" t="s">
        <v>1189</v>
      </c>
      <c r="W462" s="44"/>
    </row>
    <row r="463" spans="1:24" ht="57.6" hidden="1">
      <c r="A463" s="35">
        <v>66</v>
      </c>
      <c r="B463" s="43" t="s">
        <v>1776</v>
      </c>
      <c r="C463" s="44" t="s">
        <v>69</v>
      </c>
      <c r="D463" s="38" t="s">
        <v>743</v>
      </c>
      <c r="E463" s="44" t="s">
        <v>32</v>
      </c>
      <c r="F463" s="44" t="s">
        <v>1247</v>
      </c>
      <c r="G463" s="44">
        <v>1.2</v>
      </c>
      <c r="H463" s="44">
        <v>80</v>
      </c>
      <c r="I463" s="44" t="s">
        <v>1777</v>
      </c>
      <c r="J463" s="44">
        <v>2019</v>
      </c>
      <c r="K463" s="44">
        <v>2020</v>
      </c>
      <c r="L463" s="45">
        <v>96</v>
      </c>
      <c r="M463" s="57"/>
      <c r="N463" s="65">
        <v>106</v>
      </c>
      <c r="O463" s="65">
        <v>324</v>
      </c>
      <c r="P463" s="65">
        <v>4</v>
      </c>
      <c r="Q463" s="65">
        <v>18</v>
      </c>
      <c r="R463" s="44" t="s">
        <v>1778</v>
      </c>
      <c r="S463" s="44"/>
      <c r="T463" s="35"/>
      <c r="U463" s="44" t="s">
        <v>69</v>
      </c>
      <c r="V463" s="44" t="s">
        <v>1189</v>
      </c>
      <c r="W463" s="44"/>
    </row>
    <row r="464" spans="1:24" s="2" customFormat="1" ht="100.8" hidden="1">
      <c r="A464" s="35">
        <v>67</v>
      </c>
      <c r="B464" s="43" t="s">
        <v>1779</v>
      </c>
      <c r="C464" s="37" t="s">
        <v>1780</v>
      </c>
      <c r="D464" s="38" t="s">
        <v>1781</v>
      </c>
      <c r="E464" s="44" t="s">
        <v>32</v>
      </c>
      <c r="F464" s="54" t="s">
        <v>439</v>
      </c>
      <c r="G464" s="67">
        <v>15</v>
      </c>
      <c r="H464" s="37"/>
      <c r="I464" s="44" t="s">
        <v>1782</v>
      </c>
      <c r="J464" s="35">
        <v>2016</v>
      </c>
      <c r="K464" s="35">
        <v>2018</v>
      </c>
      <c r="L464" s="57" t="e">
        <f>#REF!</f>
        <v>#REF!</v>
      </c>
      <c r="M464" s="57"/>
      <c r="N464" s="63">
        <v>1086</v>
      </c>
      <c r="O464" s="63">
        <v>4398</v>
      </c>
      <c r="P464" s="63">
        <v>566</v>
      </c>
      <c r="Q464" s="63">
        <v>2343</v>
      </c>
      <c r="R464" s="44"/>
      <c r="S464" s="44"/>
      <c r="T464" s="35"/>
      <c r="U464" s="35"/>
      <c r="V464" s="44" t="s">
        <v>957</v>
      </c>
      <c r="W464" s="35"/>
    </row>
    <row r="465" spans="1:24" s="2" customFormat="1" ht="86.4" hidden="1">
      <c r="A465" s="35">
        <v>68</v>
      </c>
      <c r="B465" s="43" t="s">
        <v>1783</v>
      </c>
      <c r="C465" s="37" t="s">
        <v>1784</v>
      </c>
      <c r="D465" s="38" t="s">
        <v>1785</v>
      </c>
      <c r="E465" s="44" t="s">
        <v>32</v>
      </c>
      <c r="F465" s="54" t="s">
        <v>439</v>
      </c>
      <c r="G465" s="67">
        <v>3</v>
      </c>
      <c r="H465" s="164"/>
      <c r="I465" s="44" t="s">
        <v>1782</v>
      </c>
      <c r="J465" s="166">
        <v>2017</v>
      </c>
      <c r="K465" s="166">
        <v>2019</v>
      </c>
      <c r="L465" s="167" t="e">
        <f>#REF!</f>
        <v>#REF!</v>
      </c>
      <c r="M465" s="167"/>
      <c r="N465" s="67">
        <v>511</v>
      </c>
      <c r="O465" s="67">
        <v>2065</v>
      </c>
      <c r="P465" s="67">
        <v>338</v>
      </c>
      <c r="Q465" s="67">
        <v>1393</v>
      </c>
      <c r="R465" s="44" t="s">
        <v>1786</v>
      </c>
      <c r="S465" s="44"/>
      <c r="T465" s="54"/>
      <c r="U465" s="45" t="s">
        <v>1787</v>
      </c>
      <c r="V465" s="44" t="s">
        <v>957</v>
      </c>
      <c r="W465" s="35"/>
    </row>
    <row r="466" spans="1:24" s="2" customFormat="1" ht="174" hidden="1" customHeight="1">
      <c r="A466" s="35">
        <v>69</v>
      </c>
      <c r="B466" s="43" t="s">
        <v>1788</v>
      </c>
      <c r="C466" s="37" t="s">
        <v>262</v>
      </c>
      <c r="D466" s="51" t="s">
        <v>769</v>
      </c>
      <c r="E466" s="44" t="s">
        <v>32</v>
      </c>
      <c r="F466" s="54" t="s">
        <v>439</v>
      </c>
      <c r="G466" s="67">
        <v>3</v>
      </c>
      <c r="H466" s="37"/>
      <c r="I466" s="44" t="s">
        <v>1789</v>
      </c>
      <c r="J466" s="52">
        <v>2019</v>
      </c>
      <c r="K466" s="52">
        <v>2020</v>
      </c>
      <c r="L466" s="57">
        <v>1050</v>
      </c>
      <c r="M466" s="57"/>
      <c r="N466" s="63">
        <v>168</v>
      </c>
      <c r="O466" s="63">
        <v>618</v>
      </c>
      <c r="P466" s="63">
        <v>168</v>
      </c>
      <c r="Q466" s="63">
        <v>618</v>
      </c>
      <c r="R466" s="44" t="s">
        <v>1790</v>
      </c>
      <c r="S466" s="44" t="s">
        <v>1791</v>
      </c>
      <c r="T466" s="35"/>
      <c r="U466" s="44" t="s">
        <v>1792</v>
      </c>
      <c r="V466" s="44" t="s">
        <v>957</v>
      </c>
      <c r="W466" s="35"/>
    </row>
    <row r="467" spans="1:24" s="4" customFormat="1" ht="28.95" hidden="1" customHeight="1">
      <c r="A467" s="40"/>
      <c r="B467" s="36" t="s">
        <v>1793</v>
      </c>
      <c r="C467" s="41"/>
      <c r="D467" s="34"/>
      <c r="E467" s="41"/>
      <c r="F467" s="42"/>
      <c r="G467" s="42"/>
      <c r="H467" s="41"/>
      <c r="I467" s="33"/>
      <c r="J467" s="40"/>
      <c r="K467" s="40"/>
      <c r="L467" s="58">
        <f>SUM(L468:L472)</f>
        <v>767.44</v>
      </c>
      <c r="M467" s="58">
        <f t="shared" ref="M467:Q467" si="49">SUM(M468:M472)</f>
        <v>0</v>
      </c>
      <c r="N467" s="64">
        <f t="shared" si="49"/>
        <v>1417</v>
      </c>
      <c r="O467" s="64">
        <f t="shared" si="49"/>
        <v>5745</v>
      </c>
      <c r="P467" s="64">
        <f t="shared" si="49"/>
        <v>349</v>
      </c>
      <c r="Q467" s="64">
        <f t="shared" si="49"/>
        <v>1351</v>
      </c>
      <c r="R467" s="44"/>
      <c r="S467" s="44"/>
      <c r="T467" s="33"/>
      <c r="U467" s="33"/>
      <c r="V467" s="33"/>
      <c r="W467" s="33"/>
      <c r="X467" s="4">
        <v>1</v>
      </c>
    </row>
    <row r="468" spans="1:24" ht="57.6" hidden="1">
      <c r="A468" s="44">
        <v>70</v>
      </c>
      <c r="B468" s="43" t="s">
        <v>1794</v>
      </c>
      <c r="C468" s="44" t="s">
        <v>51</v>
      </c>
      <c r="D468" s="38" t="s">
        <v>1795</v>
      </c>
      <c r="E468" s="44" t="s">
        <v>32</v>
      </c>
      <c r="F468" s="44" t="s">
        <v>1247</v>
      </c>
      <c r="G468" s="44">
        <v>86.2</v>
      </c>
      <c r="H468" s="44" t="s">
        <v>1796</v>
      </c>
      <c r="I468" s="44" t="s">
        <v>1797</v>
      </c>
      <c r="J468" s="65">
        <v>2019</v>
      </c>
      <c r="K468" s="65">
        <v>2020</v>
      </c>
      <c r="L468" s="45">
        <v>86.2</v>
      </c>
      <c r="M468" s="45"/>
      <c r="N468" s="65">
        <v>185</v>
      </c>
      <c r="O468" s="65">
        <v>740</v>
      </c>
      <c r="P468" s="65">
        <v>35</v>
      </c>
      <c r="Q468" s="65">
        <v>134</v>
      </c>
      <c r="R468" s="44" t="s">
        <v>1798</v>
      </c>
      <c r="S468" s="44"/>
      <c r="T468" s="44"/>
      <c r="U468" s="44" t="s">
        <v>985</v>
      </c>
      <c r="V468" s="44" t="s">
        <v>1799</v>
      </c>
      <c r="W468" s="44"/>
    </row>
    <row r="469" spans="1:24" ht="57.6" hidden="1">
      <c r="A469" s="44">
        <v>71</v>
      </c>
      <c r="B469" s="43" t="s">
        <v>1800</v>
      </c>
      <c r="C469" s="44" t="s">
        <v>1801</v>
      </c>
      <c r="D469" s="38" t="s">
        <v>1802</v>
      </c>
      <c r="E469" s="44" t="s">
        <v>32</v>
      </c>
      <c r="F469" s="44" t="s">
        <v>845</v>
      </c>
      <c r="G469" s="45">
        <v>446.62</v>
      </c>
      <c r="H469" s="44" t="s">
        <v>1803</v>
      </c>
      <c r="I469" s="44" t="s">
        <v>1804</v>
      </c>
      <c r="J469" s="65">
        <v>2019</v>
      </c>
      <c r="K469" s="65">
        <v>2020</v>
      </c>
      <c r="L469" s="45">
        <v>446.62</v>
      </c>
      <c r="M469" s="45"/>
      <c r="N469" s="65">
        <v>985</v>
      </c>
      <c r="O469" s="65">
        <v>3943</v>
      </c>
      <c r="P469" s="65">
        <v>173</v>
      </c>
      <c r="Q469" s="65">
        <v>676</v>
      </c>
      <c r="R469" s="44" t="s">
        <v>1805</v>
      </c>
      <c r="S469" s="44"/>
      <c r="T469" s="44"/>
      <c r="U469" s="44" t="s">
        <v>985</v>
      </c>
      <c r="V469" s="44" t="s">
        <v>1806</v>
      </c>
      <c r="W469" s="44"/>
    </row>
    <row r="470" spans="1:24" ht="72" hidden="1">
      <c r="A470" s="44">
        <v>72</v>
      </c>
      <c r="B470" s="43" t="s">
        <v>1807</v>
      </c>
      <c r="C470" s="44" t="s">
        <v>1808</v>
      </c>
      <c r="D470" s="38" t="s">
        <v>1809</v>
      </c>
      <c r="E470" s="44" t="s">
        <v>32</v>
      </c>
      <c r="F470" s="35" t="s">
        <v>1469</v>
      </c>
      <c r="G470" s="45">
        <v>134.76</v>
      </c>
      <c r="H470" s="44" t="s">
        <v>1810</v>
      </c>
      <c r="I470" s="44" t="s">
        <v>1811</v>
      </c>
      <c r="J470" s="65">
        <v>2019</v>
      </c>
      <c r="K470" s="45">
        <v>2020</v>
      </c>
      <c r="L470" s="57">
        <v>134.76</v>
      </c>
      <c r="M470" s="45"/>
      <c r="N470" s="63">
        <v>187</v>
      </c>
      <c r="O470" s="63">
        <v>748</v>
      </c>
      <c r="P470" s="65">
        <v>113</v>
      </c>
      <c r="Q470" s="65">
        <v>435</v>
      </c>
      <c r="R470" s="44" t="s">
        <v>1812</v>
      </c>
      <c r="S470" s="44"/>
      <c r="T470" s="44"/>
      <c r="U470" s="44" t="s">
        <v>985</v>
      </c>
      <c r="V470" s="44" t="s">
        <v>1813</v>
      </c>
      <c r="W470" s="44"/>
    </row>
    <row r="471" spans="1:24" s="2" customFormat="1" ht="86.4" hidden="1">
      <c r="A471" s="44">
        <v>73</v>
      </c>
      <c r="B471" s="43" t="s">
        <v>1814</v>
      </c>
      <c r="C471" s="44" t="s">
        <v>76</v>
      </c>
      <c r="D471" s="38" t="s">
        <v>1815</v>
      </c>
      <c r="E471" s="44" t="s">
        <v>32</v>
      </c>
      <c r="F471" s="35" t="s">
        <v>1247</v>
      </c>
      <c r="G471" s="45">
        <v>49.89</v>
      </c>
      <c r="H471" s="44" t="s">
        <v>1816</v>
      </c>
      <c r="I471" s="44" t="s">
        <v>1817</v>
      </c>
      <c r="J471" s="65">
        <v>2019</v>
      </c>
      <c r="K471" s="35">
        <v>2020</v>
      </c>
      <c r="L471" s="45">
        <v>49.89</v>
      </c>
      <c r="M471" s="45"/>
      <c r="N471" s="63">
        <v>30</v>
      </c>
      <c r="O471" s="63">
        <v>157</v>
      </c>
      <c r="P471" s="65">
        <v>14</v>
      </c>
      <c r="Q471" s="65">
        <v>53</v>
      </c>
      <c r="R471" s="44" t="s">
        <v>1818</v>
      </c>
      <c r="S471" s="44"/>
      <c r="T471" s="44"/>
      <c r="U471" s="44" t="s">
        <v>985</v>
      </c>
      <c r="V471" s="44" t="s">
        <v>1806</v>
      </c>
      <c r="W471" s="44"/>
    </row>
    <row r="472" spans="1:24" s="2" customFormat="1" ht="86.4" hidden="1">
      <c r="A472" s="44">
        <v>74</v>
      </c>
      <c r="B472" s="43" t="s">
        <v>1819</v>
      </c>
      <c r="C472" s="44" t="s">
        <v>76</v>
      </c>
      <c r="D472" s="38" t="s">
        <v>1815</v>
      </c>
      <c r="E472" s="44" t="s">
        <v>32</v>
      </c>
      <c r="F472" s="35" t="s">
        <v>1247</v>
      </c>
      <c r="G472" s="45">
        <v>49.97</v>
      </c>
      <c r="H472" s="44" t="s">
        <v>1820</v>
      </c>
      <c r="I472" s="44" t="s">
        <v>1821</v>
      </c>
      <c r="J472" s="65">
        <v>2019</v>
      </c>
      <c r="K472" s="35">
        <v>2020</v>
      </c>
      <c r="L472" s="45">
        <v>49.97</v>
      </c>
      <c r="M472" s="45"/>
      <c r="N472" s="63">
        <v>30</v>
      </c>
      <c r="O472" s="63">
        <v>157</v>
      </c>
      <c r="P472" s="65">
        <v>14</v>
      </c>
      <c r="Q472" s="65">
        <v>53</v>
      </c>
      <c r="R472" s="44" t="s">
        <v>1822</v>
      </c>
      <c r="S472" s="44"/>
      <c r="T472" s="44"/>
      <c r="U472" s="44" t="s">
        <v>985</v>
      </c>
      <c r="V472" s="44" t="s">
        <v>1799</v>
      </c>
      <c r="W472" s="44"/>
    </row>
    <row r="473" spans="1:24" s="4" customFormat="1" ht="25.05" hidden="1" customHeight="1">
      <c r="A473" s="40"/>
      <c r="B473" s="36" t="s">
        <v>1823</v>
      </c>
      <c r="C473" s="41"/>
      <c r="D473" s="34"/>
      <c r="E473" s="41"/>
      <c r="F473" s="42"/>
      <c r="G473" s="42"/>
      <c r="H473" s="41"/>
      <c r="I473" s="33"/>
      <c r="J473" s="40"/>
      <c r="K473" s="40"/>
      <c r="L473" s="58">
        <f>SUM(L474:L476)</f>
        <v>1410</v>
      </c>
      <c r="M473" s="58">
        <f t="shared" ref="M473:Q473" si="50">SUM(M474:M476)</f>
        <v>0</v>
      </c>
      <c r="N473" s="64">
        <f t="shared" si="50"/>
        <v>1532</v>
      </c>
      <c r="O473" s="64">
        <f t="shared" si="50"/>
        <v>5451</v>
      </c>
      <c r="P473" s="64">
        <f t="shared" si="50"/>
        <v>487</v>
      </c>
      <c r="Q473" s="64">
        <f t="shared" si="50"/>
        <v>3083</v>
      </c>
      <c r="R473" s="44"/>
      <c r="S473" s="44"/>
      <c r="T473" s="33"/>
      <c r="U473" s="33"/>
      <c r="V473" s="33"/>
      <c r="W473" s="33"/>
      <c r="X473" s="4">
        <v>1</v>
      </c>
    </row>
    <row r="474" spans="1:24" s="2" customFormat="1" ht="111" hidden="1" customHeight="1">
      <c r="A474" s="35">
        <v>75</v>
      </c>
      <c r="B474" s="43" t="s">
        <v>1824</v>
      </c>
      <c r="C474" s="44" t="s">
        <v>103</v>
      </c>
      <c r="D474" s="38" t="s">
        <v>1825</v>
      </c>
      <c r="E474" s="48" t="s">
        <v>32</v>
      </c>
      <c r="F474" s="48" t="s">
        <v>439</v>
      </c>
      <c r="G474" s="48">
        <v>1</v>
      </c>
      <c r="H474" s="37"/>
      <c r="I474" s="44" t="s">
        <v>1826</v>
      </c>
      <c r="J474" s="35">
        <v>2018</v>
      </c>
      <c r="K474" s="35">
        <v>2019</v>
      </c>
      <c r="L474" s="57">
        <v>400</v>
      </c>
      <c r="M474" s="57"/>
      <c r="N474" s="63">
        <v>880</v>
      </c>
      <c r="O474" s="63">
        <v>3256</v>
      </c>
      <c r="P474" s="63">
        <v>355</v>
      </c>
      <c r="Q474" s="63">
        <v>2587</v>
      </c>
      <c r="R474" s="44" t="s">
        <v>1827</v>
      </c>
      <c r="S474" s="44"/>
      <c r="T474" s="35"/>
      <c r="U474" s="44" t="s">
        <v>109</v>
      </c>
      <c r="V474" s="44" t="s">
        <v>957</v>
      </c>
      <c r="W474" s="35"/>
    </row>
    <row r="475" spans="1:24" s="2" customFormat="1" ht="106.95" hidden="1" customHeight="1">
      <c r="A475" s="35">
        <v>76</v>
      </c>
      <c r="B475" s="43" t="s">
        <v>1828</v>
      </c>
      <c r="C475" s="44" t="s">
        <v>179</v>
      </c>
      <c r="D475" s="38" t="s">
        <v>1829</v>
      </c>
      <c r="E475" s="44" t="s">
        <v>32</v>
      </c>
      <c r="F475" s="44" t="s">
        <v>526</v>
      </c>
      <c r="G475" s="44">
        <v>1</v>
      </c>
      <c r="H475" s="44"/>
      <c r="I475" s="45" t="s">
        <v>1830</v>
      </c>
      <c r="J475" s="44">
        <v>2020</v>
      </c>
      <c r="K475" s="44">
        <v>2021</v>
      </c>
      <c r="L475" s="45">
        <v>580</v>
      </c>
      <c r="M475" s="57"/>
      <c r="N475" s="63">
        <v>292</v>
      </c>
      <c r="O475" s="63">
        <v>935</v>
      </c>
      <c r="P475" s="65">
        <v>82</v>
      </c>
      <c r="Q475" s="65">
        <v>338</v>
      </c>
      <c r="R475" s="44" t="s">
        <v>1831</v>
      </c>
      <c r="S475" s="44"/>
      <c r="T475" s="35"/>
      <c r="U475" s="44" t="s">
        <v>179</v>
      </c>
      <c r="V475" s="44" t="s">
        <v>957</v>
      </c>
      <c r="W475" s="35"/>
    </row>
    <row r="476" spans="1:24" s="2" customFormat="1" ht="163.05000000000001" hidden="1" customHeight="1">
      <c r="A476" s="35">
        <v>77</v>
      </c>
      <c r="B476" s="43" t="s">
        <v>1832</v>
      </c>
      <c r="C476" s="37" t="s">
        <v>76</v>
      </c>
      <c r="D476" s="51" t="s">
        <v>797</v>
      </c>
      <c r="E476" s="44" t="s">
        <v>32</v>
      </c>
      <c r="F476" s="44" t="s">
        <v>526</v>
      </c>
      <c r="G476" s="44">
        <v>1</v>
      </c>
      <c r="H476" s="37"/>
      <c r="I476" s="45" t="s">
        <v>1833</v>
      </c>
      <c r="J476" s="35">
        <v>2020</v>
      </c>
      <c r="K476" s="35">
        <v>2021</v>
      </c>
      <c r="L476" s="57">
        <v>430</v>
      </c>
      <c r="M476" s="57"/>
      <c r="N476" s="63">
        <v>360</v>
      </c>
      <c r="O476" s="63">
        <v>1260</v>
      </c>
      <c r="P476" s="63">
        <v>50</v>
      </c>
      <c r="Q476" s="63">
        <v>158</v>
      </c>
      <c r="R476" s="44" t="s">
        <v>1834</v>
      </c>
      <c r="S476" s="44"/>
      <c r="T476" s="35"/>
      <c r="U476" s="44" t="s">
        <v>1835</v>
      </c>
      <c r="V476" s="44" t="s">
        <v>957</v>
      </c>
      <c r="W476" s="35"/>
    </row>
    <row r="477" spans="1:24" s="4" customFormat="1" ht="27" hidden="1" customHeight="1">
      <c r="A477" s="40"/>
      <c r="B477" s="36" t="s">
        <v>1836</v>
      </c>
      <c r="C477" s="41"/>
      <c r="D477" s="34"/>
      <c r="E477" s="41"/>
      <c r="F477" s="42"/>
      <c r="G477" s="42"/>
      <c r="H477" s="41"/>
      <c r="I477" s="33"/>
      <c r="J477" s="40"/>
      <c r="K477" s="40"/>
      <c r="L477" s="58">
        <f>SUM(L478+L490)</f>
        <v>17752.900000000001</v>
      </c>
      <c r="M477" s="58">
        <f t="shared" ref="M477:Q477" si="51">SUM(M478+M490)</f>
        <v>49</v>
      </c>
      <c r="N477" s="64">
        <f t="shared" si="51"/>
        <v>23103</v>
      </c>
      <c r="O477" s="64">
        <f t="shared" si="51"/>
        <v>90371</v>
      </c>
      <c r="P477" s="64">
        <f t="shared" si="51"/>
        <v>6378</v>
      </c>
      <c r="Q477" s="64">
        <f t="shared" si="51"/>
        <v>25814</v>
      </c>
      <c r="R477" s="44"/>
      <c r="S477" s="44"/>
      <c r="T477" s="33"/>
      <c r="U477" s="33"/>
      <c r="V477" s="33"/>
      <c r="W477" s="33"/>
      <c r="X477" s="4">
        <v>1</v>
      </c>
    </row>
    <row r="478" spans="1:24" s="4" customFormat="1" ht="25.05" hidden="1" customHeight="1">
      <c r="A478" s="40"/>
      <c r="B478" s="36" t="s">
        <v>1837</v>
      </c>
      <c r="C478" s="41"/>
      <c r="D478" s="34"/>
      <c r="E478" s="41"/>
      <c r="F478" s="42"/>
      <c r="G478" s="42"/>
      <c r="H478" s="41"/>
      <c r="I478" s="163"/>
      <c r="J478" s="40"/>
      <c r="K478" s="40"/>
      <c r="L478" s="58">
        <f>SUM(L479:L489)</f>
        <v>10912.1</v>
      </c>
      <c r="M478" s="58">
        <f t="shared" ref="M478:Q478" si="52">SUM(M479:M489)</f>
        <v>49</v>
      </c>
      <c r="N478" s="64">
        <f t="shared" si="52"/>
        <v>17334</v>
      </c>
      <c r="O478" s="64">
        <f t="shared" si="52"/>
        <v>66865</v>
      </c>
      <c r="P478" s="64">
        <f t="shared" si="52"/>
        <v>4600</v>
      </c>
      <c r="Q478" s="64">
        <f t="shared" si="52"/>
        <v>18665</v>
      </c>
      <c r="R478" s="44"/>
      <c r="S478" s="44"/>
      <c r="T478" s="33"/>
      <c r="U478" s="33"/>
      <c r="V478" s="33"/>
      <c r="W478" s="33"/>
      <c r="X478" s="8">
        <v>1</v>
      </c>
    </row>
    <row r="479" spans="1:24" ht="81" hidden="1" customHeight="1">
      <c r="A479" s="35">
        <v>78</v>
      </c>
      <c r="B479" s="43" t="s">
        <v>1838</v>
      </c>
      <c r="C479" s="44" t="s">
        <v>225</v>
      </c>
      <c r="D479" s="38" t="s">
        <v>1313</v>
      </c>
      <c r="E479" s="44" t="s">
        <v>32</v>
      </c>
      <c r="F479" s="44" t="s">
        <v>1247</v>
      </c>
      <c r="G479" s="44">
        <v>1.5</v>
      </c>
      <c r="H479" s="44" t="s">
        <v>1839</v>
      </c>
      <c r="I479" s="44" t="s">
        <v>1840</v>
      </c>
      <c r="J479" s="44">
        <v>2019</v>
      </c>
      <c r="K479" s="44">
        <v>2019</v>
      </c>
      <c r="L479" s="45">
        <v>18</v>
      </c>
      <c r="M479" s="57"/>
      <c r="N479" s="65">
        <v>47</v>
      </c>
      <c r="O479" s="65">
        <v>204</v>
      </c>
      <c r="P479" s="65">
        <v>10</v>
      </c>
      <c r="Q479" s="65">
        <v>43</v>
      </c>
      <c r="R479" s="44" t="s">
        <v>1841</v>
      </c>
      <c r="S479" s="44"/>
      <c r="T479" s="35"/>
      <c r="U479" s="35" t="s">
        <v>225</v>
      </c>
      <c r="V479" s="44" t="s">
        <v>1189</v>
      </c>
      <c r="W479" s="35"/>
    </row>
    <row r="480" spans="1:24" ht="132.75" hidden="1" customHeight="1">
      <c r="A480" s="35">
        <v>79</v>
      </c>
      <c r="B480" s="43" t="s">
        <v>1842</v>
      </c>
      <c r="C480" s="44" t="s">
        <v>150</v>
      </c>
      <c r="D480" s="38" t="s">
        <v>1843</v>
      </c>
      <c r="E480" s="44" t="s">
        <v>1844</v>
      </c>
      <c r="F480" s="141" t="s">
        <v>1247</v>
      </c>
      <c r="G480" s="141">
        <v>125.8</v>
      </c>
      <c r="H480" s="44" t="s">
        <v>1845</v>
      </c>
      <c r="I480" s="44" t="s">
        <v>1846</v>
      </c>
      <c r="J480" s="44"/>
      <c r="K480" s="44"/>
      <c r="L480" s="45">
        <v>1493</v>
      </c>
      <c r="M480" s="57"/>
      <c r="N480" s="65">
        <v>4551</v>
      </c>
      <c r="O480" s="65">
        <v>17617</v>
      </c>
      <c r="P480" s="65">
        <v>1472</v>
      </c>
      <c r="Q480" s="65">
        <v>5874</v>
      </c>
      <c r="R480" s="44" t="s">
        <v>1847</v>
      </c>
      <c r="S480" s="44"/>
      <c r="T480" s="35"/>
      <c r="U480" s="35" t="s">
        <v>150</v>
      </c>
      <c r="V480" s="44" t="s">
        <v>1189</v>
      </c>
      <c r="W480" s="35"/>
    </row>
    <row r="481" spans="1:24" ht="111.75" hidden="1" customHeight="1">
      <c r="A481" s="35">
        <v>80</v>
      </c>
      <c r="B481" s="43" t="s">
        <v>1848</v>
      </c>
      <c r="C481" s="35" t="s">
        <v>262</v>
      </c>
      <c r="D481" s="38" t="s">
        <v>1199</v>
      </c>
      <c r="E481" s="35" t="s">
        <v>32</v>
      </c>
      <c r="F481" s="35" t="s">
        <v>1247</v>
      </c>
      <c r="G481" s="35">
        <v>249.5</v>
      </c>
      <c r="H481" s="44" t="s">
        <v>1845</v>
      </c>
      <c r="I481" s="44" t="s">
        <v>1849</v>
      </c>
      <c r="J481" s="35">
        <v>2020</v>
      </c>
      <c r="K481" s="35">
        <v>2020</v>
      </c>
      <c r="L481" s="57">
        <v>2495</v>
      </c>
      <c r="M481" s="57"/>
      <c r="N481" s="63">
        <v>8702</v>
      </c>
      <c r="O481" s="63">
        <v>32942</v>
      </c>
      <c r="P481" s="63">
        <v>1932</v>
      </c>
      <c r="Q481" s="63">
        <v>7811</v>
      </c>
      <c r="R481" s="44" t="s">
        <v>267</v>
      </c>
      <c r="S481" s="44"/>
      <c r="T481" s="35"/>
      <c r="U481" s="44" t="s">
        <v>262</v>
      </c>
      <c r="V481" s="44" t="s">
        <v>1189</v>
      </c>
      <c r="W481" s="35"/>
    </row>
    <row r="482" spans="1:24" ht="81" hidden="1" customHeight="1">
      <c r="A482" s="35">
        <v>81</v>
      </c>
      <c r="B482" s="43" t="s">
        <v>1850</v>
      </c>
      <c r="C482" s="44" t="s">
        <v>200</v>
      </c>
      <c r="D482" s="38" t="s">
        <v>1851</v>
      </c>
      <c r="E482" s="44" t="s">
        <v>32</v>
      </c>
      <c r="F482" s="35" t="s">
        <v>1247</v>
      </c>
      <c r="G482" s="35">
        <v>1.6</v>
      </c>
      <c r="H482" s="44" t="s">
        <v>1764</v>
      </c>
      <c r="I482" s="44" t="s">
        <v>1852</v>
      </c>
      <c r="J482" s="35">
        <v>2019</v>
      </c>
      <c r="K482" s="35">
        <v>2020</v>
      </c>
      <c r="L482" s="57">
        <v>418</v>
      </c>
      <c r="M482" s="45"/>
      <c r="N482" s="63">
        <v>73</v>
      </c>
      <c r="O482" s="63">
        <v>295</v>
      </c>
      <c r="P482" s="65">
        <v>10</v>
      </c>
      <c r="Q482" s="65">
        <v>34</v>
      </c>
      <c r="R482" s="44" t="s">
        <v>1853</v>
      </c>
      <c r="S482" s="44"/>
      <c r="T482" s="35"/>
      <c r="U482" s="35" t="s">
        <v>200</v>
      </c>
      <c r="V482" s="44" t="s">
        <v>1189</v>
      </c>
      <c r="W482" s="44"/>
    </row>
    <row r="483" spans="1:24" ht="81" hidden="1" customHeight="1">
      <c r="A483" s="35">
        <v>82</v>
      </c>
      <c r="B483" s="43" t="s">
        <v>1854</v>
      </c>
      <c r="C483" s="44" t="s">
        <v>206</v>
      </c>
      <c r="D483" s="38" t="s">
        <v>1855</v>
      </c>
      <c r="E483" s="44" t="s">
        <v>264</v>
      </c>
      <c r="F483" s="44" t="s">
        <v>1247</v>
      </c>
      <c r="G483" s="44">
        <v>23.5</v>
      </c>
      <c r="H483" s="44"/>
      <c r="I483" s="44" t="s">
        <v>1856</v>
      </c>
      <c r="J483" s="44">
        <v>2019</v>
      </c>
      <c r="K483" s="44">
        <v>2020</v>
      </c>
      <c r="L483" s="45">
        <v>181.3</v>
      </c>
      <c r="M483" s="57"/>
      <c r="N483" s="65"/>
      <c r="O483" s="65"/>
      <c r="P483" s="65">
        <v>532</v>
      </c>
      <c r="Q483" s="65">
        <v>2275</v>
      </c>
      <c r="R483" s="44" t="s">
        <v>1857</v>
      </c>
      <c r="S483" s="44"/>
      <c r="T483" s="44"/>
      <c r="U483" s="44" t="s">
        <v>206</v>
      </c>
      <c r="V483" s="44" t="s">
        <v>1189</v>
      </c>
      <c r="W483" s="35"/>
    </row>
    <row r="484" spans="1:24" s="19" customFormat="1" ht="81" hidden="1" customHeight="1">
      <c r="A484" s="35">
        <v>83</v>
      </c>
      <c r="B484" s="43" t="s">
        <v>1858</v>
      </c>
      <c r="C484" s="44" t="s">
        <v>179</v>
      </c>
      <c r="D484" s="38" t="s">
        <v>1859</v>
      </c>
      <c r="E484" s="44" t="s">
        <v>32</v>
      </c>
      <c r="F484" s="44" t="s">
        <v>845</v>
      </c>
      <c r="G484" s="44">
        <v>5100</v>
      </c>
      <c r="H484" s="44"/>
      <c r="I484" s="44" t="s">
        <v>1860</v>
      </c>
      <c r="J484" s="44">
        <v>2019</v>
      </c>
      <c r="K484" s="44">
        <v>2019</v>
      </c>
      <c r="L484" s="45">
        <v>102</v>
      </c>
      <c r="M484" s="57"/>
      <c r="N484" s="65">
        <v>50</v>
      </c>
      <c r="O484" s="65">
        <v>120</v>
      </c>
      <c r="P484" s="65">
        <v>5</v>
      </c>
      <c r="Q484" s="65">
        <v>13</v>
      </c>
      <c r="R484" s="44" t="s">
        <v>1861</v>
      </c>
      <c r="S484" s="44"/>
      <c r="T484" s="35"/>
      <c r="U484" s="35" t="s">
        <v>179</v>
      </c>
      <c r="V484" s="44" t="s">
        <v>1189</v>
      </c>
      <c r="W484" s="35"/>
      <c r="X484" s="8"/>
    </row>
    <row r="485" spans="1:24" ht="81" hidden="1" customHeight="1">
      <c r="A485" s="35">
        <v>84</v>
      </c>
      <c r="B485" s="43" t="s">
        <v>1862</v>
      </c>
      <c r="C485" s="44" t="s">
        <v>103</v>
      </c>
      <c r="D485" s="38" t="s">
        <v>1863</v>
      </c>
      <c r="E485" s="44" t="s">
        <v>32</v>
      </c>
      <c r="F485" s="35" t="s">
        <v>1247</v>
      </c>
      <c r="G485" s="44">
        <v>248</v>
      </c>
      <c r="H485" s="44" t="s">
        <v>1864</v>
      </c>
      <c r="I485" s="44" t="s">
        <v>1865</v>
      </c>
      <c r="J485" s="44">
        <v>2019</v>
      </c>
      <c r="K485" s="44">
        <v>2020</v>
      </c>
      <c r="L485" s="45">
        <v>2232</v>
      </c>
      <c r="M485" s="57"/>
      <c r="N485" s="63">
        <v>1202</v>
      </c>
      <c r="O485" s="63">
        <v>4841</v>
      </c>
      <c r="P485" s="63">
        <v>35</v>
      </c>
      <c r="Q485" s="63">
        <v>130</v>
      </c>
      <c r="R485" s="44" t="s">
        <v>1492</v>
      </c>
      <c r="S485" s="44"/>
      <c r="T485" s="35"/>
      <c r="U485" s="44" t="s">
        <v>103</v>
      </c>
      <c r="V485" s="44" t="s">
        <v>1189</v>
      </c>
      <c r="W485" s="35"/>
    </row>
    <row r="486" spans="1:24" s="5" customFormat="1" ht="129" hidden="1" customHeight="1">
      <c r="A486" s="35">
        <v>85</v>
      </c>
      <c r="B486" s="43" t="s">
        <v>1866</v>
      </c>
      <c r="C486" s="35" t="s">
        <v>103</v>
      </c>
      <c r="D486" s="51" t="s">
        <v>616</v>
      </c>
      <c r="E486" s="44" t="s">
        <v>32</v>
      </c>
      <c r="F486" s="35" t="s">
        <v>1247</v>
      </c>
      <c r="G486" s="44">
        <v>7</v>
      </c>
      <c r="H486" s="44">
        <v>9</v>
      </c>
      <c r="I486" s="44" t="s">
        <v>1867</v>
      </c>
      <c r="J486" s="35">
        <v>2019</v>
      </c>
      <c r="K486" s="35">
        <v>2020</v>
      </c>
      <c r="L486" s="57">
        <f>G486*H486</f>
        <v>63</v>
      </c>
      <c r="M486" s="57"/>
      <c r="N486" s="63">
        <v>124</v>
      </c>
      <c r="O486" s="63">
        <v>459</v>
      </c>
      <c r="P486" s="63">
        <v>14</v>
      </c>
      <c r="Q486" s="63">
        <v>52</v>
      </c>
      <c r="R486" s="44" t="s">
        <v>1868</v>
      </c>
      <c r="S486" s="44"/>
      <c r="T486" s="35"/>
      <c r="U486" s="44" t="s">
        <v>103</v>
      </c>
      <c r="V486" s="44" t="s">
        <v>38</v>
      </c>
      <c r="W486" s="35"/>
    </row>
    <row r="487" spans="1:24" ht="221.25" hidden="1" customHeight="1">
      <c r="A487" s="35">
        <v>86</v>
      </c>
      <c r="B487" s="43" t="s">
        <v>1869</v>
      </c>
      <c r="C487" s="44" t="s">
        <v>280</v>
      </c>
      <c r="D487" s="38" t="s">
        <v>357</v>
      </c>
      <c r="E487" s="44" t="s">
        <v>264</v>
      </c>
      <c r="F487" s="44"/>
      <c r="G487" s="44"/>
      <c r="H487" s="44"/>
      <c r="I487" s="44" t="s">
        <v>1870</v>
      </c>
      <c r="J487" s="44">
        <v>2019</v>
      </c>
      <c r="K487" s="44">
        <v>2020</v>
      </c>
      <c r="L487" s="45">
        <v>1967.4</v>
      </c>
      <c r="M487" s="57"/>
      <c r="N487" s="63">
        <v>615</v>
      </c>
      <c r="O487" s="63">
        <v>2285</v>
      </c>
      <c r="P487" s="63">
        <v>64</v>
      </c>
      <c r="Q487" s="63">
        <v>257</v>
      </c>
      <c r="R487" s="44" t="s">
        <v>1871</v>
      </c>
      <c r="S487" s="44"/>
      <c r="T487" s="35"/>
      <c r="U487" s="44" t="s">
        <v>280</v>
      </c>
      <c r="V487" s="44" t="s">
        <v>1189</v>
      </c>
      <c r="W487" s="35"/>
    </row>
    <row r="488" spans="1:24" ht="53.25" hidden="1" customHeight="1">
      <c r="A488" s="35">
        <v>87</v>
      </c>
      <c r="B488" s="43" t="s">
        <v>1872</v>
      </c>
      <c r="C488" s="35" t="s">
        <v>76</v>
      </c>
      <c r="D488" s="38" t="s">
        <v>1873</v>
      </c>
      <c r="E488" s="35" t="s">
        <v>32</v>
      </c>
      <c r="F488" s="35" t="s">
        <v>1247</v>
      </c>
      <c r="G488" s="35">
        <v>38.9</v>
      </c>
      <c r="H488" s="44"/>
      <c r="I488" s="44" t="s">
        <v>1874</v>
      </c>
      <c r="J488" s="35">
        <v>2020</v>
      </c>
      <c r="K488" s="35">
        <v>2020</v>
      </c>
      <c r="L488" s="57">
        <v>809</v>
      </c>
      <c r="M488" s="57">
        <v>49</v>
      </c>
      <c r="N488" s="63">
        <v>571</v>
      </c>
      <c r="O488" s="63">
        <v>2135</v>
      </c>
      <c r="P488" s="63">
        <v>184</v>
      </c>
      <c r="Q488" s="63">
        <v>739</v>
      </c>
      <c r="R488" s="44" t="s">
        <v>1875</v>
      </c>
      <c r="S488" s="44"/>
      <c r="T488" s="35"/>
      <c r="U488" s="35" t="s">
        <v>76</v>
      </c>
      <c r="V488" s="44" t="s">
        <v>1189</v>
      </c>
      <c r="W488" s="35"/>
    </row>
    <row r="489" spans="1:24" ht="105" hidden="1" customHeight="1">
      <c r="A489" s="35">
        <v>88</v>
      </c>
      <c r="B489" s="43" t="s">
        <v>1876</v>
      </c>
      <c r="C489" s="35" t="s">
        <v>69</v>
      </c>
      <c r="D489" s="38" t="s">
        <v>1877</v>
      </c>
      <c r="E489" s="35" t="s">
        <v>32</v>
      </c>
      <c r="F489" s="35" t="s">
        <v>1247</v>
      </c>
      <c r="G489" s="35">
        <v>128.30000000000001</v>
      </c>
      <c r="H489" s="44"/>
      <c r="I489" s="44" t="s">
        <v>1878</v>
      </c>
      <c r="J489" s="44">
        <v>2019</v>
      </c>
      <c r="K489" s="35">
        <v>2020</v>
      </c>
      <c r="L489" s="57">
        <v>1133.4000000000001</v>
      </c>
      <c r="M489" s="57"/>
      <c r="N489" s="63">
        <v>1399</v>
      </c>
      <c r="O489" s="63">
        <v>5967</v>
      </c>
      <c r="P489" s="63">
        <v>342</v>
      </c>
      <c r="Q489" s="63">
        <v>1437</v>
      </c>
      <c r="R489" s="44" t="s">
        <v>1879</v>
      </c>
      <c r="S489" s="44"/>
      <c r="T489" s="35"/>
      <c r="U489" s="44" t="s">
        <v>69</v>
      </c>
      <c r="V489" s="44" t="s">
        <v>1189</v>
      </c>
      <c r="W489" s="35"/>
    </row>
    <row r="490" spans="1:24" s="4" customFormat="1" ht="31.05" hidden="1" customHeight="1">
      <c r="A490" s="40"/>
      <c r="B490" s="36" t="s">
        <v>1880</v>
      </c>
      <c r="C490" s="41"/>
      <c r="D490" s="34"/>
      <c r="E490" s="41"/>
      <c r="F490" s="42"/>
      <c r="G490" s="42"/>
      <c r="H490" s="41"/>
      <c r="I490" s="33"/>
      <c r="J490" s="40"/>
      <c r="K490" s="40"/>
      <c r="L490" s="58">
        <f>SUM(L491:L504)</f>
        <v>6840.8</v>
      </c>
      <c r="M490" s="58">
        <f t="shared" ref="M490:Q490" si="53">SUM(M491:M504)</f>
        <v>0</v>
      </c>
      <c r="N490" s="64">
        <f t="shared" si="53"/>
        <v>5769</v>
      </c>
      <c r="O490" s="64">
        <f t="shared" si="53"/>
        <v>23506</v>
      </c>
      <c r="P490" s="64">
        <f t="shared" si="53"/>
        <v>1778</v>
      </c>
      <c r="Q490" s="64">
        <f t="shared" si="53"/>
        <v>7149</v>
      </c>
      <c r="R490" s="44"/>
      <c r="S490" s="44"/>
      <c r="T490" s="33"/>
      <c r="U490" s="33"/>
      <c r="V490" s="33"/>
      <c r="W490" s="33"/>
      <c r="X490" s="4">
        <v>1</v>
      </c>
    </row>
    <row r="491" spans="1:24" s="5" customFormat="1" ht="97.05" hidden="1" customHeight="1">
      <c r="A491" s="35">
        <v>89</v>
      </c>
      <c r="B491" s="43" t="s">
        <v>1881</v>
      </c>
      <c r="C491" s="44" t="s">
        <v>103</v>
      </c>
      <c r="D491" s="38" t="s">
        <v>146</v>
      </c>
      <c r="E491" s="44" t="s">
        <v>613</v>
      </c>
      <c r="F491" s="44" t="s">
        <v>1247</v>
      </c>
      <c r="G491" s="44">
        <v>30</v>
      </c>
      <c r="H491" s="44">
        <v>50</v>
      </c>
      <c r="I491" s="44" t="s">
        <v>1882</v>
      </c>
      <c r="J491" s="44">
        <v>2019</v>
      </c>
      <c r="K491" s="44">
        <v>2020</v>
      </c>
      <c r="L491" s="45">
        <v>1500</v>
      </c>
      <c r="M491" s="45"/>
      <c r="N491" s="65">
        <v>521</v>
      </c>
      <c r="O491" s="65">
        <v>2194</v>
      </c>
      <c r="P491" s="65">
        <v>36</v>
      </c>
      <c r="Q491" s="65">
        <v>164</v>
      </c>
      <c r="R491" s="44" t="s">
        <v>1883</v>
      </c>
      <c r="S491" s="44" t="s">
        <v>1385</v>
      </c>
      <c r="T491" s="44"/>
      <c r="U491" s="44" t="s">
        <v>103</v>
      </c>
      <c r="V491" s="44" t="s">
        <v>38</v>
      </c>
      <c r="W491" s="44"/>
    </row>
    <row r="492" spans="1:24" s="5" customFormat="1" ht="148.94999999999999" hidden="1" customHeight="1">
      <c r="A492" s="35">
        <v>90</v>
      </c>
      <c r="B492" s="43" t="s">
        <v>1884</v>
      </c>
      <c r="C492" s="44" t="s">
        <v>103</v>
      </c>
      <c r="D492" s="38" t="s">
        <v>104</v>
      </c>
      <c r="E492" s="44" t="s">
        <v>32</v>
      </c>
      <c r="F492" s="44" t="s">
        <v>1247</v>
      </c>
      <c r="G492" s="44">
        <v>44.5</v>
      </c>
      <c r="H492" s="44">
        <v>50</v>
      </c>
      <c r="I492" s="168" t="s">
        <v>1885</v>
      </c>
      <c r="J492" s="44">
        <v>2019</v>
      </c>
      <c r="K492" s="44">
        <v>2020</v>
      </c>
      <c r="L492" s="45">
        <v>2225</v>
      </c>
      <c r="M492" s="45"/>
      <c r="N492" s="65">
        <v>696</v>
      </c>
      <c r="O492" s="65">
        <v>2650</v>
      </c>
      <c r="P492" s="65">
        <v>241</v>
      </c>
      <c r="Q492" s="65">
        <v>904</v>
      </c>
      <c r="R492" s="44" t="s">
        <v>1883</v>
      </c>
      <c r="S492" s="44" t="s">
        <v>1385</v>
      </c>
      <c r="T492" s="44"/>
      <c r="U492" s="44" t="s">
        <v>109</v>
      </c>
      <c r="V492" s="44" t="s">
        <v>38</v>
      </c>
      <c r="W492" s="44"/>
    </row>
    <row r="493" spans="1:24" s="5" customFormat="1" ht="97.05" hidden="1" customHeight="1">
      <c r="A493" s="35">
        <v>91</v>
      </c>
      <c r="B493" s="43" t="s">
        <v>1886</v>
      </c>
      <c r="C493" s="44" t="s">
        <v>103</v>
      </c>
      <c r="D493" s="38" t="s">
        <v>616</v>
      </c>
      <c r="E493" s="44" t="s">
        <v>32</v>
      </c>
      <c r="F493" s="44" t="s">
        <v>1247</v>
      </c>
      <c r="G493" s="44">
        <v>1</v>
      </c>
      <c r="H493" s="44">
        <v>50</v>
      </c>
      <c r="I493" s="44" t="s">
        <v>1887</v>
      </c>
      <c r="J493" s="44">
        <v>2020</v>
      </c>
      <c r="K493" s="44">
        <v>2020</v>
      </c>
      <c r="L493" s="45">
        <v>40</v>
      </c>
      <c r="M493" s="45"/>
      <c r="N493" s="65">
        <v>78</v>
      </c>
      <c r="O493" s="65">
        <v>300</v>
      </c>
      <c r="P493" s="65">
        <v>4</v>
      </c>
      <c r="Q493" s="65">
        <v>15</v>
      </c>
      <c r="R493" s="44" t="s">
        <v>1883</v>
      </c>
      <c r="S493" s="44" t="s">
        <v>1385</v>
      </c>
      <c r="T493" s="44"/>
      <c r="U493" s="44" t="s">
        <v>109</v>
      </c>
      <c r="V493" s="44" t="s">
        <v>38</v>
      </c>
      <c r="W493" s="44"/>
    </row>
    <row r="494" spans="1:24" s="5" customFormat="1" ht="97.05" hidden="1" customHeight="1">
      <c r="A494" s="35">
        <v>92</v>
      </c>
      <c r="B494" s="43" t="s">
        <v>1888</v>
      </c>
      <c r="C494" s="44" t="s">
        <v>103</v>
      </c>
      <c r="D494" s="38" t="s">
        <v>1526</v>
      </c>
      <c r="E494" s="44" t="s">
        <v>32</v>
      </c>
      <c r="F494" s="44" t="s">
        <v>1247</v>
      </c>
      <c r="G494" s="44">
        <v>5</v>
      </c>
      <c r="H494" s="44">
        <v>50</v>
      </c>
      <c r="I494" s="44" t="s">
        <v>1889</v>
      </c>
      <c r="J494" s="44">
        <v>2020</v>
      </c>
      <c r="K494" s="44">
        <v>2020</v>
      </c>
      <c r="L494" s="45">
        <v>20</v>
      </c>
      <c r="M494" s="45"/>
      <c r="N494" s="65">
        <v>1202</v>
      </c>
      <c r="O494" s="65">
        <v>4841</v>
      </c>
      <c r="P494" s="65">
        <v>35</v>
      </c>
      <c r="Q494" s="65">
        <v>130</v>
      </c>
      <c r="R494" s="44" t="s">
        <v>1883</v>
      </c>
      <c r="S494" s="44" t="s">
        <v>1385</v>
      </c>
      <c r="T494" s="44"/>
      <c r="U494" s="44" t="s">
        <v>109</v>
      </c>
      <c r="V494" s="44" t="s">
        <v>38</v>
      </c>
      <c r="W494" s="44"/>
    </row>
    <row r="495" spans="1:24" s="5" customFormat="1" ht="97.05" hidden="1" customHeight="1">
      <c r="A495" s="35">
        <v>93</v>
      </c>
      <c r="B495" s="43" t="s">
        <v>1890</v>
      </c>
      <c r="C495" s="44" t="s">
        <v>103</v>
      </c>
      <c r="D495" s="38" t="s">
        <v>111</v>
      </c>
      <c r="E495" s="44" t="s">
        <v>32</v>
      </c>
      <c r="F495" s="44" t="s">
        <v>1247</v>
      </c>
      <c r="G495" s="44">
        <v>6.8</v>
      </c>
      <c r="H495" s="44" t="s">
        <v>1891</v>
      </c>
      <c r="I495" s="44" t="s">
        <v>1892</v>
      </c>
      <c r="J495" s="44">
        <v>2019</v>
      </c>
      <c r="K495" s="44">
        <v>2020</v>
      </c>
      <c r="L495" s="45">
        <v>306</v>
      </c>
      <c r="M495" s="45"/>
      <c r="N495" s="65">
        <v>508</v>
      </c>
      <c r="O495" s="65">
        <v>1991</v>
      </c>
      <c r="P495" s="65">
        <v>204</v>
      </c>
      <c r="Q495" s="65">
        <v>808</v>
      </c>
      <c r="R495" s="44" t="s">
        <v>1883</v>
      </c>
      <c r="S495" s="44" t="s">
        <v>1385</v>
      </c>
      <c r="T495" s="44"/>
      <c r="U495" s="44" t="s">
        <v>103</v>
      </c>
      <c r="V495" s="44" t="s">
        <v>38</v>
      </c>
      <c r="W495" s="44"/>
    </row>
    <row r="496" spans="1:24" s="5" customFormat="1" ht="97.05" hidden="1" customHeight="1">
      <c r="A496" s="35">
        <v>94</v>
      </c>
      <c r="B496" s="165" t="s">
        <v>1893</v>
      </c>
      <c r="C496" s="44" t="s">
        <v>69</v>
      </c>
      <c r="D496" s="38" t="s">
        <v>388</v>
      </c>
      <c r="E496" s="44" t="s">
        <v>1894</v>
      </c>
      <c r="F496" s="44" t="s">
        <v>1247</v>
      </c>
      <c r="G496" s="44">
        <v>15</v>
      </c>
      <c r="H496" s="44" t="s">
        <v>1895</v>
      </c>
      <c r="I496" s="44" t="s">
        <v>1896</v>
      </c>
      <c r="J496" s="44">
        <v>2020</v>
      </c>
      <c r="K496" s="44">
        <v>2020</v>
      </c>
      <c r="L496" s="45">
        <v>225</v>
      </c>
      <c r="M496" s="45"/>
      <c r="N496" s="65">
        <v>327</v>
      </c>
      <c r="O496" s="65">
        <v>1434</v>
      </c>
      <c r="P496" s="65">
        <v>97</v>
      </c>
      <c r="Q496" s="65">
        <v>440</v>
      </c>
      <c r="R496" s="44" t="s">
        <v>1897</v>
      </c>
      <c r="S496" s="44"/>
      <c r="T496" s="44"/>
      <c r="U496" s="44" t="s">
        <v>69</v>
      </c>
      <c r="V496" s="44" t="s">
        <v>38</v>
      </c>
      <c r="W496" s="44"/>
    </row>
    <row r="497" spans="1:24" s="5" customFormat="1" ht="97.05" hidden="1" customHeight="1">
      <c r="A497" s="35">
        <v>95</v>
      </c>
      <c r="B497" s="43" t="s">
        <v>1898</v>
      </c>
      <c r="C497" s="44" t="s">
        <v>179</v>
      </c>
      <c r="D497" s="38" t="s">
        <v>180</v>
      </c>
      <c r="E497" s="44" t="s">
        <v>32</v>
      </c>
      <c r="F497" s="44" t="s">
        <v>526</v>
      </c>
      <c r="G497" s="44">
        <v>1</v>
      </c>
      <c r="H497" s="44"/>
      <c r="I497" s="44" t="s">
        <v>1899</v>
      </c>
      <c r="J497" s="44">
        <v>2019</v>
      </c>
      <c r="K497" s="44">
        <v>2020</v>
      </c>
      <c r="L497" s="45">
        <v>936</v>
      </c>
      <c r="M497" s="45"/>
      <c r="N497" s="65"/>
      <c r="O497" s="65"/>
      <c r="P497" s="65">
        <v>281</v>
      </c>
      <c r="Q497" s="65">
        <v>1019</v>
      </c>
      <c r="R497" s="44" t="s">
        <v>1900</v>
      </c>
      <c r="S497" s="44"/>
      <c r="T497" s="44"/>
      <c r="U497" s="44" t="s">
        <v>179</v>
      </c>
      <c r="V497" s="44" t="s">
        <v>38</v>
      </c>
      <c r="W497" s="44"/>
    </row>
    <row r="498" spans="1:24" s="5" customFormat="1" ht="97.05" hidden="1" customHeight="1">
      <c r="A498" s="35">
        <v>96</v>
      </c>
      <c r="B498" s="43" t="s">
        <v>1901</v>
      </c>
      <c r="C498" s="44" t="s">
        <v>179</v>
      </c>
      <c r="D498" s="38" t="s">
        <v>1902</v>
      </c>
      <c r="E498" s="44" t="s">
        <v>32</v>
      </c>
      <c r="F498" s="44" t="s">
        <v>526</v>
      </c>
      <c r="G498" s="44">
        <v>1</v>
      </c>
      <c r="H498" s="44"/>
      <c r="I498" s="44" t="s">
        <v>1903</v>
      </c>
      <c r="J498" s="44">
        <v>2019</v>
      </c>
      <c r="K498" s="44">
        <v>2020</v>
      </c>
      <c r="L498" s="45">
        <v>410</v>
      </c>
      <c r="M498" s="45"/>
      <c r="N498" s="65"/>
      <c r="O498" s="65"/>
      <c r="P498" s="65">
        <v>117</v>
      </c>
      <c r="Q498" s="65">
        <v>475</v>
      </c>
      <c r="R498" s="44" t="s">
        <v>1900</v>
      </c>
      <c r="S498" s="44"/>
      <c r="T498" s="44"/>
      <c r="U498" s="44" t="s">
        <v>179</v>
      </c>
      <c r="V498" s="44" t="s">
        <v>38</v>
      </c>
      <c r="W498" s="44"/>
    </row>
    <row r="499" spans="1:24" s="5" customFormat="1" ht="97.05" hidden="1" customHeight="1">
      <c r="A499" s="35">
        <v>97</v>
      </c>
      <c r="B499" s="43" t="s">
        <v>1904</v>
      </c>
      <c r="C499" s="44" t="s">
        <v>179</v>
      </c>
      <c r="D499" s="38" t="s">
        <v>1905</v>
      </c>
      <c r="E499" s="44" t="s">
        <v>32</v>
      </c>
      <c r="F499" s="44" t="s">
        <v>526</v>
      </c>
      <c r="G499" s="44">
        <v>1</v>
      </c>
      <c r="H499" s="44"/>
      <c r="I499" s="44" t="s">
        <v>1906</v>
      </c>
      <c r="J499" s="44">
        <v>2019</v>
      </c>
      <c r="K499" s="44">
        <v>2020</v>
      </c>
      <c r="L499" s="45">
        <v>242</v>
      </c>
      <c r="M499" s="45"/>
      <c r="N499" s="65"/>
      <c r="O499" s="65"/>
      <c r="P499" s="65">
        <v>27</v>
      </c>
      <c r="Q499" s="65">
        <v>100</v>
      </c>
      <c r="R499" s="44" t="s">
        <v>1900</v>
      </c>
      <c r="S499" s="44"/>
      <c r="T499" s="44"/>
      <c r="U499" s="44" t="s">
        <v>179</v>
      </c>
      <c r="V499" s="44" t="s">
        <v>38</v>
      </c>
      <c r="W499" s="44"/>
    </row>
    <row r="500" spans="1:24" s="5" customFormat="1" ht="97.05" hidden="1" customHeight="1">
      <c r="A500" s="35">
        <v>98</v>
      </c>
      <c r="B500" s="43" t="s">
        <v>1907</v>
      </c>
      <c r="C500" s="44" t="s">
        <v>179</v>
      </c>
      <c r="D500" s="38" t="s">
        <v>1508</v>
      </c>
      <c r="E500" s="44" t="s">
        <v>32</v>
      </c>
      <c r="F500" s="44" t="s">
        <v>526</v>
      </c>
      <c r="G500" s="44">
        <v>1</v>
      </c>
      <c r="H500" s="44"/>
      <c r="I500" s="44" t="s">
        <v>1908</v>
      </c>
      <c r="J500" s="44">
        <v>2019</v>
      </c>
      <c r="K500" s="44">
        <v>2020</v>
      </c>
      <c r="L500" s="45">
        <v>265</v>
      </c>
      <c r="M500" s="45"/>
      <c r="N500" s="65"/>
      <c r="O500" s="65"/>
      <c r="P500" s="65">
        <v>58</v>
      </c>
      <c r="Q500" s="65">
        <v>246</v>
      </c>
      <c r="R500" s="44" t="s">
        <v>1900</v>
      </c>
      <c r="S500" s="44"/>
      <c r="T500" s="44"/>
      <c r="U500" s="44" t="s">
        <v>179</v>
      </c>
      <c r="V500" s="44" t="s">
        <v>38</v>
      </c>
      <c r="W500" s="44"/>
    </row>
    <row r="501" spans="1:24" s="5" customFormat="1" ht="97.05" hidden="1" customHeight="1">
      <c r="A501" s="35">
        <v>99</v>
      </c>
      <c r="B501" s="43" t="s">
        <v>1909</v>
      </c>
      <c r="C501" s="44" t="s">
        <v>179</v>
      </c>
      <c r="D501" s="38" t="s">
        <v>1910</v>
      </c>
      <c r="E501" s="44" t="s">
        <v>32</v>
      </c>
      <c r="F501" s="44" t="s">
        <v>526</v>
      </c>
      <c r="G501" s="44">
        <v>1</v>
      </c>
      <c r="H501" s="44"/>
      <c r="I501" s="44" t="s">
        <v>1911</v>
      </c>
      <c r="J501" s="44">
        <v>2019</v>
      </c>
      <c r="K501" s="44">
        <v>2020</v>
      </c>
      <c r="L501" s="45">
        <v>450.8</v>
      </c>
      <c r="M501" s="45"/>
      <c r="N501" s="65"/>
      <c r="O501" s="65"/>
      <c r="P501" s="65">
        <v>51</v>
      </c>
      <c r="Q501" s="65">
        <v>229</v>
      </c>
      <c r="R501" s="44" t="s">
        <v>1900</v>
      </c>
      <c r="S501" s="44"/>
      <c r="T501" s="44"/>
      <c r="U501" s="44" t="s">
        <v>179</v>
      </c>
      <c r="V501" s="44" t="s">
        <v>38</v>
      </c>
      <c r="W501" s="44"/>
    </row>
    <row r="502" spans="1:24" s="5" customFormat="1" ht="97.05" hidden="1" customHeight="1">
      <c r="A502" s="35">
        <v>100</v>
      </c>
      <c r="B502" s="43" t="s">
        <v>1912</v>
      </c>
      <c r="C502" s="44" t="s">
        <v>206</v>
      </c>
      <c r="D502" s="38" t="s">
        <v>464</v>
      </c>
      <c r="E502" s="44" t="s">
        <v>264</v>
      </c>
      <c r="F502" s="44" t="s">
        <v>1247</v>
      </c>
      <c r="G502" s="44">
        <v>30</v>
      </c>
      <c r="H502" s="44">
        <v>30000</v>
      </c>
      <c r="I502" s="44" t="s">
        <v>1913</v>
      </c>
      <c r="J502" s="44">
        <v>2019</v>
      </c>
      <c r="K502" s="44">
        <v>2020</v>
      </c>
      <c r="L502" s="45">
        <v>90</v>
      </c>
      <c r="M502" s="45"/>
      <c r="N502" s="67">
        <v>897</v>
      </c>
      <c r="O502" s="67">
        <v>3864</v>
      </c>
      <c r="P502" s="65">
        <v>306</v>
      </c>
      <c r="Q502" s="65">
        <v>1348</v>
      </c>
      <c r="R502" s="44" t="s">
        <v>1914</v>
      </c>
      <c r="S502" s="44"/>
      <c r="T502" s="44"/>
      <c r="U502" s="44" t="s">
        <v>206</v>
      </c>
      <c r="V502" s="54" t="s">
        <v>38</v>
      </c>
      <c r="W502" s="44"/>
    </row>
    <row r="503" spans="1:24" s="5" customFormat="1" ht="97.05" hidden="1" customHeight="1">
      <c r="A503" s="35">
        <v>101</v>
      </c>
      <c r="B503" s="43" t="s">
        <v>1915</v>
      </c>
      <c r="C503" s="44" t="s">
        <v>206</v>
      </c>
      <c r="D503" s="38" t="s">
        <v>1711</v>
      </c>
      <c r="E503" s="44" t="s">
        <v>264</v>
      </c>
      <c r="F503" s="44" t="s">
        <v>1247</v>
      </c>
      <c r="G503" s="44">
        <v>9</v>
      </c>
      <c r="H503" s="44">
        <v>30000</v>
      </c>
      <c r="I503" s="44" t="s">
        <v>1916</v>
      </c>
      <c r="J503" s="44">
        <v>2019</v>
      </c>
      <c r="K503" s="44">
        <v>2020</v>
      </c>
      <c r="L503" s="45">
        <v>27</v>
      </c>
      <c r="M503" s="45"/>
      <c r="N503" s="67">
        <v>751</v>
      </c>
      <c r="O503" s="67">
        <v>3147</v>
      </c>
      <c r="P503" s="65">
        <v>62</v>
      </c>
      <c r="Q503" s="65">
        <v>250</v>
      </c>
      <c r="R503" s="44" t="s">
        <v>1917</v>
      </c>
      <c r="S503" s="44"/>
      <c r="T503" s="44"/>
      <c r="U503" s="44" t="s">
        <v>206</v>
      </c>
      <c r="V503" s="54" t="s">
        <v>38</v>
      </c>
      <c r="W503" s="44"/>
    </row>
    <row r="504" spans="1:24" s="5" customFormat="1" ht="97.05" hidden="1" customHeight="1">
      <c r="A504" s="35">
        <v>102</v>
      </c>
      <c r="B504" s="43" t="s">
        <v>1918</v>
      </c>
      <c r="C504" s="44" t="s">
        <v>150</v>
      </c>
      <c r="D504" s="38" t="s">
        <v>166</v>
      </c>
      <c r="E504" s="44" t="s">
        <v>1919</v>
      </c>
      <c r="F504" s="44" t="s">
        <v>1247</v>
      </c>
      <c r="G504" s="44">
        <v>13</v>
      </c>
      <c r="H504" s="44" t="s">
        <v>1920</v>
      </c>
      <c r="I504" s="44" t="s">
        <v>1921</v>
      </c>
      <c r="J504" s="44">
        <v>2020</v>
      </c>
      <c r="K504" s="44">
        <v>2020</v>
      </c>
      <c r="L504" s="45">
        <v>104</v>
      </c>
      <c r="M504" s="45"/>
      <c r="N504" s="65">
        <v>789</v>
      </c>
      <c r="O504" s="65">
        <v>3085</v>
      </c>
      <c r="P504" s="65">
        <v>259</v>
      </c>
      <c r="Q504" s="65">
        <v>1021</v>
      </c>
      <c r="R504" s="44" t="s">
        <v>1672</v>
      </c>
      <c r="S504" s="44"/>
      <c r="T504" s="44"/>
      <c r="U504" s="44" t="s">
        <v>150</v>
      </c>
      <c r="V504" s="54" t="s">
        <v>38</v>
      </c>
      <c r="W504" s="44"/>
    </row>
    <row r="505" spans="1:24" s="4" customFormat="1" ht="36" hidden="1" customHeight="1">
      <c r="A505" s="44"/>
      <c r="B505" s="116" t="s">
        <v>1922</v>
      </c>
      <c r="C505" s="124"/>
      <c r="D505" s="34"/>
      <c r="E505" s="33"/>
      <c r="F505" s="40"/>
      <c r="G505" s="40"/>
      <c r="H505" s="124"/>
      <c r="I505" s="33"/>
      <c r="J505" s="40"/>
      <c r="K505" s="40"/>
      <c r="L505" s="56">
        <f>SUM(L506:L507)</f>
        <v>2071.7399999999998</v>
      </c>
      <c r="M505" s="56">
        <f t="shared" ref="M505:Q505" si="54">SUM(M506:M507)</f>
        <v>0</v>
      </c>
      <c r="N505" s="173">
        <f t="shared" si="54"/>
        <v>3621</v>
      </c>
      <c r="O505" s="173">
        <f t="shared" si="54"/>
        <v>14457</v>
      </c>
      <c r="P505" s="173">
        <f t="shared" si="54"/>
        <v>424</v>
      </c>
      <c r="Q505" s="173">
        <f t="shared" si="54"/>
        <v>1669</v>
      </c>
      <c r="R505" s="44"/>
      <c r="S505" s="44"/>
      <c r="T505" s="33"/>
      <c r="U505" s="33"/>
      <c r="V505" s="33"/>
      <c r="W505" s="33"/>
      <c r="X505" s="4">
        <v>1</v>
      </c>
    </row>
    <row r="506" spans="1:24" s="7" customFormat="1" ht="84" hidden="1" customHeight="1">
      <c r="A506" s="35">
        <v>103</v>
      </c>
      <c r="B506" s="43"/>
      <c r="C506" s="35" t="s">
        <v>262</v>
      </c>
      <c r="D506" s="38" t="s">
        <v>1923</v>
      </c>
      <c r="E506" s="44" t="s">
        <v>32</v>
      </c>
      <c r="F506" s="35" t="s">
        <v>1924</v>
      </c>
      <c r="G506" s="35">
        <v>319.82580000000002</v>
      </c>
      <c r="H506" s="44"/>
      <c r="I506" s="44" t="s">
        <v>1925</v>
      </c>
      <c r="J506" s="35">
        <v>2018</v>
      </c>
      <c r="K506" s="35">
        <v>2019</v>
      </c>
      <c r="L506" s="57">
        <v>1112.1099999999999</v>
      </c>
      <c r="M506" s="57"/>
      <c r="N506" s="63">
        <v>2143</v>
      </c>
      <c r="O506" s="63">
        <v>8582</v>
      </c>
      <c r="P506" s="63">
        <v>342</v>
      </c>
      <c r="Q506" s="63">
        <v>1349</v>
      </c>
      <c r="R506" s="44" t="s">
        <v>1926</v>
      </c>
      <c r="S506" s="44"/>
      <c r="T506" s="44"/>
      <c r="U506" s="44" t="s">
        <v>1927</v>
      </c>
      <c r="V506" s="44" t="s">
        <v>1927</v>
      </c>
      <c r="W506" s="44"/>
    </row>
    <row r="507" spans="1:24" s="7" customFormat="1" ht="84" hidden="1" customHeight="1">
      <c r="A507" s="35">
        <v>104</v>
      </c>
      <c r="B507" s="43"/>
      <c r="C507" s="35" t="s">
        <v>103</v>
      </c>
      <c r="D507" s="38" t="s">
        <v>1928</v>
      </c>
      <c r="E507" s="44" t="s">
        <v>32</v>
      </c>
      <c r="F507" s="35" t="s">
        <v>1924</v>
      </c>
      <c r="G507" s="35">
        <v>305.89319999999998</v>
      </c>
      <c r="H507" s="44"/>
      <c r="I507" s="44" t="s">
        <v>1929</v>
      </c>
      <c r="J507" s="35">
        <v>2018</v>
      </c>
      <c r="K507" s="35">
        <v>2019</v>
      </c>
      <c r="L507" s="57">
        <v>959.63</v>
      </c>
      <c r="M507" s="57"/>
      <c r="N507" s="63">
        <v>1478</v>
      </c>
      <c r="O507" s="63">
        <v>5875</v>
      </c>
      <c r="P507" s="63">
        <v>82</v>
      </c>
      <c r="Q507" s="63">
        <v>320</v>
      </c>
      <c r="R507" s="44" t="s">
        <v>1930</v>
      </c>
      <c r="S507" s="44"/>
      <c r="T507" s="44"/>
      <c r="U507" s="44" t="s">
        <v>1927</v>
      </c>
      <c r="V507" s="44" t="s">
        <v>1927</v>
      </c>
      <c r="W507" s="44"/>
    </row>
    <row r="508" spans="1:24" s="23" customFormat="1" ht="46.05" hidden="1" customHeight="1">
      <c r="A508" s="40"/>
      <c r="B508" s="36" t="s">
        <v>1931</v>
      </c>
      <c r="C508" s="40"/>
      <c r="D508" s="34"/>
      <c r="E508" s="33"/>
      <c r="F508" s="40"/>
      <c r="G508" s="40"/>
      <c r="H508" s="33"/>
      <c r="I508" s="33"/>
      <c r="J508" s="40"/>
      <c r="K508" s="40"/>
      <c r="L508" s="58">
        <f>SUM(L509:L510)</f>
        <v>8314.99</v>
      </c>
      <c r="M508" s="58">
        <f t="shared" ref="M508:Q508" si="55">SUM(M509:M510)</f>
        <v>0</v>
      </c>
      <c r="N508" s="64">
        <f t="shared" si="55"/>
        <v>7863</v>
      </c>
      <c r="O508" s="64">
        <f t="shared" si="55"/>
        <v>29933</v>
      </c>
      <c r="P508" s="64">
        <f t="shared" si="55"/>
        <v>2597</v>
      </c>
      <c r="Q508" s="64">
        <f t="shared" si="55"/>
        <v>10258</v>
      </c>
      <c r="R508" s="44"/>
      <c r="S508" s="44"/>
      <c r="T508" s="33"/>
      <c r="U508" s="33"/>
      <c r="V508" s="33"/>
      <c r="W508" s="33"/>
    </row>
    <row r="509" spans="1:24" s="18" customFormat="1" ht="97.05" hidden="1" customHeight="1">
      <c r="A509" s="35">
        <v>105</v>
      </c>
      <c r="B509" s="43" t="s">
        <v>1932</v>
      </c>
      <c r="C509" s="44" t="s">
        <v>1933</v>
      </c>
      <c r="D509" s="38" t="s">
        <v>1934</v>
      </c>
      <c r="E509" s="44" t="s">
        <v>32</v>
      </c>
      <c r="F509" s="44"/>
      <c r="G509" s="44"/>
      <c r="H509" s="44"/>
      <c r="I509" s="44" t="s">
        <v>1935</v>
      </c>
      <c r="J509" s="44">
        <v>2019</v>
      </c>
      <c r="K509" s="44">
        <v>2020</v>
      </c>
      <c r="L509" s="45">
        <v>3103.99</v>
      </c>
      <c r="M509" s="45"/>
      <c r="N509" s="65">
        <v>4710</v>
      </c>
      <c r="O509" s="65">
        <v>18436</v>
      </c>
      <c r="P509" s="65">
        <v>1211</v>
      </c>
      <c r="Q509" s="65">
        <v>4625</v>
      </c>
      <c r="R509" s="44" t="s">
        <v>1936</v>
      </c>
      <c r="S509" s="44"/>
      <c r="T509" s="44"/>
      <c r="U509" s="44" t="s">
        <v>38</v>
      </c>
      <c r="V509" s="44" t="s">
        <v>38</v>
      </c>
      <c r="W509" s="44"/>
      <c r="X509" s="7"/>
    </row>
    <row r="510" spans="1:24" s="18" customFormat="1" ht="97.05" hidden="1" customHeight="1">
      <c r="A510" s="35">
        <v>106</v>
      </c>
      <c r="B510" s="43" t="s">
        <v>1937</v>
      </c>
      <c r="C510" s="44" t="s">
        <v>477</v>
      </c>
      <c r="D510" s="38" t="s">
        <v>1938</v>
      </c>
      <c r="E510" s="44" t="s">
        <v>32</v>
      </c>
      <c r="F510" s="44"/>
      <c r="G510" s="44"/>
      <c r="H510" s="44"/>
      <c r="I510" s="44" t="s">
        <v>1939</v>
      </c>
      <c r="J510" s="44">
        <v>2020</v>
      </c>
      <c r="K510" s="44">
        <v>2020</v>
      </c>
      <c r="L510" s="45">
        <v>5211</v>
      </c>
      <c r="M510" s="45"/>
      <c r="N510" s="65">
        <v>3153</v>
      </c>
      <c r="O510" s="65">
        <v>11497</v>
      </c>
      <c r="P510" s="65">
        <v>1386</v>
      </c>
      <c r="Q510" s="65">
        <v>5633</v>
      </c>
      <c r="R510" s="44" t="s">
        <v>1940</v>
      </c>
      <c r="S510" s="44"/>
      <c r="T510" s="44"/>
      <c r="U510" s="44" t="s">
        <v>38</v>
      </c>
      <c r="V510" s="44" t="s">
        <v>38</v>
      </c>
      <c r="W510" s="44"/>
      <c r="X510" s="7"/>
    </row>
    <row r="511" spans="1:24" s="25" customFormat="1" ht="40.950000000000003" hidden="1" customHeight="1">
      <c r="A511" s="40"/>
      <c r="B511" s="36" t="s">
        <v>1941</v>
      </c>
      <c r="C511" s="33"/>
      <c r="D511" s="34"/>
      <c r="E511" s="33"/>
      <c r="F511" s="33"/>
      <c r="G511" s="33"/>
      <c r="H511" s="33"/>
      <c r="I511" s="33"/>
      <c r="J511" s="33"/>
      <c r="K511" s="33"/>
      <c r="L511" s="55">
        <f>SUM(L512:L513)</f>
        <v>2015.5</v>
      </c>
      <c r="M511" s="55">
        <f t="shared" ref="M511:Q511" si="56">SUM(M512:M513)</f>
        <v>0</v>
      </c>
      <c r="N511" s="62">
        <f t="shared" si="56"/>
        <v>0</v>
      </c>
      <c r="O511" s="62">
        <f t="shared" si="56"/>
        <v>0</v>
      </c>
      <c r="P511" s="62">
        <f t="shared" si="56"/>
        <v>711</v>
      </c>
      <c r="Q511" s="62">
        <f t="shared" si="56"/>
        <v>2824</v>
      </c>
      <c r="R511" s="44"/>
      <c r="S511" s="44"/>
      <c r="T511" s="33"/>
      <c r="U511" s="33"/>
      <c r="V511" s="33"/>
      <c r="W511" s="33"/>
      <c r="X511" s="23"/>
    </row>
    <row r="512" spans="1:24" s="18" customFormat="1" ht="97.05" hidden="1" customHeight="1">
      <c r="A512" s="35">
        <v>107</v>
      </c>
      <c r="B512" s="43" t="s">
        <v>1942</v>
      </c>
      <c r="C512" s="44" t="s">
        <v>1943</v>
      </c>
      <c r="D512" s="38" t="s">
        <v>1944</v>
      </c>
      <c r="E512" s="44" t="s">
        <v>32</v>
      </c>
      <c r="F512" s="44"/>
      <c r="G512" s="44"/>
      <c r="H512" s="44"/>
      <c r="I512" s="44" t="s">
        <v>1945</v>
      </c>
      <c r="J512" s="44">
        <v>2018</v>
      </c>
      <c r="K512" s="44">
        <v>2019</v>
      </c>
      <c r="L512" s="45">
        <v>1015.5</v>
      </c>
      <c r="M512" s="45"/>
      <c r="N512" s="65"/>
      <c r="O512" s="65"/>
      <c r="P512" s="65">
        <v>158</v>
      </c>
      <c r="Q512" s="65">
        <v>579</v>
      </c>
      <c r="R512" s="44" t="s">
        <v>1946</v>
      </c>
      <c r="S512" s="44"/>
      <c r="T512" s="44"/>
      <c r="U512" s="44" t="s">
        <v>38</v>
      </c>
      <c r="V512" s="44" t="s">
        <v>38</v>
      </c>
      <c r="W512" s="44"/>
      <c r="X512" s="7"/>
    </row>
    <row r="513" spans="1:24" s="18" customFormat="1" ht="97.05" hidden="1" customHeight="1">
      <c r="A513" s="35">
        <v>108</v>
      </c>
      <c r="B513" s="43" t="s">
        <v>1947</v>
      </c>
      <c r="C513" s="44" t="s">
        <v>1948</v>
      </c>
      <c r="D513" s="38" t="s">
        <v>1949</v>
      </c>
      <c r="E513" s="44" t="s">
        <v>32</v>
      </c>
      <c r="F513" s="44"/>
      <c r="G513" s="44"/>
      <c r="H513" s="44"/>
      <c r="I513" s="44" t="s">
        <v>1950</v>
      </c>
      <c r="J513" s="44">
        <v>2019</v>
      </c>
      <c r="K513" s="44">
        <v>2020</v>
      </c>
      <c r="L513" s="45">
        <v>1000</v>
      </c>
      <c r="M513" s="45"/>
      <c r="N513" s="65"/>
      <c r="O513" s="65"/>
      <c r="P513" s="65">
        <v>553</v>
      </c>
      <c r="Q513" s="65">
        <v>2245</v>
      </c>
      <c r="R513" s="44" t="s">
        <v>1951</v>
      </c>
      <c r="S513" s="44"/>
      <c r="T513" s="44"/>
      <c r="U513" s="44" t="s">
        <v>38</v>
      </c>
      <c r="V513" s="44" t="s">
        <v>38</v>
      </c>
      <c r="W513" s="44"/>
      <c r="X513" s="7"/>
    </row>
    <row r="514" spans="1:24" ht="16.05" hidden="1" customHeight="1">
      <c r="A514" s="35"/>
      <c r="B514" s="36" t="s">
        <v>1952</v>
      </c>
      <c r="C514" s="37"/>
      <c r="D514" s="38"/>
      <c r="E514" s="37"/>
      <c r="F514" s="39"/>
      <c r="G514" s="39"/>
      <c r="H514" s="37"/>
      <c r="I514" s="44"/>
      <c r="J514" s="35"/>
      <c r="K514" s="35"/>
      <c r="L514" s="57">
        <f>SUM(L515+L532+L539+L548)</f>
        <v>12316.94</v>
      </c>
      <c r="M514" s="57">
        <f t="shared" ref="M514:Q514" si="57">SUM(M515+M532+M539+M548)</f>
        <v>8725.24</v>
      </c>
      <c r="N514" s="63">
        <f t="shared" si="57"/>
        <v>57382</v>
      </c>
      <c r="O514" s="63">
        <f t="shared" si="57"/>
        <v>206526</v>
      </c>
      <c r="P514" s="63">
        <f t="shared" si="57"/>
        <v>13015</v>
      </c>
      <c r="Q514" s="63">
        <f t="shared" si="57"/>
        <v>42162</v>
      </c>
      <c r="R514" s="44"/>
      <c r="S514" s="44"/>
      <c r="T514" s="44"/>
      <c r="U514" s="44"/>
      <c r="W514" s="44"/>
      <c r="X514" s="8">
        <v>1</v>
      </c>
    </row>
    <row r="515" spans="1:24" ht="16.05" hidden="1" customHeight="1">
      <c r="A515" s="35"/>
      <c r="B515" s="43" t="s">
        <v>1953</v>
      </c>
      <c r="C515" s="37"/>
      <c r="D515" s="38"/>
      <c r="E515" s="37"/>
      <c r="F515" s="39"/>
      <c r="G515" s="39"/>
      <c r="H515" s="37"/>
      <c r="I515" s="44"/>
      <c r="J515" s="35"/>
      <c r="K515" s="35"/>
      <c r="L515" s="57">
        <f>SUM(L516:L531)</f>
        <v>4975.84</v>
      </c>
      <c r="M515" s="57">
        <f t="shared" ref="M515:Q515" si="58">SUM(M516:M531)</f>
        <v>4975.84</v>
      </c>
      <c r="N515" s="63">
        <f t="shared" si="58"/>
        <v>0</v>
      </c>
      <c r="O515" s="63">
        <f t="shared" si="58"/>
        <v>0</v>
      </c>
      <c r="P515" s="63">
        <f t="shared" si="58"/>
        <v>2228</v>
      </c>
      <c r="Q515" s="63">
        <f t="shared" si="58"/>
        <v>1752</v>
      </c>
      <c r="R515" s="44"/>
      <c r="S515" s="44"/>
      <c r="T515" s="44"/>
      <c r="U515" s="44"/>
      <c r="V515" s="44"/>
      <c r="W515" s="44"/>
      <c r="X515" s="8">
        <v>1</v>
      </c>
    </row>
    <row r="516" spans="1:24" s="11" customFormat="1" ht="43.2" hidden="1">
      <c r="A516" s="35">
        <v>1</v>
      </c>
      <c r="B516" s="43" t="s">
        <v>1954</v>
      </c>
      <c r="C516" s="174" t="s">
        <v>225</v>
      </c>
      <c r="D516" s="175" t="s">
        <v>574</v>
      </c>
      <c r="E516" s="174" t="s">
        <v>32</v>
      </c>
      <c r="F516" s="44" t="s">
        <v>1955</v>
      </c>
      <c r="G516" s="44">
        <v>1</v>
      </c>
      <c r="H516" s="44"/>
      <c r="I516" s="178" t="s">
        <v>1956</v>
      </c>
      <c r="J516" s="57">
        <v>2019.01</v>
      </c>
      <c r="K516" s="57">
        <v>2020.12</v>
      </c>
      <c r="L516" s="57">
        <v>559.5</v>
      </c>
      <c r="M516" s="57">
        <v>559.5</v>
      </c>
      <c r="N516" s="63"/>
      <c r="O516" s="63"/>
      <c r="P516" s="63">
        <v>133</v>
      </c>
      <c r="Q516" s="63">
        <v>100</v>
      </c>
      <c r="R516" s="44" t="s">
        <v>1957</v>
      </c>
      <c r="S516" s="44"/>
      <c r="T516" s="44"/>
      <c r="U516" s="44" t="s">
        <v>1128</v>
      </c>
      <c r="V516" s="44" t="s">
        <v>1128</v>
      </c>
      <c r="W516" s="44"/>
      <c r="X516" s="8"/>
    </row>
    <row r="517" spans="1:24" s="11" customFormat="1" ht="43.2" hidden="1">
      <c r="A517" s="35">
        <v>2</v>
      </c>
      <c r="B517" s="43" t="s">
        <v>1958</v>
      </c>
      <c r="C517" s="174" t="s">
        <v>225</v>
      </c>
      <c r="D517" s="175" t="s">
        <v>574</v>
      </c>
      <c r="E517" s="174" t="s">
        <v>32</v>
      </c>
      <c r="F517" s="44" t="s">
        <v>1955</v>
      </c>
      <c r="G517" s="44">
        <v>1</v>
      </c>
      <c r="H517" s="44"/>
      <c r="I517" s="178" t="s">
        <v>1959</v>
      </c>
      <c r="J517" s="57">
        <v>2019.01</v>
      </c>
      <c r="K517" s="57">
        <v>2020.12</v>
      </c>
      <c r="L517" s="57">
        <v>559.5</v>
      </c>
      <c r="M517" s="57">
        <v>559.5</v>
      </c>
      <c r="N517" s="63"/>
      <c r="O517" s="63"/>
      <c r="P517" s="63">
        <v>133</v>
      </c>
      <c r="Q517" s="63">
        <v>100</v>
      </c>
      <c r="R517" s="44" t="s">
        <v>1957</v>
      </c>
      <c r="S517" s="44"/>
      <c r="T517" s="44"/>
      <c r="U517" s="44" t="s">
        <v>1128</v>
      </c>
      <c r="V517" s="44" t="s">
        <v>1128</v>
      </c>
      <c r="W517" s="44"/>
      <c r="X517" s="8"/>
    </row>
    <row r="518" spans="1:24" s="11" customFormat="1" ht="43.2" hidden="1">
      <c r="A518" s="35">
        <v>3</v>
      </c>
      <c r="B518" s="43" t="s">
        <v>1960</v>
      </c>
      <c r="C518" s="174" t="s">
        <v>225</v>
      </c>
      <c r="D518" s="175" t="s">
        <v>1271</v>
      </c>
      <c r="E518" s="174" t="s">
        <v>32</v>
      </c>
      <c r="F518" s="44" t="s">
        <v>1955</v>
      </c>
      <c r="G518" s="44">
        <v>1</v>
      </c>
      <c r="H518" s="44"/>
      <c r="I518" s="178" t="s">
        <v>1961</v>
      </c>
      <c r="J518" s="57">
        <v>2019.01</v>
      </c>
      <c r="K518" s="57">
        <v>2020.12</v>
      </c>
      <c r="L518" s="57">
        <v>607.5</v>
      </c>
      <c r="M518" s="57">
        <v>607.5</v>
      </c>
      <c r="N518" s="63"/>
      <c r="O518" s="63"/>
      <c r="P518" s="63">
        <v>204</v>
      </c>
      <c r="Q518" s="63">
        <v>139</v>
      </c>
      <c r="R518" s="44" t="s">
        <v>1957</v>
      </c>
      <c r="S518" s="44"/>
      <c r="T518" s="44"/>
      <c r="U518" s="44" t="s">
        <v>1128</v>
      </c>
      <c r="V518" s="44" t="s">
        <v>1128</v>
      </c>
      <c r="W518" s="44"/>
      <c r="X518" s="8"/>
    </row>
    <row r="519" spans="1:24" s="11" customFormat="1" ht="28.8" hidden="1">
      <c r="A519" s="35">
        <v>4</v>
      </c>
      <c r="B519" s="176" t="s">
        <v>1962</v>
      </c>
      <c r="C519" s="35" t="s">
        <v>225</v>
      </c>
      <c r="D519" s="38" t="s">
        <v>1404</v>
      </c>
      <c r="E519" s="44" t="s">
        <v>32</v>
      </c>
      <c r="F519" s="44" t="s">
        <v>1955</v>
      </c>
      <c r="G519" s="44">
        <v>1</v>
      </c>
      <c r="H519" s="44"/>
      <c r="I519" s="54" t="s">
        <v>1963</v>
      </c>
      <c r="J519" s="57">
        <v>2019.01</v>
      </c>
      <c r="K519" s="57">
        <v>2020.12</v>
      </c>
      <c r="L519" s="57">
        <v>197.5</v>
      </c>
      <c r="M519" s="57">
        <v>197.5</v>
      </c>
      <c r="N519" s="63"/>
      <c r="O519" s="63"/>
      <c r="P519" s="63">
        <v>184</v>
      </c>
      <c r="Q519" s="63">
        <v>144</v>
      </c>
      <c r="R519" s="44" t="s">
        <v>1957</v>
      </c>
      <c r="S519" s="44"/>
      <c r="T519" s="44"/>
      <c r="U519" s="44" t="s">
        <v>1128</v>
      </c>
      <c r="V519" s="44" t="s">
        <v>1128</v>
      </c>
      <c r="W519" s="44"/>
      <c r="X519" s="8"/>
    </row>
    <row r="520" spans="1:24" s="11" customFormat="1" ht="43.2" hidden="1">
      <c r="A520" s="35">
        <v>5</v>
      </c>
      <c r="B520" s="43" t="s">
        <v>1962</v>
      </c>
      <c r="C520" s="174" t="s">
        <v>225</v>
      </c>
      <c r="D520" s="175" t="s">
        <v>1404</v>
      </c>
      <c r="E520" s="174" t="s">
        <v>32</v>
      </c>
      <c r="F520" s="44" t="s">
        <v>1955</v>
      </c>
      <c r="G520" s="44">
        <v>1</v>
      </c>
      <c r="H520" s="44"/>
      <c r="I520" s="178" t="s">
        <v>1964</v>
      </c>
      <c r="J520" s="57">
        <v>2019.01</v>
      </c>
      <c r="K520" s="57">
        <v>2020.12</v>
      </c>
      <c r="L520" s="57">
        <v>149.9</v>
      </c>
      <c r="M520" s="57">
        <v>149.9</v>
      </c>
      <c r="N520" s="63"/>
      <c r="O520" s="63"/>
      <c r="P520" s="63">
        <v>184</v>
      </c>
      <c r="Q520" s="63">
        <v>144</v>
      </c>
      <c r="R520" s="44" t="s">
        <v>1957</v>
      </c>
      <c r="S520" s="44"/>
      <c r="T520" s="44"/>
      <c r="U520" s="44" t="s">
        <v>1128</v>
      </c>
      <c r="V520" s="44" t="s">
        <v>1128</v>
      </c>
      <c r="W520" s="44"/>
      <c r="X520" s="8"/>
    </row>
    <row r="521" spans="1:24" s="11" customFormat="1" ht="28.8" hidden="1">
      <c r="A521" s="35">
        <v>6</v>
      </c>
      <c r="B521" s="176" t="s">
        <v>1965</v>
      </c>
      <c r="C521" s="35" t="s">
        <v>225</v>
      </c>
      <c r="D521" s="38" t="s">
        <v>1322</v>
      </c>
      <c r="E521" s="44" t="s">
        <v>32</v>
      </c>
      <c r="F521" s="44" t="s">
        <v>1955</v>
      </c>
      <c r="G521" s="44">
        <v>1</v>
      </c>
      <c r="H521" s="44"/>
      <c r="I521" s="44" t="s">
        <v>1966</v>
      </c>
      <c r="J521" s="57">
        <v>2019.01</v>
      </c>
      <c r="K521" s="57">
        <v>2020.12</v>
      </c>
      <c r="L521" s="57">
        <v>356.8</v>
      </c>
      <c r="M521" s="57">
        <v>356.8</v>
      </c>
      <c r="N521" s="63"/>
      <c r="O521" s="63"/>
      <c r="P521" s="63">
        <v>101</v>
      </c>
      <c r="Q521" s="63">
        <v>87</v>
      </c>
      <c r="R521" s="44" t="s">
        <v>1957</v>
      </c>
      <c r="S521" s="44"/>
      <c r="T521" s="44"/>
      <c r="U521" s="44" t="s">
        <v>1128</v>
      </c>
      <c r="V521" s="44" t="s">
        <v>1128</v>
      </c>
      <c r="W521" s="44"/>
      <c r="X521" s="8"/>
    </row>
    <row r="522" spans="1:24" s="11" customFormat="1" ht="43.2" hidden="1">
      <c r="A522" s="35">
        <v>7</v>
      </c>
      <c r="B522" s="43" t="s">
        <v>1967</v>
      </c>
      <c r="C522" s="174" t="s">
        <v>225</v>
      </c>
      <c r="D522" s="175" t="s">
        <v>226</v>
      </c>
      <c r="E522" s="174" t="s">
        <v>32</v>
      </c>
      <c r="F522" s="44" t="s">
        <v>1955</v>
      </c>
      <c r="G522" s="44">
        <v>1</v>
      </c>
      <c r="H522" s="44"/>
      <c r="I522" s="178" t="s">
        <v>1968</v>
      </c>
      <c r="J522" s="57">
        <v>2019.01</v>
      </c>
      <c r="K522" s="57">
        <v>2020.12</v>
      </c>
      <c r="L522" s="57">
        <v>607.5</v>
      </c>
      <c r="M522" s="57">
        <v>607.5</v>
      </c>
      <c r="N522" s="63"/>
      <c r="O522" s="63"/>
      <c r="P522" s="63">
        <v>339</v>
      </c>
      <c r="Q522" s="63">
        <v>270</v>
      </c>
      <c r="R522" s="44" t="s">
        <v>1957</v>
      </c>
      <c r="S522" s="44"/>
      <c r="T522" s="44"/>
      <c r="U522" s="44" t="s">
        <v>1128</v>
      </c>
      <c r="V522" s="44" t="s">
        <v>1128</v>
      </c>
      <c r="W522" s="44"/>
      <c r="X522" s="8"/>
    </row>
    <row r="523" spans="1:24" s="11" customFormat="1" ht="28.8" hidden="1">
      <c r="A523" s="35">
        <v>8</v>
      </c>
      <c r="B523" s="43" t="s">
        <v>1969</v>
      </c>
      <c r="C523" s="174" t="s">
        <v>179</v>
      </c>
      <c r="D523" s="175" t="s">
        <v>1902</v>
      </c>
      <c r="E523" s="174" t="s">
        <v>32</v>
      </c>
      <c r="F523" s="44" t="s">
        <v>1955</v>
      </c>
      <c r="G523" s="44">
        <v>1</v>
      </c>
      <c r="H523" s="44"/>
      <c r="I523" s="178" t="s">
        <v>1970</v>
      </c>
      <c r="J523" s="57">
        <v>2019.01</v>
      </c>
      <c r="K523" s="57">
        <v>2020.12</v>
      </c>
      <c r="L523" s="57">
        <v>474.5</v>
      </c>
      <c r="M523" s="57">
        <v>474.5</v>
      </c>
      <c r="N523" s="63"/>
      <c r="O523" s="63"/>
      <c r="P523" s="63">
        <v>117</v>
      </c>
      <c r="Q523" s="63">
        <v>94</v>
      </c>
      <c r="R523" s="44" t="s">
        <v>1957</v>
      </c>
      <c r="S523" s="44"/>
      <c r="T523" s="44"/>
      <c r="U523" s="44" t="s">
        <v>1128</v>
      </c>
      <c r="V523" s="44" t="s">
        <v>1128</v>
      </c>
      <c r="W523" s="44"/>
      <c r="X523" s="8"/>
    </row>
    <row r="524" spans="1:24" s="11" customFormat="1" ht="28.8" hidden="1">
      <c r="A524" s="35">
        <v>9</v>
      </c>
      <c r="B524" s="176" t="s">
        <v>1971</v>
      </c>
      <c r="C524" s="35" t="s">
        <v>179</v>
      </c>
      <c r="D524" s="38" t="s">
        <v>1972</v>
      </c>
      <c r="E524" s="44" t="s">
        <v>32</v>
      </c>
      <c r="F524" s="44" t="s">
        <v>1955</v>
      </c>
      <c r="G524" s="44">
        <v>1</v>
      </c>
      <c r="H524" s="44"/>
      <c r="I524" s="54" t="s">
        <v>1973</v>
      </c>
      <c r="J524" s="57">
        <v>2019.01</v>
      </c>
      <c r="K524" s="57">
        <v>2020.12</v>
      </c>
      <c r="L524" s="57">
        <v>128.30000000000001</v>
      </c>
      <c r="M524" s="57">
        <v>128.30000000000001</v>
      </c>
      <c r="N524" s="63"/>
      <c r="O524" s="63"/>
      <c r="P524" s="63">
        <v>122</v>
      </c>
      <c r="Q524" s="63">
        <v>95</v>
      </c>
      <c r="R524" s="44" t="s">
        <v>1957</v>
      </c>
      <c r="S524" s="44"/>
      <c r="T524" s="44"/>
      <c r="U524" s="44" t="s">
        <v>1128</v>
      </c>
      <c r="V524" s="44" t="s">
        <v>1128</v>
      </c>
      <c r="W524" s="44"/>
      <c r="X524" s="8"/>
    </row>
    <row r="525" spans="1:24" s="11" customFormat="1" ht="28.8" hidden="1">
      <c r="A525" s="35">
        <v>10</v>
      </c>
      <c r="B525" s="176" t="s">
        <v>1974</v>
      </c>
      <c r="C525" s="35" t="s">
        <v>150</v>
      </c>
      <c r="D525" s="38" t="s">
        <v>1246</v>
      </c>
      <c r="E525" s="44" t="s">
        <v>32</v>
      </c>
      <c r="F525" s="44" t="s">
        <v>1955</v>
      </c>
      <c r="G525" s="44">
        <v>1</v>
      </c>
      <c r="H525" s="44"/>
      <c r="I525" s="54" t="s">
        <v>1975</v>
      </c>
      <c r="J525" s="57">
        <v>2019.01</v>
      </c>
      <c r="K525" s="57">
        <v>2020.12</v>
      </c>
      <c r="L525" s="57">
        <v>170</v>
      </c>
      <c r="M525" s="57">
        <v>170</v>
      </c>
      <c r="N525" s="63"/>
      <c r="O525" s="63"/>
      <c r="P525" s="63">
        <v>192</v>
      </c>
      <c r="Q525" s="63">
        <v>162</v>
      </c>
      <c r="R525" s="44" t="s">
        <v>1957</v>
      </c>
      <c r="S525" s="44"/>
      <c r="T525" s="44"/>
      <c r="U525" s="44" t="s">
        <v>1128</v>
      </c>
      <c r="V525" s="44" t="s">
        <v>1128</v>
      </c>
      <c r="W525" s="44"/>
      <c r="X525" s="8"/>
    </row>
    <row r="526" spans="1:24" s="11" customFormat="1" ht="28.8" hidden="1">
      <c r="A526" s="35">
        <v>11</v>
      </c>
      <c r="B526" s="176" t="s">
        <v>1976</v>
      </c>
      <c r="C526" s="35" t="s">
        <v>262</v>
      </c>
      <c r="D526" s="38" t="s">
        <v>759</v>
      </c>
      <c r="E526" s="44" t="s">
        <v>32</v>
      </c>
      <c r="F526" s="44" t="s">
        <v>1955</v>
      </c>
      <c r="G526" s="44">
        <v>1</v>
      </c>
      <c r="H526" s="44"/>
      <c r="I526" s="44" t="s">
        <v>1977</v>
      </c>
      <c r="J526" s="57">
        <v>2019.01</v>
      </c>
      <c r="K526" s="57">
        <v>2020.12</v>
      </c>
      <c r="L526" s="57">
        <v>160</v>
      </c>
      <c r="M526" s="57">
        <v>160</v>
      </c>
      <c r="N526" s="63"/>
      <c r="O526" s="63"/>
      <c r="P526" s="63">
        <v>108</v>
      </c>
      <c r="Q526" s="63">
        <v>109</v>
      </c>
      <c r="R526" s="44" t="s">
        <v>1957</v>
      </c>
      <c r="S526" s="44"/>
      <c r="T526" s="44"/>
      <c r="U526" s="44" t="s">
        <v>1128</v>
      </c>
      <c r="V526" s="44" t="s">
        <v>1128</v>
      </c>
      <c r="W526" s="44"/>
      <c r="X526" s="8"/>
    </row>
    <row r="527" spans="1:24" s="11" customFormat="1" ht="28.8" hidden="1">
      <c r="A527" s="35">
        <v>12</v>
      </c>
      <c r="B527" s="176" t="s">
        <v>1978</v>
      </c>
      <c r="C527" s="35" t="s">
        <v>262</v>
      </c>
      <c r="D527" s="38" t="s">
        <v>944</v>
      </c>
      <c r="E527" s="44" t="s">
        <v>32</v>
      </c>
      <c r="F527" s="44" t="s">
        <v>1955</v>
      </c>
      <c r="G527" s="44">
        <v>1</v>
      </c>
      <c r="H527" s="44"/>
      <c r="I527" s="44" t="s">
        <v>1979</v>
      </c>
      <c r="J527" s="57">
        <v>2019.01</v>
      </c>
      <c r="K527" s="57">
        <v>2020.12</v>
      </c>
      <c r="L527" s="57">
        <v>237.7</v>
      </c>
      <c r="M527" s="57">
        <v>237.7</v>
      </c>
      <c r="N527" s="63"/>
      <c r="O527" s="63"/>
      <c r="P527" s="63">
        <v>114</v>
      </c>
      <c r="Q527" s="63">
        <v>78</v>
      </c>
      <c r="R527" s="44" t="s">
        <v>1957</v>
      </c>
      <c r="S527" s="44"/>
      <c r="T527" s="44"/>
      <c r="U527" s="44" t="s">
        <v>1128</v>
      </c>
      <c r="V527" s="44" t="s">
        <v>1128</v>
      </c>
      <c r="W527" s="44"/>
      <c r="X527" s="8"/>
    </row>
    <row r="528" spans="1:24" s="11" customFormat="1" ht="28.8" hidden="1">
      <c r="A528" s="35">
        <v>13</v>
      </c>
      <c r="B528" s="176" t="s">
        <v>1980</v>
      </c>
      <c r="C528" s="35" t="s">
        <v>262</v>
      </c>
      <c r="D528" s="38" t="s">
        <v>1981</v>
      </c>
      <c r="E528" s="44" t="s">
        <v>32</v>
      </c>
      <c r="F528" s="44" t="s">
        <v>1955</v>
      </c>
      <c r="G528" s="44">
        <v>1</v>
      </c>
      <c r="H528" s="44"/>
      <c r="I528" s="44" t="s">
        <v>1977</v>
      </c>
      <c r="J528" s="57">
        <v>2019.01</v>
      </c>
      <c r="K528" s="57">
        <v>2020.12</v>
      </c>
      <c r="L528" s="57">
        <v>275.2</v>
      </c>
      <c r="M528" s="57">
        <v>275.2</v>
      </c>
      <c r="N528" s="63"/>
      <c r="O528" s="63"/>
      <c r="P528" s="63">
        <v>134</v>
      </c>
      <c r="Q528" s="63">
        <v>99</v>
      </c>
      <c r="R528" s="44" t="s">
        <v>1957</v>
      </c>
      <c r="S528" s="44"/>
      <c r="T528" s="44"/>
      <c r="U528" s="44" t="s">
        <v>1128</v>
      </c>
      <c r="V528" s="44" t="s">
        <v>1128</v>
      </c>
      <c r="W528" s="44"/>
      <c r="X528" s="8"/>
    </row>
    <row r="529" spans="1:24" s="11" customFormat="1" ht="28.8" hidden="1">
      <c r="A529" s="35">
        <v>14</v>
      </c>
      <c r="B529" s="176" t="s">
        <v>1982</v>
      </c>
      <c r="C529" s="35" t="s">
        <v>262</v>
      </c>
      <c r="D529" s="38" t="s">
        <v>342</v>
      </c>
      <c r="E529" s="44" t="s">
        <v>32</v>
      </c>
      <c r="F529" s="44" t="s">
        <v>1955</v>
      </c>
      <c r="G529" s="44">
        <v>1</v>
      </c>
      <c r="H529" s="44"/>
      <c r="I529" s="44" t="s">
        <v>1977</v>
      </c>
      <c r="J529" s="57">
        <v>2019.01</v>
      </c>
      <c r="K529" s="57">
        <v>2020.12</v>
      </c>
      <c r="L529" s="57">
        <v>84.3</v>
      </c>
      <c r="M529" s="57">
        <v>84.3</v>
      </c>
      <c r="N529" s="63"/>
      <c r="O529" s="63"/>
      <c r="P529" s="63">
        <v>66</v>
      </c>
      <c r="Q529" s="63">
        <v>43</v>
      </c>
      <c r="R529" s="44" t="s">
        <v>1957</v>
      </c>
      <c r="S529" s="44"/>
      <c r="T529" s="44"/>
      <c r="U529" s="44" t="s">
        <v>1128</v>
      </c>
      <c r="V529" s="44" t="s">
        <v>1128</v>
      </c>
      <c r="W529" s="44"/>
      <c r="X529" s="8"/>
    </row>
    <row r="530" spans="1:24" s="11" customFormat="1" ht="28.8" hidden="1">
      <c r="A530" s="35">
        <v>15</v>
      </c>
      <c r="B530" s="176" t="s">
        <v>1983</v>
      </c>
      <c r="C530" s="35" t="s">
        <v>76</v>
      </c>
      <c r="D530" s="38" t="s">
        <v>93</v>
      </c>
      <c r="E530" s="44" t="s">
        <v>32</v>
      </c>
      <c r="F530" s="44" t="s">
        <v>1955</v>
      </c>
      <c r="G530" s="44">
        <v>1</v>
      </c>
      <c r="H530" s="44"/>
      <c r="I530" s="44" t="s">
        <v>1984</v>
      </c>
      <c r="J530" s="57">
        <v>2019.01</v>
      </c>
      <c r="K530" s="57">
        <v>2020.12</v>
      </c>
      <c r="L530" s="45">
        <v>268.44</v>
      </c>
      <c r="M530" s="45">
        <v>268.44</v>
      </c>
      <c r="N530" s="63"/>
      <c r="O530" s="63"/>
      <c r="P530" s="63">
        <v>62</v>
      </c>
      <c r="Q530" s="63">
        <v>52</v>
      </c>
      <c r="R530" s="44" t="s">
        <v>1957</v>
      </c>
      <c r="S530" s="44"/>
      <c r="T530" s="44"/>
      <c r="U530" s="44" t="s">
        <v>1128</v>
      </c>
      <c r="V530" s="44" t="s">
        <v>1128</v>
      </c>
      <c r="W530" s="44"/>
      <c r="X530" s="8"/>
    </row>
    <row r="531" spans="1:24" s="11" customFormat="1" ht="28.8" hidden="1">
      <c r="A531" s="35">
        <v>16</v>
      </c>
      <c r="B531" s="176" t="s">
        <v>1985</v>
      </c>
      <c r="C531" s="35" t="s">
        <v>103</v>
      </c>
      <c r="D531" s="38" t="s">
        <v>643</v>
      </c>
      <c r="E531" s="44" t="s">
        <v>32</v>
      </c>
      <c r="F531" s="44" t="s">
        <v>1955</v>
      </c>
      <c r="G531" s="44">
        <v>1</v>
      </c>
      <c r="H531" s="44"/>
      <c r="I531" s="54" t="s">
        <v>1986</v>
      </c>
      <c r="J531" s="57">
        <v>2019.01</v>
      </c>
      <c r="K531" s="57">
        <v>2020.12</v>
      </c>
      <c r="L531" s="45">
        <v>139.19999999999999</v>
      </c>
      <c r="M531" s="45">
        <v>139.19999999999999</v>
      </c>
      <c r="N531" s="63"/>
      <c r="O531" s="63"/>
      <c r="P531" s="63">
        <v>35</v>
      </c>
      <c r="Q531" s="63">
        <v>36</v>
      </c>
      <c r="R531" s="44" t="s">
        <v>1957</v>
      </c>
      <c r="S531" s="44"/>
      <c r="T531" s="44"/>
      <c r="U531" s="44" t="s">
        <v>1128</v>
      </c>
      <c r="V531" s="44" t="s">
        <v>1128</v>
      </c>
      <c r="W531" s="44"/>
      <c r="X531" s="8"/>
    </row>
    <row r="532" spans="1:24" ht="28.8" hidden="1">
      <c r="A532" s="35"/>
      <c r="B532" s="43" t="s">
        <v>1987</v>
      </c>
      <c r="C532" s="37"/>
      <c r="D532" s="38"/>
      <c r="E532" s="37"/>
      <c r="F532" s="39"/>
      <c r="G532" s="39"/>
      <c r="H532" s="37"/>
      <c r="I532" s="44"/>
      <c r="J532" s="35"/>
      <c r="K532" s="35"/>
      <c r="L532" s="57">
        <f>SUM(L533:L538)</f>
        <v>2016</v>
      </c>
      <c r="M532" s="57">
        <f t="shared" ref="M532:Q532" si="59">SUM(M533:M538)</f>
        <v>316</v>
      </c>
      <c r="N532" s="63">
        <f t="shared" si="59"/>
        <v>28132</v>
      </c>
      <c r="O532" s="63">
        <f t="shared" si="59"/>
        <v>89936</v>
      </c>
      <c r="P532" s="63">
        <f t="shared" si="59"/>
        <v>2159</v>
      </c>
      <c r="Q532" s="63">
        <f t="shared" si="59"/>
        <v>8398</v>
      </c>
      <c r="R532" s="44"/>
      <c r="S532" s="44"/>
      <c r="T532" s="44"/>
      <c r="U532" s="44"/>
      <c r="V532" s="44"/>
      <c r="W532" s="44"/>
      <c r="X532" s="8">
        <v>1</v>
      </c>
    </row>
    <row r="533" spans="1:24" s="21" customFormat="1" ht="28.8" hidden="1">
      <c r="A533" s="35">
        <v>17</v>
      </c>
      <c r="B533" s="43" t="s">
        <v>1988</v>
      </c>
      <c r="C533" s="44" t="s">
        <v>206</v>
      </c>
      <c r="D533" s="38" t="s">
        <v>1714</v>
      </c>
      <c r="E533" s="44" t="s">
        <v>264</v>
      </c>
      <c r="F533" s="44" t="s">
        <v>845</v>
      </c>
      <c r="G533" s="44">
        <v>180</v>
      </c>
      <c r="H533" s="44" t="s">
        <v>1989</v>
      </c>
      <c r="I533" s="44" t="s">
        <v>1990</v>
      </c>
      <c r="J533" s="44">
        <v>2017</v>
      </c>
      <c r="K533" s="44">
        <v>2018</v>
      </c>
      <c r="L533" s="45">
        <v>20</v>
      </c>
      <c r="M533" s="45"/>
      <c r="N533" s="67">
        <v>847</v>
      </c>
      <c r="O533" s="67">
        <v>3532</v>
      </c>
      <c r="P533" s="65">
        <v>83</v>
      </c>
      <c r="Q533" s="65">
        <v>340</v>
      </c>
      <c r="R533" s="44" t="s">
        <v>1991</v>
      </c>
      <c r="S533" s="44"/>
      <c r="T533" s="44"/>
      <c r="U533" s="44" t="s">
        <v>1152</v>
      </c>
      <c r="V533" s="44" t="s">
        <v>1152</v>
      </c>
      <c r="W533" s="44"/>
      <c r="X533" s="13"/>
    </row>
    <row r="534" spans="1:24" s="21" customFormat="1" ht="28.8" hidden="1">
      <c r="A534" s="35">
        <v>18</v>
      </c>
      <c r="B534" s="43" t="s">
        <v>1992</v>
      </c>
      <c r="C534" s="44" t="s">
        <v>200</v>
      </c>
      <c r="D534" s="38" t="s">
        <v>1993</v>
      </c>
      <c r="E534" s="44" t="s">
        <v>264</v>
      </c>
      <c r="F534" s="44" t="s">
        <v>845</v>
      </c>
      <c r="G534" s="44">
        <v>350</v>
      </c>
      <c r="H534" s="44" t="s">
        <v>1989</v>
      </c>
      <c r="I534" s="44" t="s">
        <v>1994</v>
      </c>
      <c r="J534" s="44">
        <v>2017</v>
      </c>
      <c r="K534" s="44">
        <v>2018</v>
      </c>
      <c r="L534" s="45">
        <v>20</v>
      </c>
      <c r="M534" s="45"/>
      <c r="N534" s="67">
        <v>1685</v>
      </c>
      <c r="O534" s="67">
        <v>6263</v>
      </c>
      <c r="P534" s="65"/>
      <c r="Q534" s="65"/>
      <c r="R534" s="44" t="s">
        <v>1991</v>
      </c>
      <c r="S534" s="44"/>
      <c r="T534" s="44"/>
      <c r="U534" s="44" t="s">
        <v>1152</v>
      </c>
      <c r="V534" s="44" t="s">
        <v>1152</v>
      </c>
      <c r="W534" s="44"/>
      <c r="X534" s="13"/>
    </row>
    <row r="535" spans="1:24" s="21" customFormat="1" ht="28.8" hidden="1">
      <c r="A535" s="35">
        <v>19</v>
      </c>
      <c r="B535" s="43" t="s">
        <v>1995</v>
      </c>
      <c r="C535" s="44" t="s">
        <v>200</v>
      </c>
      <c r="D535" s="38" t="s">
        <v>1996</v>
      </c>
      <c r="E535" s="44" t="s">
        <v>32</v>
      </c>
      <c r="F535" s="44" t="s">
        <v>845</v>
      </c>
      <c r="G535" s="44">
        <v>245</v>
      </c>
      <c r="H535" s="44" t="s">
        <v>1997</v>
      </c>
      <c r="I535" s="44" t="s">
        <v>1994</v>
      </c>
      <c r="J535" s="44">
        <v>2018</v>
      </c>
      <c r="K535" s="44">
        <v>2018</v>
      </c>
      <c r="L535" s="45">
        <v>80</v>
      </c>
      <c r="M535" s="45"/>
      <c r="N535" s="67">
        <v>586</v>
      </c>
      <c r="O535" s="67">
        <v>2540</v>
      </c>
      <c r="P535" s="65"/>
      <c r="Q535" s="65"/>
      <c r="R535" s="44" t="s">
        <v>1991</v>
      </c>
      <c r="S535" s="44"/>
      <c r="T535" s="44"/>
      <c r="U535" s="44" t="s">
        <v>1152</v>
      </c>
      <c r="V535" s="44" t="s">
        <v>1152</v>
      </c>
      <c r="W535" s="44"/>
      <c r="X535" s="13"/>
    </row>
    <row r="536" spans="1:24" s="21" customFormat="1" ht="36" hidden="1" customHeight="1">
      <c r="A536" s="35">
        <v>20</v>
      </c>
      <c r="B536" s="43" t="s">
        <v>1998</v>
      </c>
      <c r="C536" s="44" t="s">
        <v>262</v>
      </c>
      <c r="D536" s="38" t="s">
        <v>764</v>
      </c>
      <c r="E536" s="44" t="s">
        <v>264</v>
      </c>
      <c r="F536" s="44" t="s">
        <v>845</v>
      </c>
      <c r="G536" s="44">
        <v>300</v>
      </c>
      <c r="H536" s="13" t="s">
        <v>1989</v>
      </c>
      <c r="I536" s="44" t="s">
        <v>1990</v>
      </c>
      <c r="J536" s="44">
        <v>2018</v>
      </c>
      <c r="K536" s="44">
        <v>2018</v>
      </c>
      <c r="L536" s="45">
        <v>20</v>
      </c>
      <c r="M536" s="45"/>
      <c r="N536" s="67">
        <v>876</v>
      </c>
      <c r="O536" s="67">
        <v>3312</v>
      </c>
      <c r="P536" s="65">
        <v>98</v>
      </c>
      <c r="Q536" s="65">
        <v>376</v>
      </c>
      <c r="R536" s="44" t="s">
        <v>1991</v>
      </c>
      <c r="S536" s="44"/>
      <c r="T536" s="44"/>
      <c r="U536" s="44" t="s">
        <v>1152</v>
      </c>
      <c r="V536" s="44" t="s">
        <v>1152</v>
      </c>
      <c r="W536" s="44"/>
      <c r="X536" s="13"/>
    </row>
    <row r="537" spans="1:24" s="21" customFormat="1" ht="75" hidden="1" customHeight="1">
      <c r="A537" s="35">
        <v>21</v>
      </c>
      <c r="B537" s="43" t="s">
        <v>1999</v>
      </c>
      <c r="C537" s="44" t="s">
        <v>179</v>
      </c>
      <c r="D537" s="38" t="s">
        <v>179</v>
      </c>
      <c r="E537" s="44" t="s">
        <v>32</v>
      </c>
      <c r="F537" s="44" t="s">
        <v>845</v>
      </c>
      <c r="G537" s="44">
        <v>16000</v>
      </c>
      <c r="H537" s="44" t="s">
        <v>2000</v>
      </c>
      <c r="I537" s="44" t="s">
        <v>2001</v>
      </c>
      <c r="J537" s="54">
        <v>2016</v>
      </c>
      <c r="K537" s="44">
        <v>2018</v>
      </c>
      <c r="L537" s="45">
        <v>1300</v>
      </c>
      <c r="M537" s="45"/>
      <c r="N537" s="65">
        <v>13230</v>
      </c>
      <c r="O537" s="65">
        <v>41796</v>
      </c>
      <c r="P537" s="65">
        <v>1107</v>
      </c>
      <c r="Q537" s="65">
        <v>4339</v>
      </c>
      <c r="R537" s="44" t="s">
        <v>1991</v>
      </c>
      <c r="S537" s="44"/>
      <c r="T537" s="44"/>
      <c r="U537" s="44" t="s">
        <v>1152</v>
      </c>
      <c r="V537" s="44" t="s">
        <v>1152</v>
      </c>
      <c r="W537" s="44"/>
      <c r="X537" s="13"/>
    </row>
    <row r="538" spans="1:24" s="13" customFormat="1" ht="52.05" hidden="1" customHeight="1">
      <c r="A538" s="35">
        <v>22</v>
      </c>
      <c r="B538" s="43" t="s">
        <v>2002</v>
      </c>
      <c r="C538" s="44" t="s">
        <v>103</v>
      </c>
      <c r="D538" s="38" t="s">
        <v>117</v>
      </c>
      <c r="E538" s="44" t="s">
        <v>32</v>
      </c>
      <c r="F538" s="44" t="s">
        <v>845</v>
      </c>
      <c r="G538" s="44">
        <v>6000</v>
      </c>
      <c r="H538" s="44" t="s">
        <v>2003</v>
      </c>
      <c r="I538" s="44" t="s">
        <v>2004</v>
      </c>
      <c r="J538" s="44">
        <v>2017</v>
      </c>
      <c r="K538" s="44">
        <v>2018</v>
      </c>
      <c r="L538" s="45">
        <v>576</v>
      </c>
      <c r="M538" s="45">
        <v>316</v>
      </c>
      <c r="N538" s="67">
        <v>10908</v>
      </c>
      <c r="O538" s="67">
        <v>32493</v>
      </c>
      <c r="P538" s="65">
        <v>871</v>
      </c>
      <c r="Q538" s="65">
        <v>3343</v>
      </c>
      <c r="R538" s="44" t="s">
        <v>1991</v>
      </c>
      <c r="S538" s="44"/>
      <c r="T538" s="44"/>
      <c r="U538" s="44" t="s">
        <v>1152</v>
      </c>
      <c r="V538" s="44" t="s">
        <v>1152</v>
      </c>
      <c r="W538" s="44"/>
    </row>
    <row r="539" spans="1:24" hidden="1">
      <c r="A539" s="35"/>
      <c r="B539" s="43" t="s">
        <v>2005</v>
      </c>
      <c r="C539" s="37"/>
      <c r="D539" s="38"/>
      <c r="E539" s="37"/>
      <c r="F539" s="39"/>
      <c r="G539" s="39"/>
      <c r="H539" s="37"/>
      <c r="I539" s="44"/>
      <c r="J539" s="35"/>
      <c r="K539" s="35"/>
      <c r="L539" s="57">
        <f>SUM(L540:L547)</f>
        <v>1502.2</v>
      </c>
      <c r="M539" s="57">
        <f t="shared" ref="M539:Q539" si="60">SUM(M540:M547)</f>
        <v>1502.2</v>
      </c>
      <c r="N539" s="63">
        <f t="shared" si="60"/>
        <v>0</v>
      </c>
      <c r="O539" s="63">
        <f t="shared" si="60"/>
        <v>0</v>
      </c>
      <c r="P539" s="63">
        <f t="shared" si="60"/>
        <v>787</v>
      </c>
      <c r="Q539" s="63">
        <f t="shared" si="60"/>
        <v>714</v>
      </c>
      <c r="R539" s="44"/>
      <c r="S539" s="44"/>
      <c r="T539" s="44"/>
      <c r="U539" s="44"/>
      <c r="V539" s="44"/>
      <c r="W539" s="44"/>
      <c r="X539" s="8">
        <v>1</v>
      </c>
    </row>
    <row r="540" spans="1:24" s="11" customFormat="1" ht="28.8" hidden="1">
      <c r="A540" s="35">
        <v>23</v>
      </c>
      <c r="B540" s="176" t="s">
        <v>2006</v>
      </c>
      <c r="C540" s="35" t="s">
        <v>103</v>
      </c>
      <c r="D540" s="38" t="s">
        <v>362</v>
      </c>
      <c r="E540" s="44" t="s">
        <v>32</v>
      </c>
      <c r="F540" s="44" t="s">
        <v>1955</v>
      </c>
      <c r="G540" s="44">
        <v>1</v>
      </c>
      <c r="H540" s="44"/>
      <c r="I540" s="54" t="s">
        <v>2007</v>
      </c>
      <c r="J540" s="57">
        <v>2019.01</v>
      </c>
      <c r="K540" s="57">
        <v>2020.12</v>
      </c>
      <c r="L540" s="45">
        <v>109.04</v>
      </c>
      <c r="M540" s="45">
        <v>109.04</v>
      </c>
      <c r="N540" s="63"/>
      <c r="O540" s="63"/>
      <c r="P540" s="63">
        <v>56</v>
      </c>
      <c r="Q540" s="63">
        <v>46</v>
      </c>
      <c r="R540" s="44" t="s">
        <v>1957</v>
      </c>
      <c r="S540" s="44"/>
      <c r="T540" s="44"/>
      <c r="U540" s="44" t="s">
        <v>1128</v>
      </c>
      <c r="V540" s="44" t="s">
        <v>1128</v>
      </c>
      <c r="W540" s="44"/>
      <c r="X540" s="8"/>
    </row>
    <row r="541" spans="1:24" s="11" customFormat="1" ht="28.8" hidden="1">
      <c r="A541" s="35">
        <v>24</v>
      </c>
      <c r="B541" s="176" t="s">
        <v>2008</v>
      </c>
      <c r="C541" s="35" t="s">
        <v>103</v>
      </c>
      <c r="D541" s="38" t="s">
        <v>128</v>
      </c>
      <c r="E541" s="44" t="s">
        <v>32</v>
      </c>
      <c r="F541" s="44" t="s">
        <v>1955</v>
      </c>
      <c r="G541" s="44">
        <v>1</v>
      </c>
      <c r="H541" s="44"/>
      <c r="I541" s="54" t="s">
        <v>2009</v>
      </c>
      <c r="J541" s="57">
        <v>2019.01</v>
      </c>
      <c r="K541" s="57">
        <v>2020.12</v>
      </c>
      <c r="L541" s="45">
        <v>104.4</v>
      </c>
      <c r="M541" s="45">
        <v>104.4</v>
      </c>
      <c r="N541" s="63"/>
      <c r="O541" s="63"/>
      <c r="P541" s="63">
        <v>36</v>
      </c>
      <c r="Q541" s="63">
        <v>30</v>
      </c>
      <c r="R541" s="44" t="s">
        <v>1957</v>
      </c>
      <c r="S541" s="44"/>
      <c r="T541" s="44"/>
      <c r="U541" s="44" t="s">
        <v>1128</v>
      </c>
      <c r="V541" s="44" t="s">
        <v>1128</v>
      </c>
      <c r="W541" s="44"/>
      <c r="X541" s="8"/>
    </row>
    <row r="542" spans="1:24" s="11" customFormat="1" ht="28.8" hidden="1">
      <c r="A542" s="35">
        <v>25</v>
      </c>
      <c r="B542" s="176" t="s">
        <v>2010</v>
      </c>
      <c r="C542" s="35" t="s">
        <v>103</v>
      </c>
      <c r="D542" s="38" t="s">
        <v>117</v>
      </c>
      <c r="E542" s="44" t="s">
        <v>32</v>
      </c>
      <c r="F542" s="44" t="s">
        <v>1955</v>
      </c>
      <c r="G542" s="44">
        <v>1</v>
      </c>
      <c r="H542" s="44"/>
      <c r="I542" s="44" t="s">
        <v>2011</v>
      </c>
      <c r="J542" s="57">
        <v>2019.01</v>
      </c>
      <c r="K542" s="57">
        <v>2020.12</v>
      </c>
      <c r="L542" s="45">
        <v>119.26</v>
      </c>
      <c r="M542" s="45">
        <v>119.26</v>
      </c>
      <c r="N542" s="63"/>
      <c r="O542" s="63"/>
      <c r="P542" s="63">
        <v>32</v>
      </c>
      <c r="Q542" s="63">
        <v>27</v>
      </c>
      <c r="R542" s="44" t="s">
        <v>1957</v>
      </c>
      <c r="S542" s="44"/>
      <c r="T542" s="44"/>
      <c r="U542" s="44" t="s">
        <v>1128</v>
      </c>
      <c r="V542" s="44" t="s">
        <v>1128</v>
      </c>
      <c r="W542" s="44"/>
      <c r="X542" s="8"/>
    </row>
    <row r="543" spans="1:24" s="11" customFormat="1" ht="28.8" hidden="1">
      <c r="A543" s="35">
        <v>26</v>
      </c>
      <c r="B543" s="176" t="s">
        <v>2012</v>
      </c>
      <c r="C543" s="35" t="s">
        <v>179</v>
      </c>
      <c r="D543" s="38" t="s">
        <v>2013</v>
      </c>
      <c r="E543" s="44" t="s">
        <v>32</v>
      </c>
      <c r="F543" s="44" t="s">
        <v>1955</v>
      </c>
      <c r="G543" s="44">
        <v>1</v>
      </c>
      <c r="H543" s="44"/>
      <c r="I543" s="54" t="s">
        <v>2014</v>
      </c>
      <c r="J543" s="57">
        <v>2019.01</v>
      </c>
      <c r="K543" s="57">
        <v>2020.12</v>
      </c>
      <c r="L543" s="57">
        <v>305.5</v>
      </c>
      <c r="M543" s="57">
        <v>305.5</v>
      </c>
      <c r="N543" s="63"/>
      <c r="O543" s="63"/>
      <c r="P543" s="63">
        <v>17</v>
      </c>
      <c r="Q543" s="63">
        <v>14</v>
      </c>
      <c r="R543" s="44" t="s">
        <v>1957</v>
      </c>
      <c r="S543" s="44"/>
      <c r="T543" s="44"/>
      <c r="U543" s="44" t="s">
        <v>1128</v>
      </c>
      <c r="V543" s="44" t="s">
        <v>1128</v>
      </c>
      <c r="W543" s="44"/>
      <c r="X543" s="8"/>
    </row>
    <row r="544" spans="1:24" s="11" customFormat="1" ht="28.8" hidden="1">
      <c r="A544" s="35">
        <v>27</v>
      </c>
      <c r="B544" s="176" t="s">
        <v>2015</v>
      </c>
      <c r="C544" s="35" t="s">
        <v>200</v>
      </c>
      <c r="D544" s="38" t="s">
        <v>438</v>
      </c>
      <c r="E544" s="44" t="s">
        <v>32</v>
      </c>
      <c r="F544" s="44" t="s">
        <v>1955</v>
      </c>
      <c r="G544" s="44">
        <v>1</v>
      </c>
      <c r="H544" s="44"/>
      <c r="I544" s="44" t="s">
        <v>2016</v>
      </c>
      <c r="J544" s="57">
        <v>2019.01</v>
      </c>
      <c r="K544" s="57">
        <v>2020.12</v>
      </c>
      <c r="L544" s="57">
        <v>300</v>
      </c>
      <c r="M544" s="57">
        <v>300</v>
      </c>
      <c r="N544" s="63"/>
      <c r="O544" s="63"/>
      <c r="P544" s="63">
        <v>81</v>
      </c>
      <c r="Q544" s="63">
        <v>63</v>
      </c>
      <c r="R544" s="44" t="s">
        <v>1957</v>
      </c>
      <c r="S544" s="44"/>
      <c r="T544" s="44"/>
      <c r="U544" s="44" t="s">
        <v>1128</v>
      </c>
      <c r="V544" s="44" t="s">
        <v>1128</v>
      </c>
      <c r="W544" s="44"/>
      <c r="X544" s="8"/>
    </row>
    <row r="545" spans="1:24" s="11" customFormat="1" ht="28.8" hidden="1">
      <c r="A545" s="35">
        <v>28</v>
      </c>
      <c r="B545" s="176" t="s">
        <v>2017</v>
      </c>
      <c r="C545" s="35" t="s">
        <v>262</v>
      </c>
      <c r="D545" s="38" t="s">
        <v>2018</v>
      </c>
      <c r="E545" s="44" t="s">
        <v>32</v>
      </c>
      <c r="F545" s="44" t="s">
        <v>1955</v>
      </c>
      <c r="G545" s="44">
        <v>1</v>
      </c>
      <c r="H545" s="44"/>
      <c r="I545" s="44" t="s">
        <v>2019</v>
      </c>
      <c r="J545" s="57">
        <v>2019.01</v>
      </c>
      <c r="K545" s="57">
        <v>2020.12</v>
      </c>
      <c r="L545" s="45">
        <v>184.5</v>
      </c>
      <c r="M545" s="45">
        <v>184.5</v>
      </c>
      <c r="N545" s="63"/>
      <c r="O545" s="63"/>
      <c r="P545" s="63">
        <v>64</v>
      </c>
      <c r="Q545" s="63">
        <v>61</v>
      </c>
      <c r="R545" s="44" t="s">
        <v>1957</v>
      </c>
      <c r="S545" s="44"/>
      <c r="T545" s="44"/>
      <c r="U545" s="44" t="s">
        <v>1128</v>
      </c>
      <c r="V545" s="44" t="s">
        <v>1128</v>
      </c>
      <c r="W545" s="44"/>
      <c r="X545" s="8"/>
    </row>
    <row r="546" spans="1:24" s="11" customFormat="1" ht="28.8" hidden="1">
      <c r="A546" s="35">
        <v>29</v>
      </c>
      <c r="B546" s="176" t="s">
        <v>2020</v>
      </c>
      <c r="C546" s="35" t="s">
        <v>150</v>
      </c>
      <c r="D546" s="38" t="s">
        <v>171</v>
      </c>
      <c r="E546" s="44" t="s">
        <v>32</v>
      </c>
      <c r="F546" s="44" t="s">
        <v>1955</v>
      </c>
      <c r="G546" s="44">
        <v>1</v>
      </c>
      <c r="H546" s="44"/>
      <c r="I546" s="44" t="s">
        <v>2021</v>
      </c>
      <c r="J546" s="57">
        <v>2019.01</v>
      </c>
      <c r="K546" s="57">
        <v>2020.12</v>
      </c>
      <c r="L546" s="57">
        <v>244</v>
      </c>
      <c r="M546" s="57">
        <v>244</v>
      </c>
      <c r="N546" s="63"/>
      <c r="O546" s="63"/>
      <c r="P546" s="63">
        <v>258</v>
      </c>
      <c r="Q546" s="63">
        <v>236</v>
      </c>
      <c r="R546" s="44" t="s">
        <v>1957</v>
      </c>
      <c r="S546" s="44"/>
      <c r="T546" s="44"/>
      <c r="U546" s="44" t="s">
        <v>1128</v>
      </c>
      <c r="V546" s="44" t="s">
        <v>1128</v>
      </c>
      <c r="W546" s="44"/>
      <c r="X546" s="8"/>
    </row>
    <row r="547" spans="1:24" s="11" customFormat="1" ht="28.8" hidden="1">
      <c r="A547" s="35">
        <v>30</v>
      </c>
      <c r="B547" s="176" t="s">
        <v>2022</v>
      </c>
      <c r="C547" s="35" t="s">
        <v>150</v>
      </c>
      <c r="D547" s="38" t="s">
        <v>2023</v>
      </c>
      <c r="E547" s="44" t="s">
        <v>32</v>
      </c>
      <c r="F547" s="44" t="s">
        <v>1955</v>
      </c>
      <c r="G547" s="44">
        <v>1</v>
      </c>
      <c r="H547" s="44"/>
      <c r="I547" s="54" t="s">
        <v>2024</v>
      </c>
      <c r="J547" s="57">
        <v>2019.01</v>
      </c>
      <c r="K547" s="57">
        <v>2020.12</v>
      </c>
      <c r="L547" s="57">
        <v>135.5</v>
      </c>
      <c r="M547" s="57">
        <v>135.5</v>
      </c>
      <c r="N547" s="63"/>
      <c r="O547" s="63"/>
      <c r="P547" s="63">
        <v>243</v>
      </c>
      <c r="Q547" s="63">
        <v>237</v>
      </c>
      <c r="R547" s="44" t="s">
        <v>1957</v>
      </c>
      <c r="S547" s="44"/>
      <c r="T547" s="44"/>
      <c r="U547" s="44" t="s">
        <v>1128</v>
      </c>
      <c r="V547" s="44" t="s">
        <v>1128</v>
      </c>
      <c r="W547" s="44"/>
      <c r="X547" s="8"/>
    </row>
    <row r="548" spans="1:24" ht="21" hidden="1" customHeight="1">
      <c r="A548" s="35"/>
      <c r="B548" s="43" t="s">
        <v>2025</v>
      </c>
      <c r="C548" s="37"/>
      <c r="D548" s="38"/>
      <c r="E548" s="37"/>
      <c r="F548" s="39"/>
      <c r="G548" s="39"/>
      <c r="H548" s="37"/>
      <c r="I548" s="44"/>
      <c r="J548" s="35"/>
      <c r="K548" s="35"/>
      <c r="L548" s="57">
        <f>SUM(L549:L568)</f>
        <v>3822.9</v>
      </c>
      <c r="M548" s="57">
        <f t="shared" ref="M548:Q548" si="61">SUM(M549:M568)</f>
        <v>1931.2000000000003</v>
      </c>
      <c r="N548" s="63">
        <f t="shared" si="61"/>
        <v>29250</v>
      </c>
      <c r="O548" s="63">
        <f t="shared" si="61"/>
        <v>116590</v>
      </c>
      <c r="P548" s="63">
        <f t="shared" si="61"/>
        <v>7841</v>
      </c>
      <c r="Q548" s="63">
        <f t="shared" si="61"/>
        <v>31298</v>
      </c>
      <c r="R548" s="44"/>
      <c r="S548" s="44"/>
      <c r="T548" s="44"/>
      <c r="U548" s="44"/>
      <c r="V548" s="44"/>
      <c r="W548" s="44"/>
      <c r="X548" s="8">
        <v>1</v>
      </c>
    </row>
    <row r="549" spans="1:24" ht="163.95" hidden="1" customHeight="1">
      <c r="A549" s="35">
        <v>31</v>
      </c>
      <c r="B549" s="43"/>
      <c r="C549" s="44" t="s">
        <v>200</v>
      </c>
      <c r="D549" s="38" t="s">
        <v>2026</v>
      </c>
      <c r="E549" s="44" t="s">
        <v>32</v>
      </c>
      <c r="F549" s="44" t="s">
        <v>439</v>
      </c>
      <c r="G549" s="44">
        <v>22</v>
      </c>
      <c r="H549" s="44" t="s">
        <v>1259</v>
      </c>
      <c r="I549" s="44" t="s">
        <v>2027</v>
      </c>
      <c r="J549" s="44">
        <v>2017</v>
      </c>
      <c r="K549" s="44">
        <v>2018</v>
      </c>
      <c r="L549" s="45">
        <v>220</v>
      </c>
      <c r="M549" s="45">
        <v>66</v>
      </c>
      <c r="N549" s="65">
        <v>2925</v>
      </c>
      <c r="O549" s="65">
        <v>11639</v>
      </c>
      <c r="P549" s="65">
        <v>732</v>
      </c>
      <c r="Q549" s="65">
        <v>2860</v>
      </c>
      <c r="R549" s="44" t="s">
        <v>2028</v>
      </c>
      <c r="S549" s="44" t="s">
        <v>2029</v>
      </c>
      <c r="T549" s="44"/>
      <c r="U549" s="44" t="s">
        <v>2030</v>
      </c>
      <c r="V549" s="44" t="s">
        <v>927</v>
      </c>
      <c r="W549" s="44"/>
    </row>
    <row r="550" spans="1:24" s="11" customFormat="1" ht="79.95" hidden="1" customHeight="1">
      <c r="A550" s="35">
        <v>32</v>
      </c>
      <c r="B550" s="43"/>
      <c r="C550" s="44" t="s">
        <v>200</v>
      </c>
      <c r="D550" s="38" t="s">
        <v>2031</v>
      </c>
      <c r="E550" s="44" t="s">
        <v>32</v>
      </c>
      <c r="F550" s="44" t="s">
        <v>439</v>
      </c>
      <c r="G550" s="44">
        <v>2</v>
      </c>
      <c r="H550" s="44" t="s">
        <v>2032</v>
      </c>
      <c r="I550" s="44" t="s">
        <v>2033</v>
      </c>
      <c r="J550" s="44">
        <v>2018</v>
      </c>
      <c r="K550" s="44">
        <v>2019</v>
      </c>
      <c r="L550" s="45">
        <v>34.6</v>
      </c>
      <c r="M550" s="45">
        <v>12</v>
      </c>
      <c r="N550" s="65">
        <v>228</v>
      </c>
      <c r="O550" s="65">
        <v>796</v>
      </c>
      <c r="P550" s="65">
        <v>0</v>
      </c>
      <c r="Q550" s="65">
        <v>0</v>
      </c>
      <c r="R550" s="44" t="s">
        <v>2034</v>
      </c>
      <c r="S550" s="44"/>
      <c r="T550" s="44"/>
      <c r="U550" s="44" t="s">
        <v>2030</v>
      </c>
      <c r="V550" s="44" t="s">
        <v>927</v>
      </c>
      <c r="W550" s="44"/>
      <c r="X550" s="8"/>
    </row>
    <row r="551" spans="1:24" ht="105" hidden="1" customHeight="1">
      <c r="A551" s="35">
        <v>33</v>
      </c>
      <c r="B551" s="43"/>
      <c r="C551" s="35" t="s">
        <v>206</v>
      </c>
      <c r="D551" s="38" t="s">
        <v>2035</v>
      </c>
      <c r="E551" s="44" t="s">
        <v>32</v>
      </c>
      <c r="F551" s="35" t="s">
        <v>439</v>
      </c>
      <c r="G551" s="35">
        <v>16</v>
      </c>
      <c r="H551" s="44" t="s">
        <v>1259</v>
      </c>
      <c r="I551" s="44" t="s">
        <v>2036</v>
      </c>
      <c r="J551" s="35">
        <v>2017</v>
      </c>
      <c r="K551" s="35">
        <v>2018</v>
      </c>
      <c r="L551" s="57">
        <v>160</v>
      </c>
      <c r="M551" s="57">
        <v>48</v>
      </c>
      <c r="N551" s="63">
        <v>5161</v>
      </c>
      <c r="O551" s="65">
        <v>21158</v>
      </c>
      <c r="P551" s="63">
        <v>1433</v>
      </c>
      <c r="Q551" s="63">
        <v>5936</v>
      </c>
      <c r="R551" s="44" t="s">
        <v>2037</v>
      </c>
      <c r="S551" s="44"/>
      <c r="T551" s="44"/>
      <c r="U551" s="44" t="s">
        <v>2038</v>
      </c>
      <c r="V551" s="44" t="s">
        <v>927</v>
      </c>
      <c r="W551" s="44"/>
    </row>
    <row r="552" spans="1:24" ht="94.95" hidden="1" customHeight="1">
      <c r="A552" s="35">
        <v>34</v>
      </c>
      <c r="B552" s="43"/>
      <c r="C552" s="35" t="s">
        <v>206</v>
      </c>
      <c r="D552" s="38" t="s">
        <v>2039</v>
      </c>
      <c r="E552" s="44" t="s">
        <v>32</v>
      </c>
      <c r="F552" s="44" t="s">
        <v>439</v>
      </c>
      <c r="G552" s="35">
        <v>12</v>
      </c>
      <c r="H552" s="44" t="s">
        <v>2040</v>
      </c>
      <c r="I552" s="44" t="s">
        <v>2041</v>
      </c>
      <c r="J552" s="35">
        <v>2018</v>
      </c>
      <c r="K552" s="35">
        <v>2019</v>
      </c>
      <c r="L552" s="45">
        <v>207.6</v>
      </c>
      <c r="M552" s="45">
        <v>173.7</v>
      </c>
      <c r="N552" s="63">
        <v>3630</v>
      </c>
      <c r="O552" s="65">
        <v>15230</v>
      </c>
      <c r="P552" s="63">
        <v>800</v>
      </c>
      <c r="Q552" s="63">
        <v>3390</v>
      </c>
      <c r="R552" s="44" t="s">
        <v>2042</v>
      </c>
      <c r="S552" s="44"/>
      <c r="T552" s="44"/>
      <c r="U552" s="44" t="s">
        <v>2038</v>
      </c>
      <c r="V552" s="44" t="s">
        <v>927</v>
      </c>
      <c r="W552" s="44" t="s">
        <v>933</v>
      </c>
    </row>
    <row r="553" spans="1:24" ht="184.05" hidden="1" customHeight="1">
      <c r="A553" s="35">
        <v>35</v>
      </c>
      <c r="B553" s="43"/>
      <c r="C553" s="35" t="s">
        <v>179</v>
      </c>
      <c r="D553" s="38" t="s">
        <v>2043</v>
      </c>
      <c r="E553" s="44" t="s">
        <v>32</v>
      </c>
      <c r="F553" s="44" t="s">
        <v>1728</v>
      </c>
      <c r="G553" s="35">
        <v>42</v>
      </c>
      <c r="H553" s="44" t="s">
        <v>1259</v>
      </c>
      <c r="I553" s="44" t="s">
        <v>2044</v>
      </c>
      <c r="J553" s="44">
        <v>2017</v>
      </c>
      <c r="K553" s="44">
        <v>2018</v>
      </c>
      <c r="L553" s="45">
        <v>420</v>
      </c>
      <c r="M553" s="45">
        <v>126</v>
      </c>
      <c r="N553" s="63">
        <v>3974</v>
      </c>
      <c r="O553" s="65">
        <v>15869</v>
      </c>
      <c r="P553" s="65">
        <v>573</v>
      </c>
      <c r="Q553" s="65">
        <v>2229</v>
      </c>
      <c r="R553" s="44" t="s">
        <v>2045</v>
      </c>
      <c r="S553" s="44"/>
      <c r="T553" s="44"/>
      <c r="U553" s="44" t="s">
        <v>179</v>
      </c>
      <c r="V553" s="44" t="s">
        <v>927</v>
      </c>
      <c r="W553" s="44"/>
    </row>
    <row r="554" spans="1:24" ht="88.05" hidden="1" customHeight="1">
      <c r="A554" s="35">
        <v>36</v>
      </c>
      <c r="B554" s="43"/>
      <c r="C554" s="35" t="s">
        <v>179</v>
      </c>
      <c r="D554" s="38" t="s">
        <v>2046</v>
      </c>
      <c r="E554" s="44" t="s">
        <v>32</v>
      </c>
      <c r="F554" s="44" t="s">
        <v>1728</v>
      </c>
      <c r="G554" s="35">
        <v>5</v>
      </c>
      <c r="H554" s="44" t="s">
        <v>2032</v>
      </c>
      <c r="I554" s="44" t="s">
        <v>2047</v>
      </c>
      <c r="J554" s="44">
        <v>2018</v>
      </c>
      <c r="K554" s="44">
        <v>2018</v>
      </c>
      <c r="L554" s="45">
        <v>86.5</v>
      </c>
      <c r="M554" s="45">
        <v>86.5</v>
      </c>
      <c r="N554" s="65">
        <v>375</v>
      </c>
      <c r="O554" s="65">
        <v>1474</v>
      </c>
      <c r="P554" s="65">
        <v>291</v>
      </c>
      <c r="Q554" s="65">
        <v>1115</v>
      </c>
      <c r="R554" s="44" t="s">
        <v>2048</v>
      </c>
      <c r="S554" s="44"/>
      <c r="T554" s="44"/>
      <c r="U554" s="44" t="s">
        <v>179</v>
      </c>
      <c r="V554" s="44" t="s">
        <v>927</v>
      </c>
      <c r="W554" s="44"/>
    </row>
    <row r="555" spans="1:24" ht="196.05" hidden="1" customHeight="1">
      <c r="A555" s="35">
        <v>37</v>
      </c>
      <c r="B555" s="43"/>
      <c r="C555" s="44" t="s">
        <v>103</v>
      </c>
      <c r="D555" s="38" t="s">
        <v>2049</v>
      </c>
      <c r="E555" s="44" t="s">
        <v>32</v>
      </c>
      <c r="F555" s="44" t="s">
        <v>439</v>
      </c>
      <c r="G555" s="44">
        <v>35</v>
      </c>
      <c r="H555" s="44" t="s">
        <v>1259</v>
      </c>
      <c r="I555" s="44" t="s">
        <v>2050</v>
      </c>
      <c r="J555" s="44">
        <v>2017</v>
      </c>
      <c r="K555" s="44">
        <v>2018</v>
      </c>
      <c r="L555" s="45">
        <v>350</v>
      </c>
      <c r="M555" s="45">
        <v>105</v>
      </c>
      <c r="N555" s="65">
        <v>2486</v>
      </c>
      <c r="O555" s="65">
        <v>9532</v>
      </c>
      <c r="P555" s="65">
        <v>281</v>
      </c>
      <c r="Q555" s="65">
        <v>1054</v>
      </c>
      <c r="R555" s="44" t="s">
        <v>2051</v>
      </c>
      <c r="S555" s="44"/>
      <c r="T555" s="44"/>
      <c r="U555" s="44" t="s">
        <v>1494</v>
      </c>
      <c r="V555" s="44" t="s">
        <v>927</v>
      </c>
      <c r="W555" s="44"/>
    </row>
    <row r="556" spans="1:24" ht="96" hidden="1" customHeight="1">
      <c r="A556" s="35">
        <v>38</v>
      </c>
      <c r="B556" s="43"/>
      <c r="C556" s="44" t="s">
        <v>103</v>
      </c>
      <c r="D556" s="38" t="s">
        <v>2052</v>
      </c>
      <c r="E556" s="44" t="s">
        <v>32</v>
      </c>
      <c r="F556" s="44" t="s">
        <v>439</v>
      </c>
      <c r="G556" s="44">
        <v>5</v>
      </c>
      <c r="H556" s="44" t="s">
        <v>2053</v>
      </c>
      <c r="I556" s="44" t="s">
        <v>2054</v>
      </c>
      <c r="J556" s="44">
        <v>2018</v>
      </c>
      <c r="K556" s="44">
        <v>2018</v>
      </c>
      <c r="L556" s="45">
        <v>86.5</v>
      </c>
      <c r="M556" s="45">
        <v>54.6</v>
      </c>
      <c r="N556" s="65">
        <v>540</v>
      </c>
      <c r="O556" s="65">
        <v>2121</v>
      </c>
      <c r="P556" s="65">
        <v>100</v>
      </c>
      <c r="Q556" s="65">
        <v>375</v>
      </c>
      <c r="R556" s="44" t="s">
        <v>2055</v>
      </c>
      <c r="S556" s="44"/>
      <c r="T556" s="44"/>
      <c r="U556" s="44" t="s">
        <v>1494</v>
      </c>
      <c r="V556" s="44" t="s">
        <v>927</v>
      </c>
      <c r="W556" s="44"/>
    </row>
    <row r="557" spans="1:24" ht="97.95" hidden="1" customHeight="1">
      <c r="A557" s="35">
        <v>39</v>
      </c>
      <c r="B557" s="43"/>
      <c r="C557" s="44" t="s">
        <v>225</v>
      </c>
      <c r="D557" s="38" t="s">
        <v>2056</v>
      </c>
      <c r="E557" s="44" t="s">
        <v>32</v>
      </c>
      <c r="F557" s="44" t="s">
        <v>526</v>
      </c>
      <c r="G557" s="44">
        <v>11</v>
      </c>
      <c r="H557" s="44" t="s">
        <v>1259</v>
      </c>
      <c r="I557" s="44" t="s">
        <v>2057</v>
      </c>
      <c r="J557" s="44">
        <v>2017</v>
      </c>
      <c r="K557" s="44">
        <v>2018</v>
      </c>
      <c r="L557" s="45">
        <v>110</v>
      </c>
      <c r="M557" s="45">
        <v>33</v>
      </c>
      <c r="N557" s="65">
        <v>425</v>
      </c>
      <c r="O557" s="65">
        <v>1544</v>
      </c>
      <c r="P557" s="63">
        <v>255</v>
      </c>
      <c r="Q557" s="63">
        <v>1014</v>
      </c>
      <c r="R557" s="44" t="s">
        <v>2058</v>
      </c>
      <c r="S557" s="44"/>
      <c r="T557" s="44"/>
      <c r="U557" s="44" t="s">
        <v>225</v>
      </c>
      <c r="V557" s="44" t="s">
        <v>927</v>
      </c>
      <c r="W557" s="44"/>
    </row>
    <row r="558" spans="1:24" ht="97.95" hidden="1" customHeight="1">
      <c r="A558" s="35">
        <v>40</v>
      </c>
      <c r="B558" s="43"/>
      <c r="C558" s="44" t="s">
        <v>225</v>
      </c>
      <c r="D558" s="38" t="s">
        <v>2059</v>
      </c>
      <c r="E558" s="44" t="s">
        <v>32</v>
      </c>
      <c r="F558" s="44" t="s">
        <v>526</v>
      </c>
      <c r="G558" s="44">
        <v>2</v>
      </c>
      <c r="H558" s="44" t="s">
        <v>2032</v>
      </c>
      <c r="I558" s="44" t="s">
        <v>2060</v>
      </c>
      <c r="J558" s="44">
        <v>2018</v>
      </c>
      <c r="K558" s="44">
        <v>2018</v>
      </c>
      <c r="L558" s="45">
        <v>34.6</v>
      </c>
      <c r="M558" s="45">
        <v>34.6</v>
      </c>
      <c r="N558" s="65">
        <v>151</v>
      </c>
      <c r="O558" s="65">
        <v>589</v>
      </c>
      <c r="P558" s="65">
        <v>53</v>
      </c>
      <c r="Q558" s="65">
        <v>192</v>
      </c>
      <c r="R558" s="44" t="s">
        <v>2061</v>
      </c>
      <c r="S558" s="44"/>
      <c r="T558" s="44"/>
      <c r="U558" s="44" t="s">
        <v>225</v>
      </c>
      <c r="V558" s="44" t="s">
        <v>927</v>
      </c>
      <c r="W558" s="44"/>
    </row>
    <row r="559" spans="1:24" ht="97.95" hidden="1" customHeight="1">
      <c r="A559" s="35">
        <v>41</v>
      </c>
      <c r="B559" s="43"/>
      <c r="C559" s="35" t="s">
        <v>280</v>
      </c>
      <c r="D559" s="38" t="s">
        <v>2062</v>
      </c>
      <c r="E559" s="44" t="s">
        <v>32</v>
      </c>
      <c r="F559" s="35" t="s">
        <v>439</v>
      </c>
      <c r="G559" s="35">
        <v>3</v>
      </c>
      <c r="H559" s="44" t="s">
        <v>1259</v>
      </c>
      <c r="I559" s="44" t="s">
        <v>2063</v>
      </c>
      <c r="J559" s="44">
        <v>2017</v>
      </c>
      <c r="K559" s="44">
        <v>2018</v>
      </c>
      <c r="L559" s="45">
        <v>30</v>
      </c>
      <c r="M559" s="45">
        <v>9</v>
      </c>
      <c r="N559" s="63">
        <v>198</v>
      </c>
      <c r="O559" s="65">
        <v>751</v>
      </c>
      <c r="P559" s="63">
        <v>38</v>
      </c>
      <c r="Q559" s="63">
        <v>163</v>
      </c>
      <c r="R559" s="44" t="s">
        <v>2064</v>
      </c>
      <c r="S559" s="44"/>
      <c r="T559" s="44"/>
      <c r="U559" s="44" t="s">
        <v>280</v>
      </c>
      <c r="V559" s="44" t="s">
        <v>927</v>
      </c>
      <c r="W559" s="44"/>
    </row>
    <row r="560" spans="1:24" ht="181.05" hidden="1" customHeight="1">
      <c r="A560" s="35">
        <v>42</v>
      </c>
      <c r="B560" s="43"/>
      <c r="C560" s="35" t="s">
        <v>150</v>
      </c>
      <c r="D560" s="38" t="s">
        <v>2065</v>
      </c>
      <c r="E560" s="44" t="s">
        <v>32</v>
      </c>
      <c r="F560" s="44" t="s">
        <v>1728</v>
      </c>
      <c r="G560" s="35">
        <v>47</v>
      </c>
      <c r="H560" s="44" t="s">
        <v>1259</v>
      </c>
      <c r="I560" s="33" t="s">
        <v>2066</v>
      </c>
      <c r="J560" s="44">
        <v>2017</v>
      </c>
      <c r="K560" s="44">
        <v>2018</v>
      </c>
      <c r="L560" s="45">
        <v>470</v>
      </c>
      <c r="M560" s="45">
        <v>141</v>
      </c>
      <c r="N560" s="65">
        <v>2544</v>
      </c>
      <c r="O560" s="65">
        <v>9845</v>
      </c>
      <c r="P560" s="65">
        <v>1040</v>
      </c>
      <c r="Q560" s="65">
        <v>4152</v>
      </c>
      <c r="R560" s="44" t="s">
        <v>2067</v>
      </c>
      <c r="S560" s="44"/>
      <c r="T560" s="44"/>
      <c r="U560" s="44" t="s">
        <v>150</v>
      </c>
      <c r="V560" s="44" t="s">
        <v>927</v>
      </c>
      <c r="W560" s="44"/>
    </row>
    <row r="561" spans="1:24" s="11" customFormat="1" ht="127.95" hidden="1" customHeight="1">
      <c r="A561" s="35">
        <v>43</v>
      </c>
      <c r="B561" s="43"/>
      <c r="C561" s="35" t="s">
        <v>150</v>
      </c>
      <c r="D561" s="38" t="s">
        <v>2065</v>
      </c>
      <c r="E561" s="44" t="s">
        <v>32</v>
      </c>
      <c r="F561" s="44" t="s">
        <v>1728</v>
      </c>
      <c r="G561" s="35">
        <v>20</v>
      </c>
      <c r="H561" s="44" t="s">
        <v>2032</v>
      </c>
      <c r="I561" s="33" t="s">
        <v>2068</v>
      </c>
      <c r="J561" s="44">
        <v>2018</v>
      </c>
      <c r="K561" s="44">
        <v>2018</v>
      </c>
      <c r="L561" s="45">
        <v>346</v>
      </c>
      <c r="M561" s="45">
        <v>346</v>
      </c>
      <c r="N561" s="65">
        <v>901</v>
      </c>
      <c r="O561" s="65">
        <v>3300</v>
      </c>
      <c r="P561" s="65">
        <v>320</v>
      </c>
      <c r="Q561" s="65">
        <v>1080</v>
      </c>
      <c r="R561" s="44" t="s">
        <v>2069</v>
      </c>
      <c r="S561" s="44"/>
      <c r="T561" s="44"/>
      <c r="U561" s="44" t="s">
        <v>150</v>
      </c>
      <c r="V561" s="44" t="s">
        <v>927</v>
      </c>
      <c r="W561" s="44"/>
      <c r="X561" s="8"/>
    </row>
    <row r="562" spans="1:24" s="11" customFormat="1" ht="93" hidden="1" customHeight="1">
      <c r="A562" s="35">
        <v>44</v>
      </c>
      <c r="B562" s="43"/>
      <c r="C562" s="35" t="s">
        <v>150</v>
      </c>
      <c r="D562" s="38" t="s">
        <v>2070</v>
      </c>
      <c r="E562" s="44" t="s">
        <v>32</v>
      </c>
      <c r="F562" s="44" t="s">
        <v>1728</v>
      </c>
      <c r="G562" s="35">
        <v>1</v>
      </c>
      <c r="H562" s="44" t="s">
        <v>2032</v>
      </c>
      <c r="I562" s="33" t="s">
        <v>2071</v>
      </c>
      <c r="J562" s="44">
        <v>2018</v>
      </c>
      <c r="K562" s="44">
        <v>2018</v>
      </c>
      <c r="L562" s="45">
        <v>17.3</v>
      </c>
      <c r="M562" s="45">
        <v>6</v>
      </c>
      <c r="N562" s="65">
        <v>47</v>
      </c>
      <c r="O562" s="65">
        <v>180</v>
      </c>
      <c r="P562" s="65">
        <v>12</v>
      </c>
      <c r="Q562" s="65">
        <v>43</v>
      </c>
      <c r="R562" s="44" t="s">
        <v>2072</v>
      </c>
      <c r="S562" s="44"/>
      <c r="T562" s="44"/>
      <c r="U562" s="44" t="s">
        <v>150</v>
      </c>
      <c r="V562" s="44" t="s">
        <v>927</v>
      </c>
      <c r="W562" s="44"/>
      <c r="X562" s="8"/>
    </row>
    <row r="563" spans="1:24" ht="100.05" hidden="1" customHeight="1">
      <c r="A563" s="35">
        <v>45</v>
      </c>
      <c r="B563" s="43"/>
      <c r="C563" s="44" t="s">
        <v>76</v>
      </c>
      <c r="D563" s="38" t="s">
        <v>2073</v>
      </c>
      <c r="E563" s="44" t="s">
        <v>32</v>
      </c>
      <c r="F563" s="44" t="s">
        <v>1728</v>
      </c>
      <c r="G563" s="35">
        <v>13</v>
      </c>
      <c r="H563" s="44" t="s">
        <v>1259</v>
      </c>
      <c r="I563" s="44" t="s">
        <v>2074</v>
      </c>
      <c r="J563" s="44">
        <v>2017</v>
      </c>
      <c r="K563" s="44">
        <v>2018</v>
      </c>
      <c r="L563" s="45">
        <v>130</v>
      </c>
      <c r="M563" s="45">
        <v>39</v>
      </c>
      <c r="N563" s="65">
        <v>598</v>
      </c>
      <c r="O563" s="65">
        <v>2218</v>
      </c>
      <c r="P563" s="65">
        <v>203</v>
      </c>
      <c r="Q563" s="65">
        <v>801</v>
      </c>
      <c r="R563" s="44" t="s">
        <v>2075</v>
      </c>
      <c r="S563" s="44"/>
      <c r="T563" s="44"/>
      <c r="U563" s="44" t="s">
        <v>76</v>
      </c>
      <c r="V563" s="44" t="s">
        <v>927</v>
      </c>
      <c r="W563" s="44"/>
    </row>
    <row r="564" spans="1:24" ht="84" hidden="1" customHeight="1">
      <c r="A564" s="35">
        <v>46</v>
      </c>
      <c r="B564" s="43"/>
      <c r="C564" s="35" t="s">
        <v>76</v>
      </c>
      <c r="D564" s="38" t="s">
        <v>2076</v>
      </c>
      <c r="E564" s="44" t="s">
        <v>32</v>
      </c>
      <c r="F564" s="44" t="s">
        <v>1728</v>
      </c>
      <c r="G564" s="35">
        <v>4</v>
      </c>
      <c r="H564" s="44" t="s">
        <v>2032</v>
      </c>
      <c r="I564" s="44" t="s">
        <v>2077</v>
      </c>
      <c r="J564" s="44">
        <v>2018</v>
      </c>
      <c r="K564" s="44">
        <v>2019</v>
      </c>
      <c r="L564" s="45">
        <v>69.2</v>
      </c>
      <c r="M564" s="45">
        <v>69.2</v>
      </c>
      <c r="N564" s="63">
        <v>262</v>
      </c>
      <c r="O564" s="65">
        <v>1008</v>
      </c>
      <c r="P564" s="63">
        <v>81</v>
      </c>
      <c r="Q564" s="63">
        <v>339</v>
      </c>
      <c r="R564" s="44" t="s">
        <v>2078</v>
      </c>
      <c r="S564" s="44"/>
      <c r="T564" s="44"/>
      <c r="U564" s="44" t="s">
        <v>76</v>
      </c>
      <c r="V564" s="44" t="s">
        <v>927</v>
      </c>
      <c r="W564" s="44"/>
    </row>
    <row r="565" spans="1:24" ht="220.05" hidden="1" customHeight="1">
      <c r="A565" s="35">
        <v>47</v>
      </c>
      <c r="B565" s="43"/>
      <c r="C565" s="44" t="s">
        <v>262</v>
      </c>
      <c r="D565" s="38" t="s">
        <v>2079</v>
      </c>
      <c r="E565" s="44" t="s">
        <v>32</v>
      </c>
      <c r="F565" s="44" t="s">
        <v>1728</v>
      </c>
      <c r="G565" s="44">
        <v>53</v>
      </c>
      <c r="H565" s="44" t="s">
        <v>1259</v>
      </c>
      <c r="I565" s="44" t="s">
        <v>2080</v>
      </c>
      <c r="J565" s="44">
        <v>2017</v>
      </c>
      <c r="K565" s="44">
        <v>2017</v>
      </c>
      <c r="L565" s="45">
        <v>530</v>
      </c>
      <c r="M565" s="45">
        <v>159</v>
      </c>
      <c r="N565" s="65">
        <v>2611</v>
      </c>
      <c r="O565" s="65">
        <v>10389</v>
      </c>
      <c r="P565" s="65">
        <v>1238</v>
      </c>
      <c r="Q565" s="65">
        <v>4950</v>
      </c>
      <c r="R565" s="44" t="s">
        <v>2081</v>
      </c>
      <c r="S565" s="44"/>
      <c r="T565" s="44"/>
      <c r="U565" s="44" t="s">
        <v>262</v>
      </c>
      <c r="V565" s="44" t="s">
        <v>927</v>
      </c>
      <c r="W565" s="44"/>
    </row>
    <row r="566" spans="1:24" ht="112.05" hidden="1" customHeight="1">
      <c r="A566" s="35">
        <v>48</v>
      </c>
      <c r="B566" s="43"/>
      <c r="C566" s="44" t="s">
        <v>262</v>
      </c>
      <c r="D566" s="38" t="s">
        <v>2082</v>
      </c>
      <c r="E566" s="44" t="s">
        <v>32</v>
      </c>
      <c r="F566" s="44" t="s">
        <v>439</v>
      </c>
      <c r="G566" s="44">
        <v>19</v>
      </c>
      <c r="H566" s="44" t="s">
        <v>2032</v>
      </c>
      <c r="I566" s="44" t="s">
        <v>2083</v>
      </c>
      <c r="J566" s="44">
        <v>2018</v>
      </c>
      <c r="K566" s="44">
        <v>2019</v>
      </c>
      <c r="L566" s="45">
        <v>328.7</v>
      </c>
      <c r="M566" s="45">
        <v>328.7</v>
      </c>
      <c r="N566" s="65">
        <v>936</v>
      </c>
      <c r="O566" s="65">
        <v>3642</v>
      </c>
      <c r="P566" s="65">
        <v>180</v>
      </c>
      <c r="Q566" s="65">
        <v>718</v>
      </c>
      <c r="R566" s="44" t="s">
        <v>2084</v>
      </c>
      <c r="S566" s="44"/>
      <c r="T566" s="44"/>
      <c r="U566" s="44" t="s">
        <v>262</v>
      </c>
      <c r="V566" s="44" t="s">
        <v>927</v>
      </c>
      <c r="W566" s="44"/>
    </row>
    <row r="567" spans="1:24" ht="105" hidden="1" customHeight="1">
      <c r="A567" s="35">
        <v>49</v>
      </c>
      <c r="B567" s="43"/>
      <c r="C567" s="44" t="s">
        <v>69</v>
      </c>
      <c r="D567" s="38" t="s">
        <v>2085</v>
      </c>
      <c r="E567" s="44" t="s">
        <v>32</v>
      </c>
      <c r="F567" s="44" t="s">
        <v>439</v>
      </c>
      <c r="G567" s="35">
        <v>14</v>
      </c>
      <c r="H567" s="44" t="s">
        <v>1259</v>
      </c>
      <c r="I567" s="44" t="s">
        <v>2086</v>
      </c>
      <c r="J567" s="35">
        <v>2017</v>
      </c>
      <c r="K567" s="35">
        <v>2018</v>
      </c>
      <c r="L567" s="57">
        <v>140</v>
      </c>
      <c r="M567" s="57">
        <v>42</v>
      </c>
      <c r="N567" s="63">
        <v>972</v>
      </c>
      <c r="O567" s="65">
        <v>4073</v>
      </c>
      <c r="P567" s="63">
        <v>174</v>
      </c>
      <c r="Q567" s="63">
        <v>739</v>
      </c>
      <c r="R567" s="44" t="s">
        <v>2087</v>
      </c>
      <c r="S567" s="44"/>
      <c r="T567" s="44"/>
      <c r="U567" s="44" t="s">
        <v>69</v>
      </c>
      <c r="V567" s="44" t="s">
        <v>927</v>
      </c>
      <c r="W567" s="44"/>
    </row>
    <row r="568" spans="1:24" ht="78" hidden="1" customHeight="1">
      <c r="A568" s="35">
        <v>50</v>
      </c>
      <c r="B568" s="43"/>
      <c r="C568" s="44" t="s">
        <v>69</v>
      </c>
      <c r="D568" s="38" t="s">
        <v>2088</v>
      </c>
      <c r="E568" s="44" t="s">
        <v>32</v>
      </c>
      <c r="F568" s="44" t="s">
        <v>439</v>
      </c>
      <c r="G568" s="44">
        <v>3</v>
      </c>
      <c r="H568" s="44" t="s">
        <v>2032</v>
      </c>
      <c r="I568" s="44" t="s">
        <v>2089</v>
      </c>
      <c r="J568" s="35">
        <v>2018</v>
      </c>
      <c r="K568" s="35">
        <v>2019</v>
      </c>
      <c r="L568" s="45">
        <v>51.9</v>
      </c>
      <c r="M568" s="45">
        <v>51.9</v>
      </c>
      <c r="N568" s="63">
        <v>286</v>
      </c>
      <c r="O568" s="65">
        <v>1232</v>
      </c>
      <c r="P568" s="63">
        <v>37</v>
      </c>
      <c r="Q568" s="63">
        <v>148</v>
      </c>
      <c r="R568" s="44" t="s">
        <v>2090</v>
      </c>
      <c r="S568" s="44"/>
      <c r="T568" s="44"/>
      <c r="U568" s="44" t="s">
        <v>69</v>
      </c>
      <c r="V568" s="44" t="s">
        <v>927</v>
      </c>
      <c r="W568" s="44"/>
    </row>
    <row r="569" spans="1:24" hidden="1">
      <c r="A569" s="35"/>
      <c r="B569" s="36" t="s">
        <v>2091</v>
      </c>
      <c r="C569" s="37"/>
      <c r="D569" s="38"/>
      <c r="E569" s="37"/>
      <c r="F569" s="39"/>
      <c r="G569" s="39"/>
      <c r="H569" s="37"/>
      <c r="I569" s="44"/>
      <c r="J569" s="35"/>
      <c r="K569" s="35"/>
      <c r="L569" s="57">
        <f>SUM(L570:L588)</f>
        <v>4353.9859999999999</v>
      </c>
      <c r="M569" s="57">
        <f t="shared" ref="M569:Q569" si="62">SUM(M570:M588)</f>
        <v>0</v>
      </c>
      <c r="N569" s="63">
        <f t="shared" si="62"/>
        <v>138281</v>
      </c>
      <c r="O569" s="63">
        <f t="shared" si="62"/>
        <v>406656</v>
      </c>
      <c r="P569" s="63">
        <f t="shared" si="62"/>
        <v>45825</v>
      </c>
      <c r="Q569" s="63">
        <f t="shared" si="62"/>
        <v>182043</v>
      </c>
      <c r="R569" s="44"/>
      <c r="S569" s="44"/>
      <c r="T569" s="44"/>
      <c r="U569" s="44"/>
      <c r="V569" s="44"/>
      <c r="W569" s="44"/>
      <c r="X569" s="8">
        <v>1</v>
      </c>
    </row>
    <row r="570" spans="1:24" ht="28.8" hidden="1">
      <c r="A570" s="35">
        <v>1</v>
      </c>
      <c r="B570" s="43" t="s">
        <v>2092</v>
      </c>
      <c r="C570" s="44"/>
      <c r="D570" s="38"/>
      <c r="E570" s="44" t="s">
        <v>32</v>
      </c>
      <c r="F570" s="44" t="s">
        <v>526</v>
      </c>
      <c r="G570" s="44">
        <v>1</v>
      </c>
      <c r="H570" s="44"/>
      <c r="I570" s="44" t="s">
        <v>2092</v>
      </c>
      <c r="J570" s="35">
        <v>2018</v>
      </c>
      <c r="K570" s="35">
        <v>2019</v>
      </c>
      <c r="L570" s="45">
        <v>160</v>
      </c>
      <c r="M570" s="45"/>
      <c r="N570" s="63"/>
      <c r="O570" s="65"/>
      <c r="P570" s="63"/>
      <c r="Q570" s="63"/>
      <c r="R570" s="44" t="s">
        <v>2093</v>
      </c>
      <c r="S570" s="44"/>
      <c r="T570" s="44"/>
      <c r="U570" s="44" t="s">
        <v>1927</v>
      </c>
      <c r="V570" s="44" t="s">
        <v>1927</v>
      </c>
      <c r="W570" s="44"/>
    </row>
    <row r="571" spans="1:24" ht="28.8" hidden="1">
      <c r="A571" s="35">
        <v>2</v>
      </c>
      <c r="B571" s="43" t="s">
        <v>2094</v>
      </c>
      <c r="C571" s="44"/>
      <c r="D571" s="38"/>
      <c r="E571" s="44" t="s">
        <v>32</v>
      </c>
      <c r="F571" s="44" t="s">
        <v>526</v>
      </c>
      <c r="G571" s="44">
        <v>1</v>
      </c>
      <c r="H571" s="44"/>
      <c r="I571" s="44" t="s">
        <v>2094</v>
      </c>
      <c r="J571" s="35">
        <v>2018</v>
      </c>
      <c r="K571" s="35">
        <v>2018</v>
      </c>
      <c r="L571" s="45">
        <v>80</v>
      </c>
      <c r="M571" s="45"/>
      <c r="N571" s="63"/>
      <c r="O571" s="65"/>
      <c r="P571" s="63"/>
      <c r="Q571" s="63"/>
      <c r="R571" s="44" t="s">
        <v>2093</v>
      </c>
      <c r="S571" s="44"/>
      <c r="T571" s="44"/>
      <c r="U571" s="44" t="s">
        <v>1927</v>
      </c>
      <c r="V571" s="44" t="s">
        <v>1927</v>
      </c>
      <c r="W571" s="44"/>
    </row>
    <row r="572" spans="1:24" s="26" customFormat="1" ht="28.95" hidden="1" customHeight="1">
      <c r="A572" s="35">
        <v>3</v>
      </c>
      <c r="B572" s="36" t="s">
        <v>2095</v>
      </c>
      <c r="C572" s="33"/>
      <c r="D572" s="34"/>
      <c r="E572" s="33" t="s">
        <v>32</v>
      </c>
      <c r="F572" s="33" t="s">
        <v>526</v>
      </c>
      <c r="G572" s="33">
        <v>1</v>
      </c>
      <c r="H572" s="177"/>
      <c r="I572" s="33" t="s">
        <v>2095</v>
      </c>
      <c r="J572" s="62">
        <v>2018</v>
      </c>
      <c r="K572" s="62">
        <v>2018</v>
      </c>
      <c r="L572" s="55">
        <v>10</v>
      </c>
      <c r="M572" s="55"/>
      <c r="N572" s="64"/>
      <c r="O572" s="64"/>
      <c r="P572" s="62"/>
      <c r="Q572" s="64"/>
      <c r="R572" s="44" t="s">
        <v>2093</v>
      </c>
      <c r="S572" s="44"/>
      <c r="T572" s="40"/>
      <c r="U572" s="33" t="s">
        <v>1186</v>
      </c>
      <c r="V572" s="55" t="s">
        <v>1186</v>
      </c>
      <c r="W572" s="40"/>
      <c r="X572" s="24"/>
    </row>
    <row r="573" spans="1:24" s="26" customFormat="1" ht="19.95" hidden="1" customHeight="1">
      <c r="A573" s="35">
        <v>4</v>
      </c>
      <c r="B573" s="36" t="s">
        <v>2096</v>
      </c>
      <c r="C573" s="33"/>
      <c r="D573" s="34"/>
      <c r="E573" s="33" t="s">
        <v>32</v>
      </c>
      <c r="F573" s="33" t="s">
        <v>526</v>
      </c>
      <c r="G573" s="33">
        <v>1</v>
      </c>
      <c r="H573" s="177" t="s">
        <v>2097</v>
      </c>
      <c r="I573" s="33" t="s">
        <v>2098</v>
      </c>
      <c r="J573" s="62">
        <v>2018</v>
      </c>
      <c r="K573" s="62">
        <v>2020</v>
      </c>
      <c r="L573" s="55">
        <v>6</v>
      </c>
      <c r="M573" s="55"/>
      <c r="N573" s="64"/>
      <c r="O573" s="64"/>
      <c r="P573" s="62"/>
      <c r="Q573" s="64"/>
      <c r="R573" s="44" t="s">
        <v>2099</v>
      </c>
      <c r="S573" s="44"/>
      <c r="T573" s="40"/>
      <c r="U573" s="33" t="s">
        <v>2100</v>
      </c>
      <c r="V573" s="55" t="s">
        <v>2100</v>
      </c>
      <c r="W573" s="40"/>
      <c r="X573" s="24"/>
    </row>
    <row r="574" spans="1:24" s="26" customFormat="1" ht="19.95" hidden="1" customHeight="1">
      <c r="A574" s="35">
        <v>5</v>
      </c>
      <c r="B574" s="36" t="s">
        <v>2101</v>
      </c>
      <c r="C574" s="33"/>
      <c r="D574" s="34"/>
      <c r="E574" s="33" t="s">
        <v>32</v>
      </c>
      <c r="F574" s="33" t="s">
        <v>526</v>
      </c>
      <c r="G574" s="33">
        <v>1</v>
      </c>
      <c r="H574" s="177"/>
      <c r="I574" s="33" t="s">
        <v>2101</v>
      </c>
      <c r="J574" s="62">
        <v>2018</v>
      </c>
      <c r="K574" s="62">
        <v>2018</v>
      </c>
      <c r="L574" s="55">
        <v>204</v>
      </c>
      <c r="M574" s="55"/>
      <c r="N574" s="64"/>
      <c r="O574" s="64"/>
      <c r="P574" s="62"/>
      <c r="Q574" s="64"/>
      <c r="R574" s="44" t="s">
        <v>2099</v>
      </c>
      <c r="S574" s="44"/>
      <c r="T574" s="40"/>
      <c r="U574" s="55" t="s">
        <v>1178</v>
      </c>
      <c r="V574" s="55" t="s">
        <v>1178</v>
      </c>
      <c r="W574" s="40"/>
      <c r="X574" s="24"/>
    </row>
    <row r="575" spans="1:24" s="26" customFormat="1" ht="28.95" hidden="1" customHeight="1">
      <c r="A575" s="35">
        <v>6</v>
      </c>
      <c r="B575" s="36" t="s">
        <v>2102</v>
      </c>
      <c r="C575" s="33"/>
      <c r="D575" s="34"/>
      <c r="E575" s="33" t="s">
        <v>32</v>
      </c>
      <c r="F575" s="33" t="s">
        <v>526</v>
      </c>
      <c r="G575" s="33">
        <v>1</v>
      </c>
      <c r="H575" s="177" t="s">
        <v>2103</v>
      </c>
      <c r="I575" s="33" t="s">
        <v>2102</v>
      </c>
      <c r="J575" s="62">
        <v>2018</v>
      </c>
      <c r="K575" s="62">
        <v>2020</v>
      </c>
      <c r="L575" s="55">
        <v>15</v>
      </c>
      <c r="M575" s="55"/>
      <c r="N575" s="64"/>
      <c r="O575" s="64"/>
      <c r="P575" s="62"/>
      <c r="Q575" s="64"/>
      <c r="R575" s="44" t="s">
        <v>2099</v>
      </c>
      <c r="S575" s="44"/>
      <c r="T575" s="40"/>
      <c r="U575" s="55" t="s">
        <v>1178</v>
      </c>
      <c r="V575" s="55" t="s">
        <v>1178</v>
      </c>
      <c r="W575" s="40"/>
      <c r="X575" s="24"/>
    </row>
    <row r="576" spans="1:24" s="26" customFormat="1" ht="25.95" hidden="1" customHeight="1">
      <c r="A576" s="35">
        <v>7</v>
      </c>
      <c r="B576" s="36" t="s">
        <v>2104</v>
      </c>
      <c r="C576" s="33"/>
      <c r="D576" s="34"/>
      <c r="E576" s="33" t="s">
        <v>32</v>
      </c>
      <c r="F576" s="33" t="s">
        <v>526</v>
      </c>
      <c r="G576" s="33">
        <v>1</v>
      </c>
      <c r="H576" s="177" t="s">
        <v>2105</v>
      </c>
      <c r="I576" s="33" t="s">
        <v>2106</v>
      </c>
      <c r="J576" s="62">
        <v>2018</v>
      </c>
      <c r="K576" s="62">
        <v>2020</v>
      </c>
      <c r="L576" s="55">
        <v>30</v>
      </c>
      <c r="M576" s="55"/>
      <c r="N576" s="64"/>
      <c r="O576" s="64"/>
      <c r="P576" s="62"/>
      <c r="Q576" s="64"/>
      <c r="R576" s="44" t="s">
        <v>2099</v>
      </c>
      <c r="S576" s="44"/>
      <c r="T576" s="40"/>
      <c r="U576" s="55" t="s">
        <v>1178</v>
      </c>
      <c r="V576" s="55" t="s">
        <v>1178</v>
      </c>
      <c r="W576" s="40"/>
      <c r="X576" s="24"/>
    </row>
    <row r="577" spans="1:24" s="26" customFormat="1" ht="28.95" hidden="1" customHeight="1">
      <c r="A577" s="35">
        <v>8</v>
      </c>
      <c r="B577" s="36" t="s">
        <v>2107</v>
      </c>
      <c r="C577" s="33"/>
      <c r="D577" s="34"/>
      <c r="E577" s="33" t="s">
        <v>32</v>
      </c>
      <c r="F577" s="33" t="s">
        <v>526</v>
      </c>
      <c r="G577" s="33">
        <v>1</v>
      </c>
      <c r="H577" s="177" t="s">
        <v>2108</v>
      </c>
      <c r="I577" s="33" t="s">
        <v>2107</v>
      </c>
      <c r="J577" s="62">
        <v>2018</v>
      </c>
      <c r="K577" s="62">
        <v>2020</v>
      </c>
      <c r="L577" s="55">
        <v>168</v>
      </c>
      <c r="M577" s="55"/>
      <c r="N577" s="64"/>
      <c r="O577" s="64"/>
      <c r="P577" s="62"/>
      <c r="Q577" s="64"/>
      <c r="R577" s="44" t="s">
        <v>2099</v>
      </c>
      <c r="S577" s="44"/>
      <c r="T577" s="40"/>
      <c r="U577" s="55" t="s">
        <v>1178</v>
      </c>
      <c r="V577" s="55" t="s">
        <v>1178</v>
      </c>
      <c r="W577" s="40"/>
      <c r="X577" s="24"/>
    </row>
    <row r="578" spans="1:24" s="26" customFormat="1" ht="36" hidden="1" customHeight="1">
      <c r="A578" s="35">
        <v>9</v>
      </c>
      <c r="B578" s="36" t="s">
        <v>2109</v>
      </c>
      <c r="C578" s="33"/>
      <c r="D578" s="34"/>
      <c r="E578" s="33" t="s">
        <v>32</v>
      </c>
      <c r="F578" s="33" t="s">
        <v>526</v>
      </c>
      <c r="G578" s="33">
        <v>1</v>
      </c>
      <c r="H578" s="177" t="s">
        <v>2110</v>
      </c>
      <c r="I578" s="33" t="s">
        <v>2109</v>
      </c>
      <c r="J578" s="62">
        <v>2018</v>
      </c>
      <c r="K578" s="62">
        <v>2020</v>
      </c>
      <c r="L578" s="55">
        <v>180</v>
      </c>
      <c r="M578" s="55"/>
      <c r="N578" s="64"/>
      <c r="O578" s="64"/>
      <c r="P578" s="62"/>
      <c r="Q578" s="64"/>
      <c r="R578" s="44" t="s">
        <v>2099</v>
      </c>
      <c r="S578" s="44"/>
      <c r="T578" s="40"/>
      <c r="U578" s="33" t="s">
        <v>2111</v>
      </c>
      <c r="V578" s="55" t="s">
        <v>1178</v>
      </c>
      <c r="W578" s="40"/>
      <c r="X578" s="24"/>
    </row>
    <row r="579" spans="1:24" s="26" customFormat="1" ht="36" hidden="1" customHeight="1">
      <c r="A579" s="35">
        <v>10</v>
      </c>
      <c r="B579" s="36" t="s">
        <v>2112</v>
      </c>
      <c r="C579" s="33"/>
      <c r="D579" s="34"/>
      <c r="E579" s="33" t="s">
        <v>32</v>
      </c>
      <c r="F579" s="33" t="s">
        <v>526</v>
      </c>
      <c r="G579" s="33">
        <v>1</v>
      </c>
      <c r="H579" s="177"/>
      <c r="I579" s="33" t="s">
        <v>2112</v>
      </c>
      <c r="J579" s="62">
        <v>2019</v>
      </c>
      <c r="K579" s="62">
        <v>2019</v>
      </c>
      <c r="L579" s="55">
        <v>167.65799999999999</v>
      </c>
      <c r="M579" s="55"/>
      <c r="N579" s="64"/>
      <c r="O579" s="64"/>
      <c r="P579" s="62"/>
      <c r="Q579" s="64"/>
      <c r="R579" s="44" t="s">
        <v>2099</v>
      </c>
      <c r="S579" s="44"/>
      <c r="T579" s="40"/>
      <c r="U579" s="55" t="s">
        <v>1178</v>
      </c>
      <c r="V579" s="55" t="s">
        <v>1178</v>
      </c>
      <c r="W579" s="40"/>
      <c r="X579" s="24"/>
    </row>
    <row r="580" spans="1:24" s="3" customFormat="1" ht="115.2" hidden="1">
      <c r="A580" s="35">
        <v>11</v>
      </c>
      <c r="B580" s="43" t="s">
        <v>2113</v>
      </c>
      <c r="C580" s="33" t="s">
        <v>240</v>
      </c>
      <c r="D580" s="38" t="s">
        <v>997</v>
      </c>
      <c r="E580" s="78" t="s">
        <v>1016</v>
      </c>
      <c r="F580" s="73"/>
      <c r="G580" s="73"/>
      <c r="H580" s="73" t="s">
        <v>2114</v>
      </c>
      <c r="I580" s="130" t="s">
        <v>2115</v>
      </c>
      <c r="J580" s="73">
        <v>2019.01</v>
      </c>
      <c r="K580" s="73">
        <v>2019.12</v>
      </c>
      <c r="L580" s="79">
        <v>32.159999999999997</v>
      </c>
      <c r="M580" s="79"/>
      <c r="N580" s="86"/>
      <c r="O580" s="86"/>
      <c r="P580" s="86"/>
      <c r="Q580" s="86"/>
      <c r="R580" s="44" t="s">
        <v>2116</v>
      </c>
      <c r="S580" s="44" t="s">
        <v>2117</v>
      </c>
      <c r="T580" s="78"/>
      <c r="U580" s="73" t="s">
        <v>2118</v>
      </c>
      <c r="V580" s="73" t="s">
        <v>2119</v>
      </c>
      <c r="W580" s="78"/>
    </row>
    <row r="581" spans="1:24" s="5" customFormat="1" ht="97.05" hidden="1" customHeight="1">
      <c r="A581" s="35">
        <v>12</v>
      </c>
      <c r="B581" s="43" t="s">
        <v>2120</v>
      </c>
      <c r="C581" s="44"/>
      <c r="D581" s="38"/>
      <c r="E581" s="44"/>
      <c r="F581" s="44"/>
      <c r="G581" s="44"/>
      <c r="H581" s="44"/>
      <c r="I581" s="44" t="s">
        <v>2121</v>
      </c>
      <c r="J581" s="44">
        <v>2018</v>
      </c>
      <c r="K581" s="44">
        <v>2020</v>
      </c>
      <c r="L581" s="45">
        <v>40</v>
      </c>
      <c r="M581" s="45"/>
      <c r="N581" s="65"/>
      <c r="O581" s="65"/>
      <c r="P581" s="65"/>
      <c r="Q581" s="65"/>
      <c r="R581" s="44"/>
      <c r="S581" s="44"/>
      <c r="T581" s="44"/>
      <c r="U581" s="44" t="s">
        <v>38</v>
      </c>
      <c r="V581" s="44" t="s">
        <v>38</v>
      </c>
      <c r="W581" s="44"/>
    </row>
    <row r="582" spans="1:24" s="18" customFormat="1" ht="97.05" hidden="1" customHeight="1">
      <c r="A582" s="35">
        <v>13</v>
      </c>
      <c r="B582" s="43" t="s">
        <v>2122</v>
      </c>
      <c r="C582" s="44" t="s">
        <v>2123</v>
      </c>
      <c r="D582" s="38"/>
      <c r="E582" s="44"/>
      <c r="F582" s="44"/>
      <c r="G582" s="44"/>
      <c r="H582" s="44"/>
      <c r="I582" s="44" t="s">
        <v>2124</v>
      </c>
      <c r="J582" s="44">
        <v>2018</v>
      </c>
      <c r="K582" s="44">
        <v>2018</v>
      </c>
      <c r="L582" s="45">
        <v>298.7</v>
      </c>
      <c r="M582" s="45"/>
      <c r="N582" s="65"/>
      <c r="O582" s="65"/>
      <c r="P582" s="65"/>
      <c r="Q582" s="65"/>
      <c r="R582" s="44"/>
      <c r="S582" s="44"/>
      <c r="T582" s="44"/>
      <c r="U582" s="44" t="s">
        <v>38</v>
      </c>
      <c r="V582" s="44" t="s">
        <v>38</v>
      </c>
      <c r="W582" s="44"/>
      <c r="X582" s="7"/>
    </row>
    <row r="583" spans="1:24" s="7" customFormat="1" ht="69" hidden="1" customHeight="1">
      <c r="A583" s="35">
        <v>14</v>
      </c>
      <c r="B583" s="36" t="s">
        <v>2125</v>
      </c>
      <c r="C583" s="45" t="s">
        <v>914</v>
      </c>
      <c r="D583" s="38"/>
      <c r="E583" s="44" t="s">
        <v>2126</v>
      </c>
      <c r="F583" s="35" t="s">
        <v>346</v>
      </c>
      <c r="G583" s="35">
        <v>7641</v>
      </c>
      <c r="H583" s="44" t="s">
        <v>2127</v>
      </c>
      <c r="I583" s="44" t="s">
        <v>2128</v>
      </c>
      <c r="J583" s="35">
        <v>2017</v>
      </c>
      <c r="K583" s="35">
        <v>2018</v>
      </c>
      <c r="L583" s="57">
        <v>152.82</v>
      </c>
      <c r="M583" s="57"/>
      <c r="N583" s="63">
        <v>7641</v>
      </c>
      <c r="O583" s="63">
        <v>26743</v>
      </c>
      <c r="P583" s="63">
        <v>2513</v>
      </c>
      <c r="Q583" s="63">
        <v>8795</v>
      </c>
      <c r="R583" s="44" t="s">
        <v>2129</v>
      </c>
      <c r="S583" s="44"/>
      <c r="T583" s="35"/>
      <c r="U583" s="35" t="s">
        <v>1154</v>
      </c>
      <c r="V583" s="44" t="s">
        <v>1154</v>
      </c>
      <c r="W583" s="35"/>
    </row>
    <row r="584" spans="1:24" s="7" customFormat="1" ht="69" hidden="1" customHeight="1">
      <c r="A584" s="35">
        <v>15</v>
      </c>
      <c r="B584" s="36" t="s">
        <v>2130</v>
      </c>
      <c r="C584" s="45" t="s">
        <v>914</v>
      </c>
      <c r="D584" s="38"/>
      <c r="E584" s="44" t="s">
        <v>2131</v>
      </c>
      <c r="F584" s="35" t="s">
        <v>2132</v>
      </c>
      <c r="G584" s="35">
        <v>103800</v>
      </c>
      <c r="H584" s="44" t="s">
        <v>2133</v>
      </c>
      <c r="I584" s="44" t="s">
        <v>2134</v>
      </c>
      <c r="J584" s="44">
        <v>2018</v>
      </c>
      <c r="K584" s="44">
        <v>2018</v>
      </c>
      <c r="L584" s="57">
        <v>58.128</v>
      </c>
      <c r="M584" s="57"/>
      <c r="N584" s="63">
        <v>34600</v>
      </c>
      <c r="O584" s="63">
        <v>25950</v>
      </c>
      <c r="P584" s="63">
        <v>10828</v>
      </c>
      <c r="Q584" s="63">
        <v>43312</v>
      </c>
      <c r="R584" s="44" t="s">
        <v>2135</v>
      </c>
      <c r="S584" s="44"/>
      <c r="T584" s="35"/>
      <c r="U584" s="35" t="s">
        <v>1154</v>
      </c>
      <c r="V584" s="44" t="s">
        <v>1154</v>
      </c>
      <c r="W584" s="35"/>
    </row>
    <row r="585" spans="1:24" s="7" customFormat="1" ht="64.05" hidden="1" customHeight="1">
      <c r="A585" s="35">
        <v>16</v>
      </c>
      <c r="B585" s="36" t="s">
        <v>2136</v>
      </c>
      <c r="C585" s="45" t="s">
        <v>914</v>
      </c>
      <c r="D585" s="38"/>
      <c r="E585" s="44" t="s">
        <v>2131</v>
      </c>
      <c r="F585" s="35" t="s">
        <v>2132</v>
      </c>
      <c r="G585" s="35">
        <v>5000</v>
      </c>
      <c r="H585" s="44" t="s">
        <v>2137</v>
      </c>
      <c r="I585" s="44" t="s">
        <v>2138</v>
      </c>
      <c r="J585" s="44">
        <v>2019</v>
      </c>
      <c r="K585" s="44">
        <v>2019</v>
      </c>
      <c r="L585" s="57">
        <v>20</v>
      </c>
      <c r="M585" s="57"/>
      <c r="N585" s="63">
        <v>50000</v>
      </c>
      <c r="O585" s="63">
        <v>185000</v>
      </c>
      <c r="P585" s="63">
        <v>10828</v>
      </c>
      <c r="Q585" s="63">
        <v>43312</v>
      </c>
      <c r="R585" s="44" t="s">
        <v>2139</v>
      </c>
      <c r="S585" s="44"/>
      <c r="T585" s="35"/>
      <c r="U585" s="35" t="s">
        <v>1154</v>
      </c>
      <c r="V585" s="44" t="s">
        <v>1154</v>
      </c>
      <c r="W585" s="35"/>
    </row>
    <row r="586" spans="1:24" s="7" customFormat="1" ht="72" hidden="1" customHeight="1">
      <c r="A586" s="35">
        <v>17</v>
      </c>
      <c r="B586" s="36" t="s">
        <v>2140</v>
      </c>
      <c r="C586" s="45" t="s">
        <v>914</v>
      </c>
      <c r="D586" s="38"/>
      <c r="E586" s="44" t="s">
        <v>2141</v>
      </c>
      <c r="F586" s="35" t="s">
        <v>346</v>
      </c>
      <c r="G586" s="35">
        <v>29576</v>
      </c>
      <c r="H586" s="44" t="s">
        <v>2142</v>
      </c>
      <c r="I586" s="44" t="s">
        <v>2143</v>
      </c>
      <c r="J586" s="44">
        <v>2016</v>
      </c>
      <c r="K586" s="44">
        <v>2019</v>
      </c>
      <c r="L586" s="57">
        <v>1079.52</v>
      </c>
      <c r="M586" s="57"/>
      <c r="N586" s="63">
        <v>29876</v>
      </c>
      <c r="O586" s="63">
        <v>112389</v>
      </c>
      <c r="P586" s="63">
        <v>10828</v>
      </c>
      <c r="Q586" s="63">
        <v>43312</v>
      </c>
      <c r="R586" s="44" t="s">
        <v>2144</v>
      </c>
      <c r="S586" s="44"/>
      <c r="T586" s="35"/>
      <c r="U586" s="35" t="s">
        <v>1154</v>
      </c>
      <c r="V586" s="44" t="s">
        <v>1154</v>
      </c>
      <c r="W586" s="35"/>
    </row>
    <row r="587" spans="1:24" s="7" customFormat="1" ht="84" hidden="1" customHeight="1">
      <c r="A587" s="35">
        <v>18</v>
      </c>
      <c r="B587" s="43" t="s">
        <v>2145</v>
      </c>
      <c r="C587" s="45" t="s">
        <v>914</v>
      </c>
      <c r="D587" s="38"/>
      <c r="E587" s="44" t="s">
        <v>2146</v>
      </c>
      <c r="F587" s="35" t="s">
        <v>2147</v>
      </c>
      <c r="G587" s="44" t="s">
        <v>2148</v>
      </c>
      <c r="H587" s="44" t="s">
        <v>2149</v>
      </c>
      <c r="I587" s="44" t="s">
        <v>2150</v>
      </c>
      <c r="J587" s="44">
        <v>2019</v>
      </c>
      <c r="K587" s="44">
        <v>2019</v>
      </c>
      <c r="L587" s="57">
        <v>152</v>
      </c>
      <c r="M587" s="57"/>
      <c r="N587" s="63">
        <v>16164</v>
      </c>
      <c r="O587" s="63">
        <v>56574</v>
      </c>
      <c r="P587" s="63">
        <v>10828</v>
      </c>
      <c r="Q587" s="63">
        <v>43312</v>
      </c>
      <c r="R587" s="44" t="s">
        <v>2151</v>
      </c>
      <c r="S587" s="44"/>
      <c r="T587" s="35"/>
      <c r="U587" s="35" t="s">
        <v>1154</v>
      </c>
      <c r="V587" s="44" t="s">
        <v>1154</v>
      </c>
      <c r="W587" s="35"/>
    </row>
    <row r="588" spans="1:24" s="24" customFormat="1" ht="27" hidden="1" customHeight="1">
      <c r="A588" s="35">
        <v>19</v>
      </c>
      <c r="B588" s="43" t="s">
        <v>2152</v>
      </c>
      <c r="C588" s="33"/>
      <c r="D588" s="34"/>
      <c r="E588" s="33" t="s">
        <v>32</v>
      </c>
      <c r="F588" s="33" t="s">
        <v>526</v>
      </c>
      <c r="G588" s="33">
        <v>1</v>
      </c>
      <c r="H588" s="177"/>
      <c r="I588" s="33" t="s">
        <v>2153</v>
      </c>
      <c r="J588" s="62">
        <v>2018</v>
      </c>
      <c r="K588" s="62">
        <v>2020</v>
      </c>
      <c r="L588" s="55">
        <v>1500</v>
      </c>
      <c r="M588" s="55"/>
      <c r="N588" s="64"/>
      <c r="O588" s="64"/>
      <c r="P588" s="62"/>
      <c r="Q588" s="64"/>
      <c r="R588" s="44" t="s">
        <v>2154</v>
      </c>
      <c r="S588" s="44"/>
      <c r="T588" s="40"/>
      <c r="U588" s="33" t="s">
        <v>1549</v>
      </c>
      <c r="V588" s="55" t="s">
        <v>1178</v>
      </c>
      <c r="W588" s="40"/>
    </row>
    <row r="589" spans="1:24" s="4" customFormat="1" hidden="1">
      <c r="A589" s="40"/>
      <c r="B589" s="36" t="s">
        <v>2155</v>
      </c>
      <c r="C589" s="41"/>
      <c r="D589" s="34"/>
      <c r="E589" s="41"/>
      <c r="F589" s="42"/>
      <c r="G589" s="42"/>
      <c r="H589" s="41"/>
      <c r="I589" s="33"/>
      <c r="J589" s="40"/>
      <c r="K589" s="40"/>
      <c r="L589" s="58">
        <f>SUM(L590+L594+L601+L620+L622+L635)</f>
        <v>33779.645000000004</v>
      </c>
      <c r="M589" s="58">
        <f t="shared" ref="M589:Q589" si="63">SUM(M590+M594+M601+M620+M622+M635)</f>
        <v>0</v>
      </c>
      <c r="N589" s="63">
        <f t="shared" si="63"/>
        <v>20500</v>
      </c>
      <c r="O589" s="63">
        <f t="shared" si="63"/>
        <v>81117</v>
      </c>
      <c r="P589" s="63">
        <f t="shared" si="63"/>
        <v>17260</v>
      </c>
      <c r="Q589" s="63">
        <f t="shared" si="63"/>
        <v>70197</v>
      </c>
      <c r="R589" s="44"/>
      <c r="S589" s="44"/>
      <c r="T589" s="44"/>
      <c r="U589" s="33"/>
      <c r="V589" s="33"/>
      <c r="W589" s="33"/>
      <c r="X589" s="8">
        <v>1</v>
      </c>
    </row>
    <row r="590" spans="1:24" s="11" customFormat="1" ht="28.8" hidden="1">
      <c r="A590" s="35"/>
      <c r="B590" s="36" t="s">
        <v>2156</v>
      </c>
      <c r="C590" s="37"/>
      <c r="D590" s="38"/>
      <c r="E590" s="37"/>
      <c r="F590" s="39"/>
      <c r="G590" s="39"/>
      <c r="H590" s="37"/>
      <c r="I590" s="44"/>
      <c r="J590" s="35"/>
      <c r="K590" s="35"/>
      <c r="L590" s="57">
        <f>SUM(L591:L593)</f>
        <v>7800</v>
      </c>
      <c r="M590" s="57">
        <f t="shared" ref="M590:Q590" si="64">SUM(M591:M593)</f>
        <v>0</v>
      </c>
      <c r="N590" s="63">
        <f t="shared" si="64"/>
        <v>8627</v>
      </c>
      <c r="O590" s="63">
        <f t="shared" si="64"/>
        <v>33045</v>
      </c>
      <c r="P590" s="63">
        <f t="shared" si="64"/>
        <v>2281</v>
      </c>
      <c r="Q590" s="63">
        <f t="shared" si="64"/>
        <v>8826</v>
      </c>
      <c r="R590" s="44"/>
      <c r="S590" s="44"/>
      <c r="T590" s="44"/>
      <c r="U590" s="44"/>
      <c r="V590" s="44"/>
      <c r="W590" s="44"/>
      <c r="X590" s="8">
        <v>1</v>
      </c>
    </row>
    <row r="591" spans="1:24" s="6" customFormat="1" ht="87" hidden="1" customHeight="1">
      <c r="A591" s="35">
        <v>1</v>
      </c>
      <c r="B591" s="43" t="s">
        <v>2157</v>
      </c>
      <c r="C591" s="44" t="s">
        <v>2158</v>
      </c>
      <c r="D591" s="38" t="s">
        <v>2159</v>
      </c>
      <c r="E591" s="44" t="s">
        <v>32</v>
      </c>
      <c r="F591" s="44" t="s">
        <v>439</v>
      </c>
      <c r="G591" s="44">
        <v>7</v>
      </c>
      <c r="H591" s="44"/>
      <c r="I591" s="44" t="s">
        <v>2160</v>
      </c>
      <c r="J591" s="44">
        <v>2018.01</v>
      </c>
      <c r="K591" s="44">
        <v>2018.12</v>
      </c>
      <c r="L591" s="45">
        <v>700</v>
      </c>
      <c r="M591" s="45"/>
      <c r="N591" s="65">
        <v>1566</v>
      </c>
      <c r="O591" s="65">
        <v>6133</v>
      </c>
      <c r="P591" s="65">
        <v>33</v>
      </c>
      <c r="Q591" s="65">
        <v>112</v>
      </c>
      <c r="R591" s="44" t="s">
        <v>2161</v>
      </c>
      <c r="S591" s="44" t="s">
        <v>2162</v>
      </c>
      <c r="T591" s="44"/>
      <c r="U591" s="44" t="s">
        <v>2158</v>
      </c>
      <c r="V591" s="44" t="s">
        <v>2163</v>
      </c>
      <c r="W591" s="44"/>
    </row>
    <row r="592" spans="1:24" s="6" customFormat="1" ht="87" hidden="1" customHeight="1">
      <c r="A592" s="35">
        <v>2</v>
      </c>
      <c r="B592" s="43" t="s">
        <v>2164</v>
      </c>
      <c r="C592" s="44" t="s">
        <v>2165</v>
      </c>
      <c r="D592" s="38" t="s">
        <v>2166</v>
      </c>
      <c r="E592" s="44" t="s">
        <v>32</v>
      </c>
      <c r="F592" s="44" t="s">
        <v>439</v>
      </c>
      <c r="G592" s="44">
        <v>6</v>
      </c>
      <c r="H592" s="44" t="s">
        <v>2167</v>
      </c>
      <c r="I592" s="44" t="s">
        <v>2168</v>
      </c>
      <c r="J592" s="44">
        <v>2019.01</v>
      </c>
      <c r="K592" s="44">
        <v>2019.12</v>
      </c>
      <c r="L592" s="45">
        <v>600</v>
      </c>
      <c r="M592" s="45"/>
      <c r="N592" s="65">
        <v>329</v>
      </c>
      <c r="O592" s="65">
        <v>1290</v>
      </c>
      <c r="P592" s="65">
        <v>209</v>
      </c>
      <c r="Q592" s="65">
        <v>751</v>
      </c>
      <c r="R592" s="44" t="s">
        <v>2169</v>
      </c>
      <c r="S592" s="44" t="s">
        <v>2170</v>
      </c>
      <c r="T592" s="44"/>
      <c r="U592" s="44" t="s">
        <v>2165</v>
      </c>
      <c r="V592" s="44" t="s">
        <v>2163</v>
      </c>
      <c r="W592" s="44"/>
    </row>
    <row r="593" spans="1:16363" s="6" customFormat="1" ht="114" hidden="1" customHeight="1">
      <c r="A593" s="35">
        <v>3</v>
      </c>
      <c r="B593" s="43" t="s">
        <v>2171</v>
      </c>
      <c r="C593" s="44" t="s">
        <v>240</v>
      </c>
      <c r="D593" s="38" t="s">
        <v>2172</v>
      </c>
      <c r="E593" s="44" t="s">
        <v>32</v>
      </c>
      <c r="F593" s="44" t="s">
        <v>439</v>
      </c>
      <c r="G593" s="44">
        <v>63</v>
      </c>
      <c r="H593" s="44" t="s">
        <v>2167</v>
      </c>
      <c r="I593" s="44" t="s">
        <v>2160</v>
      </c>
      <c r="J593" s="44">
        <v>2020.01</v>
      </c>
      <c r="K593" s="44">
        <v>2020.12</v>
      </c>
      <c r="L593" s="45">
        <v>6500</v>
      </c>
      <c r="M593" s="45"/>
      <c r="N593" s="65">
        <v>6732</v>
      </c>
      <c r="O593" s="65">
        <v>25622</v>
      </c>
      <c r="P593" s="65">
        <v>2039</v>
      </c>
      <c r="Q593" s="65">
        <v>7963</v>
      </c>
      <c r="R593" s="44" t="s">
        <v>2173</v>
      </c>
      <c r="S593" s="44" t="s">
        <v>2174</v>
      </c>
      <c r="T593" s="44"/>
      <c r="U593" s="44" t="s">
        <v>2175</v>
      </c>
      <c r="V593" s="44" t="s">
        <v>2163</v>
      </c>
      <c r="W593" s="44"/>
    </row>
    <row r="594" spans="1:16363" s="4" customFormat="1" ht="16.95" hidden="1" customHeight="1">
      <c r="A594" s="35"/>
      <c r="B594" s="36" t="s">
        <v>2176</v>
      </c>
      <c r="C594" s="41"/>
      <c r="D594" s="34"/>
      <c r="E594" s="41"/>
      <c r="F594" s="42"/>
      <c r="G594" s="42"/>
      <c r="H594" s="41"/>
      <c r="I594" s="33"/>
      <c r="J594" s="40"/>
      <c r="K594" s="40"/>
      <c r="L594" s="58">
        <f>SUM(L595:L600)</f>
        <v>9968</v>
      </c>
      <c r="M594" s="58">
        <f t="shared" ref="M594:Q594" si="65">SUM(M595:M600)</f>
        <v>0</v>
      </c>
      <c r="N594" s="64">
        <f t="shared" si="65"/>
        <v>0</v>
      </c>
      <c r="O594" s="64">
        <f t="shared" si="65"/>
        <v>0</v>
      </c>
      <c r="P594" s="64">
        <f t="shared" si="65"/>
        <v>13103</v>
      </c>
      <c r="Q594" s="64">
        <f t="shared" si="65"/>
        <v>53849</v>
      </c>
      <c r="R594" s="44"/>
      <c r="S594" s="44"/>
      <c r="T594" s="33"/>
      <c r="U594" s="33"/>
      <c r="V594" s="33" t="s">
        <v>1178</v>
      </c>
      <c r="W594" s="33"/>
      <c r="X594" s="4">
        <v>1</v>
      </c>
    </row>
    <row r="595" spans="1:16363" s="2" customFormat="1" ht="129.6" hidden="1">
      <c r="A595" s="44">
        <v>4</v>
      </c>
      <c r="B595" s="43" t="s">
        <v>2177</v>
      </c>
      <c r="C595" s="44" t="s">
        <v>262</v>
      </c>
      <c r="D595" s="46" t="s">
        <v>759</v>
      </c>
      <c r="E595" s="44" t="s">
        <v>32</v>
      </c>
      <c r="F595" s="44" t="s">
        <v>439</v>
      </c>
      <c r="G595" s="44">
        <v>1</v>
      </c>
      <c r="H595" s="44"/>
      <c r="I595" s="44" t="s">
        <v>2178</v>
      </c>
      <c r="J595" s="65">
        <v>2018</v>
      </c>
      <c r="K595" s="44">
        <v>2018</v>
      </c>
      <c r="L595" s="45">
        <v>1100</v>
      </c>
      <c r="M595" s="45"/>
      <c r="N595" s="65"/>
      <c r="O595" s="65"/>
      <c r="P595" s="65">
        <v>103</v>
      </c>
      <c r="Q595" s="63">
        <v>413</v>
      </c>
      <c r="R595" s="44" t="s">
        <v>2179</v>
      </c>
      <c r="S595" s="44"/>
      <c r="T595" s="35"/>
      <c r="U595" s="35" t="s">
        <v>262</v>
      </c>
      <c r="V595" s="35" t="s">
        <v>1178</v>
      </c>
      <c r="W595" s="35"/>
    </row>
    <row r="596" spans="1:16363" s="2" customFormat="1" ht="187.2" hidden="1">
      <c r="A596" s="44">
        <v>5</v>
      </c>
      <c r="B596" s="43" t="s">
        <v>2180</v>
      </c>
      <c r="C596" s="44" t="s">
        <v>262</v>
      </c>
      <c r="D596" s="46" t="s">
        <v>759</v>
      </c>
      <c r="E596" s="44" t="s">
        <v>32</v>
      </c>
      <c r="F596" s="44" t="s">
        <v>439</v>
      </c>
      <c r="G596" s="44">
        <v>1</v>
      </c>
      <c r="H596" s="44"/>
      <c r="I596" s="44" t="s">
        <v>2181</v>
      </c>
      <c r="J596" s="65">
        <v>2018</v>
      </c>
      <c r="K596" s="44">
        <v>2018</v>
      </c>
      <c r="L596" s="45">
        <v>600</v>
      </c>
      <c r="M596" s="45"/>
      <c r="N596" s="65"/>
      <c r="O596" s="65"/>
      <c r="P596" s="65">
        <v>103</v>
      </c>
      <c r="Q596" s="63">
        <v>413</v>
      </c>
      <c r="R596" s="44" t="s">
        <v>2182</v>
      </c>
      <c r="S596" s="44" t="s">
        <v>2183</v>
      </c>
      <c r="T596" s="35"/>
      <c r="U596" s="35" t="s">
        <v>262</v>
      </c>
      <c r="V596" s="35" t="s">
        <v>1178</v>
      </c>
      <c r="W596" s="35"/>
    </row>
    <row r="597" spans="1:16363" s="2" customFormat="1" ht="115.2" hidden="1">
      <c r="A597" s="44">
        <v>6</v>
      </c>
      <c r="B597" s="43" t="s">
        <v>2184</v>
      </c>
      <c r="C597" s="44" t="s">
        <v>2185</v>
      </c>
      <c r="D597" s="46" t="s">
        <v>2186</v>
      </c>
      <c r="E597" s="44" t="s">
        <v>32</v>
      </c>
      <c r="F597" s="44" t="s">
        <v>439</v>
      </c>
      <c r="G597" s="44">
        <v>1</v>
      </c>
      <c r="H597" s="44"/>
      <c r="I597" s="44" t="s">
        <v>2187</v>
      </c>
      <c r="J597" s="65">
        <v>2018</v>
      </c>
      <c r="K597" s="44">
        <v>2018</v>
      </c>
      <c r="L597" s="45">
        <v>500</v>
      </c>
      <c r="M597" s="45"/>
      <c r="N597" s="65"/>
      <c r="O597" s="65"/>
      <c r="P597" s="65">
        <v>323</v>
      </c>
      <c r="Q597" s="63">
        <v>1244</v>
      </c>
      <c r="R597" s="44" t="s">
        <v>2188</v>
      </c>
      <c r="S597" s="44" t="s">
        <v>2189</v>
      </c>
      <c r="T597" s="35"/>
      <c r="U597" s="44" t="s">
        <v>2185</v>
      </c>
      <c r="V597" s="35" t="s">
        <v>1178</v>
      </c>
      <c r="W597" s="35"/>
    </row>
    <row r="598" spans="1:16363" s="2" customFormat="1" ht="115.2" hidden="1">
      <c r="A598" s="44">
        <v>7</v>
      </c>
      <c r="B598" s="43" t="s">
        <v>2190</v>
      </c>
      <c r="C598" s="44" t="s">
        <v>2191</v>
      </c>
      <c r="D598" s="46" t="s">
        <v>2192</v>
      </c>
      <c r="E598" s="44" t="s">
        <v>32</v>
      </c>
      <c r="F598" s="44" t="s">
        <v>439</v>
      </c>
      <c r="G598" s="44">
        <v>25</v>
      </c>
      <c r="H598" s="44"/>
      <c r="I598" s="44" t="s">
        <v>2193</v>
      </c>
      <c r="J598" s="65">
        <v>2018</v>
      </c>
      <c r="K598" s="44">
        <v>2018</v>
      </c>
      <c r="L598" s="45">
        <v>330</v>
      </c>
      <c r="M598" s="45"/>
      <c r="N598" s="65"/>
      <c r="O598" s="65"/>
      <c r="P598" s="65">
        <v>3213</v>
      </c>
      <c r="Q598" s="63">
        <v>13350</v>
      </c>
      <c r="R598" s="44" t="s">
        <v>2179</v>
      </c>
      <c r="S598" s="44"/>
      <c r="T598" s="35"/>
      <c r="U598" s="44" t="s">
        <v>2191</v>
      </c>
      <c r="V598" s="35" t="s">
        <v>1178</v>
      </c>
      <c r="W598" s="35"/>
    </row>
    <row r="599" spans="1:16363" s="3" customFormat="1" ht="129.6" hidden="1">
      <c r="A599" s="44">
        <v>8</v>
      </c>
      <c r="B599" s="43" t="s">
        <v>2194</v>
      </c>
      <c r="C599" s="44" t="s">
        <v>2195</v>
      </c>
      <c r="D599" s="46" t="s">
        <v>2196</v>
      </c>
      <c r="E599" s="44" t="s">
        <v>32</v>
      </c>
      <c r="F599" s="44" t="s">
        <v>439</v>
      </c>
      <c r="G599" s="44">
        <v>33</v>
      </c>
      <c r="H599" s="44"/>
      <c r="I599" s="44" t="s">
        <v>2197</v>
      </c>
      <c r="J599" s="65">
        <v>2019</v>
      </c>
      <c r="K599" s="44">
        <v>2019</v>
      </c>
      <c r="L599" s="45">
        <v>3480</v>
      </c>
      <c r="M599" s="45"/>
      <c r="N599" s="65"/>
      <c r="O599" s="65"/>
      <c r="P599" s="63">
        <v>4223</v>
      </c>
      <c r="Q599" s="63">
        <v>17431</v>
      </c>
      <c r="R599" s="44" t="s">
        <v>2182</v>
      </c>
      <c r="S599" s="44"/>
      <c r="T599" s="35"/>
      <c r="U599" s="44" t="s">
        <v>2191</v>
      </c>
      <c r="V599" s="35" t="s">
        <v>1178</v>
      </c>
      <c r="W599" s="35"/>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c r="EG599" s="2"/>
      <c r="EH599" s="2"/>
      <c r="EI599" s="2"/>
      <c r="EJ599" s="2"/>
      <c r="EK599" s="2"/>
      <c r="EL599" s="2"/>
      <c r="EM599" s="2"/>
      <c r="EN599" s="2"/>
      <c r="EO599" s="2"/>
      <c r="EP599" s="2"/>
      <c r="EQ599" s="2"/>
      <c r="ER599" s="2"/>
      <c r="ES599" s="2"/>
      <c r="ET599" s="2"/>
      <c r="EU599" s="2"/>
      <c r="EV599" s="2"/>
      <c r="EW599" s="2"/>
      <c r="EX599" s="2"/>
      <c r="EY599" s="2"/>
      <c r="EZ599" s="2"/>
      <c r="FA599" s="2"/>
      <c r="FB599" s="2"/>
      <c r="FC599" s="2"/>
      <c r="FD599" s="2"/>
      <c r="FE599" s="2"/>
      <c r="FF599" s="2"/>
      <c r="FG599" s="2"/>
      <c r="FH599" s="2"/>
      <c r="FI599" s="2"/>
      <c r="FJ599" s="2"/>
      <c r="FK599" s="2"/>
      <c r="FL599" s="2"/>
      <c r="FM599" s="2"/>
      <c r="FN599" s="2"/>
      <c r="FO599" s="2"/>
      <c r="FP599" s="2"/>
      <c r="FQ599" s="2"/>
      <c r="FR599" s="2"/>
      <c r="FS599" s="2"/>
      <c r="FT599" s="2"/>
      <c r="FU599" s="2"/>
      <c r="FV599" s="2"/>
      <c r="FW599" s="2"/>
      <c r="FX599" s="2"/>
      <c r="FY599" s="2"/>
      <c r="FZ599" s="2"/>
      <c r="GA599" s="2"/>
      <c r="GB599" s="2"/>
      <c r="GC599" s="2"/>
      <c r="GD599" s="2"/>
      <c r="GE599" s="2"/>
      <c r="GF599" s="2"/>
      <c r="GG599" s="2"/>
      <c r="GH599" s="2"/>
      <c r="GI599" s="2"/>
      <c r="GJ599" s="2"/>
      <c r="GK599" s="2"/>
      <c r="GL599" s="2"/>
      <c r="GM599" s="2"/>
      <c r="GN599" s="2"/>
      <c r="GO599" s="2"/>
      <c r="GP599" s="2"/>
      <c r="GQ599" s="2"/>
      <c r="GR599" s="2"/>
      <c r="GS599" s="2"/>
      <c r="GT599" s="2"/>
      <c r="GU599" s="2"/>
      <c r="GV599" s="2"/>
      <c r="GW599" s="2"/>
      <c r="GX599" s="2"/>
      <c r="GY599" s="2"/>
      <c r="GZ599" s="2"/>
      <c r="HA599" s="2"/>
      <c r="HB599" s="2"/>
      <c r="HC599" s="2"/>
      <c r="HD599" s="2"/>
      <c r="HE599" s="2"/>
      <c r="HF599" s="2"/>
      <c r="HG599" s="2"/>
      <c r="HH599" s="2"/>
      <c r="HI599" s="2"/>
      <c r="HJ599" s="2"/>
      <c r="HK599" s="2"/>
      <c r="HL599" s="2"/>
      <c r="HM599" s="2"/>
      <c r="HN599" s="2"/>
      <c r="HO599" s="2"/>
      <c r="HP599" s="2"/>
      <c r="HQ599" s="2"/>
      <c r="HR599" s="2"/>
      <c r="HS599" s="2"/>
      <c r="HT599" s="2"/>
      <c r="HU599" s="2"/>
      <c r="HV599" s="2"/>
      <c r="HW599" s="2"/>
      <c r="HX599" s="2"/>
      <c r="HY599" s="2"/>
      <c r="HZ599" s="2"/>
      <c r="IA599" s="2"/>
      <c r="IB599" s="2"/>
      <c r="IC599" s="2"/>
      <c r="ID599" s="2"/>
      <c r="IE599" s="2"/>
      <c r="IF599" s="2"/>
      <c r="IG599" s="2"/>
      <c r="IH599" s="2"/>
      <c r="II599" s="2"/>
      <c r="IJ599" s="2"/>
      <c r="IK599" s="2"/>
      <c r="IL599" s="2"/>
      <c r="IM599" s="2"/>
      <c r="IN599" s="2"/>
      <c r="IO599" s="2"/>
      <c r="IP599" s="2"/>
      <c r="IQ599" s="2"/>
      <c r="IR599" s="2"/>
      <c r="IS599" s="2"/>
      <c r="IT599" s="2"/>
      <c r="IU599" s="2"/>
      <c r="IV599" s="2"/>
      <c r="IW599" s="2"/>
      <c r="IX599" s="2"/>
      <c r="IY599" s="2"/>
      <c r="IZ599" s="2"/>
      <c r="JA599" s="2"/>
      <c r="JB599" s="2"/>
      <c r="JC599" s="2"/>
      <c r="JD599" s="2"/>
      <c r="JE599" s="2"/>
      <c r="JF599" s="2"/>
      <c r="JG599" s="2"/>
      <c r="JH599" s="2"/>
      <c r="JI599" s="2"/>
      <c r="JJ599" s="2"/>
      <c r="JK599" s="2"/>
      <c r="JL599" s="2"/>
      <c r="JM599" s="2"/>
      <c r="JN599" s="2"/>
      <c r="JO599" s="2"/>
      <c r="JP599" s="2"/>
      <c r="JQ599" s="2"/>
      <c r="JR599" s="2"/>
      <c r="JS599" s="2"/>
      <c r="JT599" s="2"/>
      <c r="JU599" s="2"/>
      <c r="JV599" s="2"/>
      <c r="JW599" s="2"/>
      <c r="JX599" s="2"/>
      <c r="JY599" s="2"/>
      <c r="JZ599" s="2"/>
      <c r="KA599" s="2"/>
      <c r="KB599" s="2"/>
      <c r="KC599" s="2"/>
      <c r="KD599" s="2"/>
      <c r="KE599" s="2"/>
      <c r="KF599" s="2"/>
      <c r="KG599" s="2"/>
      <c r="KH599" s="2"/>
      <c r="KI599" s="2"/>
      <c r="KJ599" s="2"/>
      <c r="KK599" s="2"/>
      <c r="KL599" s="2"/>
      <c r="KM599" s="2"/>
      <c r="KN599" s="2"/>
      <c r="KO599" s="2"/>
      <c r="KP599" s="2"/>
      <c r="KQ599" s="2"/>
      <c r="KR599" s="2"/>
      <c r="KS599" s="2"/>
      <c r="KT599" s="2"/>
      <c r="KU599" s="2"/>
      <c r="KV599" s="2"/>
      <c r="KW599" s="2"/>
      <c r="KX599" s="2"/>
      <c r="KY599" s="2"/>
      <c r="KZ599" s="2"/>
      <c r="LA599" s="2"/>
      <c r="LB599" s="2"/>
      <c r="LC599" s="2"/>
      <c r="LD599" s="2"/>
      <c r="LE599" s="2"/>
      <c r="LF599" s="2"/>
      <c r="LG599" s="2"/>
      <c r="LH599" s="2"/>
      <c r="LI599" s="2"/>
      <c r="LJ599" s="2"/>
      <c r="LK599" s="2"/>
      <c r="LL599" s="2"/>
      <c r="LM599" s="2"/>
      <c r="LN599" s="2"/>
      <c r="LO599" s="2"/>
      <c r="LP599" s="2"/>
      <c r="LQ599" s="2"/>
      <c r="LR599" s="2"/>
      <c r="LS599" s="2"/>
      <c r="LT599" s="2"/>
      <c r="LU599" s="2"/>
      <c r="LV599" s="2"/>
      <c r="LW599" s="2"/>
      <c r="LX599" s="2"/>
      <c r="LY599" s="2"/>
      <c r="LZ599" s="2"/>
      <c r="MA599" s="2"/>
      <c r="MB599" s="2"/>
      <c r="MC599" s="2"/>
      <c r="MD599" s="2"/>
      <c r="ME599" s="2"/>
      <c r="MF599" s="2"/>
      <c r="MG599" s="2"/>
      <c r="MH599" s="2"/>
      <c r="MI599" s="2"/>
      <c r="MJ599" s="2"/>
      <c r="MK599" s="2"/>
      <c r="ML599" s="2"/>
      <c r="MM599" s="2"/>
      <c r="MN599" s="2"/>
      <c r="MO599" s="2"/>
      <c r="MP599" s="2"/>
      <c r="MQ599" s="2"/>
      <c r="MR599" s="2"/>
      <c r="MS599" s="2"/>
      <c r="MT599" s="2"/>
      <c r="MU599" s="2"/>
      <c r="MV599" s="2"/>
      <c r="MW599" s="2"/>
      <c r="MX599" s="2"/>
      <c r="MY599" s="2"/>
      <c r="MZ599" s="2"/>
      <c r="NA599" s="2"/>
      <c r="NB599" s="2"/>
      <c r="NC599" s="2"/>
      <c r="ND599" s="2"/>
      <c r="NE599" s="2"/>
      <c r="NF599" s="2"/>
      <c r="NG599" s="2"/>
      <c r="NH599" s="2"/>
      <c r="NI599" s="2"/>
      <c r="NJ599" s="2"/>
      <c r="NK599" s="2"/>
      <c r="NL599" s="2"/>
      <c r="NM599" s="2"/>
      <c r="NN599" s="2"/>
      <c r="NO599" s="2"/>
      <c r="NP599" s="2"/>
      <c r="NQ599" s="2"/>
      <c r="NR599" s="2"/>
      <c r="NS599" s="2"/>
      <c r="NT599" s="2"/>
      <c r="NU599" s="2"/>
      <c r="NV599" s="2"/>
      <c r="NW599" s="2"/>
      <c r="NX599" s="2"/>
      <c r="NY599" s="2"/>
      <c r="NZ599" s="2"/>
      <c r="OA599" s="2"/>
      <c r="OB599" s="2"/>
      <c r="OC599" s="2"/>
      <c r="OD599" s="2"/>
      <c r="OE599" s="2"/>
      <c r="OF599" s="2"/>
      <c r="OG599" s="2"/>
      <c r="OH599" s="2"/>
      <c r="OI599" s="2"/>
      <c r="OJ599" s="2"/>
      <c r="OK599" s="2"/>
      <c r="OL599" s="2"/>
      <c r="OM599" s="2"/>
      <c r="ON599" s="2"/>
      <c r="OO599" s="2"/>
      <c r="OP599" s="2"/>
      <c r="OQ599" s="2"/>
      <c r="OR599" s="2"/>
      <c r="OS599" s="2"/>
      <c r="OT599" s="2"/>
      <c r="OU599" s="2"/>
      <c r="OV599" s="2"/>
      <c r="OW599" s="2"/>
      <c r="OX599" s="2"/>
      <c r="OY599" s="2"/>
      <c r="OZ599" s="2"/>
      <c r="PA599" s="2"/>
      <c r="PB599" s="2"/>
      <c r="PC599" s="2"/>
      <c r="PD599" s="2"/>
      <c r="PE599" s="2"/>
      <c r="PF599" s="2"/>
      <c r="PG599" s="2"/>
      <c r="PH599" s="2"/>
      <c r="PI599" s="2"/>
      <c r="PJ599" s="2"/>
      <c r="PK599" s="2"/>
      <c r="PL599" s="2"/>
      <c r="PM599" s="2"/>
      <c r="PN599" s="2"/>
      <c r="PO599" s="2"/>
      <c r="PP599" s="2"/>
      <c r="PQ599" s="2"/>
      <c r="PR599" s="2"/>
      <c r="PS599" s="2"/>
      <c r="PT599" s="2"/>
      <c r="PU599" s="2"/>
      <c r="PV599" s="2"/>
      <c r="PW599" s="2"/>
      <c r="PX599" s="2"/>
      <c r="PY599" s="2"/>
      <c r="PZ599" s="2"/>
      <c r="QA599" s="2"/>
      <c r="QB599" s="2"/>
      <c r="QC599" s="2"/>
      <c r="QD599" s="2"/>
      <c r="QE599" s="2"/>
      <c r="QF599" s="2"/>
      <c r="QG599" s="2"/>
      <c r="QH599" s="2"/>
      <c r="QI599" s="2"/>
      <c r="QJ599" s="2"/>
      <c r="QK599" s="2"/>
      <c r="QL599" s="2"/>
      <c r="QM599" s="2"/>
      <c r="QN599" s="2"/>
      <c r="QO599" s="2"/>
      <c r="QP599" s="2"/>
      <c r="QQ599" s="2"/>
      <c r="QR599" s="2"/>
      <c r="QS599" s="2"/>
      <c r="QT599" s="2"/>
      <c r="QU599" s="2"/>
      <c r="QV599" s="2"/>
      <c r="QW599" s="2"/>
      <c r="QX599" s="2"/>
      <c r="QY599" s="2"/>
      <c r="QZ599" s="2"/>
      <c r="RA599" s="2"/>
      <c r="RB599" s="2"/>
      <c r="RC599" s="2"/>
      <c r="RD599" s="2"/>
      <c r="RE599" s="2"/>
      <c r="RF599" s="2"/>
      <c r="RG599" s="2"/>
      <c r="RH599" s="2"/>
      <c r="RI599" s="2"/>
      <c r="RJ599" s="2"/>
      <c r="RK599" s="2"/>
      <c r="RL599" s="2"/>
      <c r="RM599" s="2"/>
      <c r="RN599" s="2"/>
      <c r="RO599" s="2"/>
      <c r="RP599" s="2"/>
      <c r="RQ599" s="2"/>
      <c r="RR599" s="2"/>
      <c r="RS599" s="2"/>
      <c r="RT599" s="2"/>
      <c r="RU599" s="2"/>
      <c r="RV599" s="2"/>
      <c r="RW599" s="2"/>
      <c r="RX599" s="2"/>
      <c r="RY599" s="2"/>
      <c r="RZ599" s="2"/>
      <c r="SA599" s="2"/>
      <c r="SB599" s="2"/>
      <c r="SC599" s="2"/>
      <c r="SD599" s="2"/>
      <c r="SE599" s="2"/>
      <c r="SF599" s="2"/>
      <c r="SG599" s="2"/>
      <c r="SH599" s="2"/>
      <c r="SI599" s="2"/>
      <c r="SJ599" s="2"/>
      <c r="SK599" s="2"/>
      <c r="SL599" s="2"/>
      <c r="SM599" s="2"/>
      <c r="SN599" s="2"/>
      <c r="SO599" s="2"/>
      <c r="SP599" s="2"/>
      <c r="SQ599" s="2"/>
      <c r="SR599" s="2"/>
      <c r="SS599" s="2"/>
      <c r="ST599" s="2"/>
      <c r="SU599" s="2"/>
      <c r="SV599" s="2"/>
      <c r="SW599" s="2"/>
      <c r="SX599" s="2"/>
      <c r="SY599" s="2"/>
      <c r="SZ599" s="2"/>
      <c r="TA599" s="2"/>
      <c r="TB599" s="2"/>
      <c r="TC599" s="2"/>
      <c r="TD599" s="2"/>
      <c r="TE599" s="2"/>
      <c r="TF599" s="2"/>
      <c r="TG599" s="2"/>
      <c r="TH599" s="2"/>
      <c r="TI599" s="2"/>
      <c r="TJ599" s="2"/>
      <c r="TK599" s="2"/>
      <c r="TL599" s="2"/>
      <c r="TM599" s="2"/>
      <c r="TN599" s="2"/>
      <c r="TO599" s="2"/>
      <c r="TP599" s="2"/>
      <c r="TQ599" s="2"/>
      <c r="TR599" s="2"/>
      <c r="TS599" s="2"/>
      <c r="TT599" s="2"/>
      <c r="TU599" s="2"/>
      <c r="TV599" s="2"/>
      <c r="TW599" s="2"/>
      <c r="TX599" s="2"/>
      <c r="TY599" s="2"/>
      <c r="TZ599" s="2"/>
      <c r="UA599" s="2"/>
      <c r="UB599" s="2"/>
      <c r="UC599" s="2"/>
      <c r="UD599" s="2"/>
      <c r="UE599" s="2"/>
      <c r="UF599" s="2"/>
      <c r="UG599" s="2"/>
      <c r="UH599" s="2"/>
      <c r="UI599" s="2"/>
      <c r="UJ599" s="2"/>
      <c r="UK599" s="2"/>
      <c r="UL599" s="2"/>
      <c r="UM599" s="2"/>
      <c r="UN599" s="2"/>
      <c r="UO599" s="2"/>
      <c r="UP599" s="2"/>
      <c r="UQ599" s="2"/>
      <c r="UR599" s="2"/>
      <c r="US599" s="2"/>
      <c r="UT599" s="2"/>
      <c r="UU599" s="2"/>
      <c r="UV599" s="2"/>
      <c r="UW599" s="2"/>
      <c r="UX599" s="2"/>
      <c r="UY599" s="2"/>
      <c r="UZ599" s="2"/>
      <c r="VA599" s="2"/>
      <c r="VB599" s="2"/>
      <c r="VC599" s="2"/>
      <c r="VD599" s="2"/>
      <c r="VE599" s="2"/>
      <c r="VF599" s="2"/>
      <c r="VG599" s="2"/>
      <c r="VH599" s="2"/>
      <c r="VI599" s="2"/>
      <c r="VJ599" s="2"/>
      <c r="VK599" s="2"/>
      <c r="VL599" s="2"/>
      <c r="VM599" s="2"/>
      <c r="VN599" s="2"/>
      <c r="VO599" s="2"/>
      <c r="VP599" s="2"/>
      <c r="VQ599" s="2"/>
      <c r="VR599" s="2"/>
      <c r="VS599" s="2"/>
      <c r="VT599" s="2"/>
      <c r="VU599" s="2"/>
      <c r="VV599" s="2"/>
      <c r="VW599" s="2"/>
      <c r="VX599" s="2"/>
      <c r="VY599" s="2"/>
      <c r="VZ599" s="2"/>
      <c r="WA599" s="2"/>
      <c r="WB599" s="2"/>
      <c r="WC599" s="2"/>
      <c r="WD599" s="2"/>
      <c r="WE599" s="2"/>
      <c r="WF599" s="2"/>
      <c r="WG599" s="2"/>
      <c r="WH599" s="2"/>
      <c r="WI599" s="2"/>
      <c r="WJ599" s="2"/>
      <c r="WK599" s="2"/>
      <c r="WL599" s="2"/>
      <c r="WM599" s="2"/>
      <c r="WN599" s="2"/>
      <c r="WO599" s="2"/>
      <c r="WP599" s="2"/>
      <c r="WQ599" s="2"/>
      <c r="WR599" s="2"/>
      <c r="WS599" s="2"/>
      <c r="WT599" s="2"/>
      <c r="WU599" s="2"/>
      <c r="WV599" s="2"/>
      <c r="WW599" s="2"/>
      <c r="WX599" s="2"/>
      <c r="WY599" s="2"/>
      <c r="WZ599" s="2"/>
      <c r="XA599" s="2"/>
      <c r="XB599" s="2"/>
      <c r="XC599" s="2"/>
      <c r="XD599" s="2"/>
      <c r="XE599" s="2"/>
      <c r="XF599" s="2"/>
      <c r="XG599" s="2"/>
      <c r="XH599" s="2"/>
      <c r="XI599" s="2"/>
      <c r="XJ599" s="2"/>
      <c r="XK599" s="2"/>
      <c r="XL599" s="2"/>
      <c r="XM599" s="2"/>
      <c r="XN599" s="2"/>
      <c r="XO599" s="2"/>
      <c r="XP599" s="2"/>
      <c r="XQ599" s="2"/>
      <c r="XR599" s="2"/>
      <c r="XS599" s="2"/>
      <c r="XT599" s="2"/>
      <c r="XU599" s="2"/>
      <c r="XV599" s="2"/>
      <c r="XW599" s="2"/>
      <c r="XX599" s="2"/>
      <c r="XY599" s="2"/>
      <c r="XZ599" s="2"/>
      <c r="YA599" s="2"/>
      <c r="YB599" s="2"/>
      <c r="YC599" s="2"/>
      <c r="YD599" s="2"/>
      <c r="YE599" s="2"/>
      <c r="YF599" s="2"/>
      <c r="YG599" s="2"/>
      <c r="YH599" s="2"/>
      <c r="YI599" s="2"/>
      <c r="YJ599" s="2"/>
      <c r="YK599" s="2"/>
      <c r="YL599" s="2"/>
      <c r="YM599" s="2"/>
      <c r="YN599" s="2"/>
      <c r="YO599" s="2"/>
      <c r="YP599" s="2"/>
      <c r="YQ599" s="2"/>
      <c r="YR599" s="2"/>
      <c r="YS599" s="2"/>
      <c r="YT599" s="2"/>
      <c r="YU599" s="2"/>
      <c r="YV599" s="2"/>
      <c r="YW599" s="2"/>
      <c r="YX599" s="2"/>
      <c r="YY599" s="2"/>
      <c r="YZ599" s="2"/>
      <c r="ZA599" s="2"/>
      <c r="ZB599" s="2"/>
      <c r="ZC599" s="2"/>
      <c r="ZD599" s="2"/>
      <c r="ZE599" s="2"/>
      <c r="ZF599" s="2"/>
      <c r="ZG599" s="2"/>
      <c r="ZH599" s="2"/>
      <c r="ZI599" s="2"/>
      <c r="ZJ599" s="2"/>
      <c r="ZK599" s="2"/>
      <c r="ZL599" s="2"/>
      <c r="ZM599" s="2"/>
      <c r="ZN599" s="2"/>
      <c r="ZO599" s="2"/>
      <c r="ZP599" s="2"/>
      <c r="ZQ599" s="2"/>
      <c r="ZR599" s="2"/>
      <c r="ZS599" s="2"/>
      <c r="ZT599" s="2"/>
      <c r="ZU599" s="2"/>
      <c r="ZV599" s="2"/>
      <c r="ZW599" s="2"/>
      <c r="ZX599" s="2"/>
      <c r="ZY599" s="2"/>
      <c r="ZZ599" s="2"/>
      <c r="AAA599" s="2"/>
      <c r="AAB599" s="2"/>
      <c r="AAC599" s="2"/>
      <c r="AAD599" s="2"/>
      <c r="AAE599" s="2"/>
      <c r="AAF599" s="2"/>
      <c r="AAG599" s="2"/>
      <c r="AAH599" s="2"/>
      <c r="AAI599" s="2"/>
      <c r="AAJ599" s="2"/>
      <c r="AAK599" s="2"/>
      <c r="AAL599" s="2"/>
      <c r="AAM599" s="2"/>
      <c r="AAN599" s="2"/>
      <c r="AAO599" s="2"/>
      <c r="AAP599" s="2"/>
      <c r="AAQ599" s="2"/>
      <c r="AAR599" s="2"/>
      <c r="AAS599" s="2"/>
      <c r="AAT599" s="2"/>
      <c r="AAU599" s="2"/>
      <c r="AAV599" s="2"/>
      <c r="AAW599" s="2"/>
      <c r="AAX599" s="2"/>
      <c r="AAY599" s="2"/>
      <c r="AAZ599" s="2"/>
      <c r="ABA599" s="2"/>
      <c r="ABB599" s="2"/>
      <c r="ABC599" s="2"/>
      <c r="ABD599" s="2"/>
      <c r="ABE599" s="2"/>
      <c r="ABF599" s="2"/>
      <c r="ABG599" s="2"/>
      <c r="ABH599" s="2"/>
      <c r="ABI599" s="2"/>
      <c r="ABJ599" s="2"/>
      <c r="ABK599" s="2"/>
      <c r="ABL599" s="2"/>
      <c r="ABM599" s="2"/>
      <c r="ABN599" s="2"/>
      <c r="ABO599" s="2"/>
      <c r="ABP599" s="2"/>
      <c r="ABQ599" s="2"/>
      <c r="ABR599" s="2"/>
      <c r="ABS599" s="2"/>
      <c r="ABT599" s="2"/>
      <c r="ABU599" s="2"/>
      <c r="ABV599" s="2"/>
      <c r="ABW599" s="2"/>
      <c r="ABX599" s="2"/>
      <c r="ABY599" s="2"/>
      <c r="ABZ599" s="2"/>
      <c r="ACA599" s="2"/>
      <c r="ACB599" s="2"/>
      <c r="ACC599" s="2"/>
      <c r="ACD599" s="2"/>
      <c r="ACE599" s="2"/>
      <c r="ACF599" s="2"/>
      <c r="ACG599" s="2"/>
      <c r="ACH599" s="2"/>
      <c r="ACI599" s="2"/>
      <c r="ACJ599" s="2"/>
      <c r="ACK599" s="2"/>
      <c r="ACL599" s="2"/>
      <c r="ACM599" s="2"/>
      <c r="ACN599" s="2"/>
      <c r="ACO599" s="2"/>
      <c r="ACP599" s="2"/>
      <c r="ACQ599" s="2"/>
      <c r="ACR599" s="2"/>
      <c r="ACS599" s="2"/>
      <c r="ACT599" s="2"/>
      <c r="ACU599" s="2"/>
      <c r="ACV599" s="2"/>
      <c r="ACW599" s="2"/>
      <c r="ACX599" s="2"/>
      <c r="ACY599" s="2"/>
      <c r="ACZ599" s="2"/>
      <c r="ADA599" s="2"/>
      <c r="ADB599" s="2"/>
      <c r="ADC599" s="2"/>
      <c r="ADD599" s="2"/>
      <c r="ADE599" s="2"/>
      <c r="ADF599" s="2"/>
      <c r="ADG599" s="2"/>
      <c r="ADH599" s="2"/>
      <c r="ADI599" s="2"/>
      <c r="ADJ599" s="2"/>
      <c r="ADK599" s="2"/>
      <c r="ADL599" s="2"/>
      <c r="ADM599" s="2"/>
      <c r="ADN599" s="2"/>
      <c r="ADO599" s="2"/>
      <c r="ADP599" s="2"/>
      <c r="ADQ599" s="2"/>
      <c r="ADR599" s="2"/>
      <c r="ADS599" s="2"/>
      <c r="ADT599" s="2"/>
      <c r="ADU599" s="2"/>
      <c r="ADV599" s="2"/>
      <c r="ADW599" s="2"/>
      <c r="ADX599" s="2"/>
      <c r="ADY599" s="2"/>
      <c r="ADZ599" s="2"/>
      <c r="AEA599" s="2"/>
      <c r="AEB599" s="2"/>
      <c r="AEC599" s="2"/>
      <c r="AED599" s="2"/>
      <c r="AEE599" s="2"/>
      <c r="AEF599" s="2"/>
      <c r="AEG599" s="2"/>
      <c r="AEH599" s="2"/>
      <c r="AEI599" s="2"/>
      <c r="AEJ599" s="2"/>
      <c r="AEK599" s="2"/>
      <c r="AEL599" s="2"/>
      <c r="AEM599" s="2"/>
      <c r="AEN599" s="2"/>
      <c r="AEO599" s="2"/>
      <c r="AEP599" s="2"/>
      <c r="AEQ599" s="2"/>
      <c r="AER599" s="2"/>
      <c r="AES599" s="2"/>
      <c r="AET599" s="2"/>
      <c r="AEU599" s="2"/>
      <c r="AEV599" s="2"/>
      <c r="AEW599" s="2"/>
      <c r="AEX599" s="2"/>
      <c r="AEY599" s="2"/>
      <c r="AEZ599" s="2"/>
      <c r="AFA599" s="2"/>
      <c r="AFB599" s="2"/>
      <c r="AFC599" s="2"/>
      <c r="AFD599" s="2"/>
      <c r="AFE599" s="2"/>
      <c r="AFF599" s="2"/>
      <c r="AFG599" s="2"/>
      <c r="AFH599" s="2"/>
      <c r="AFI599" s="2"/>
      <c r="AFJ599" s="2"/>
      <c r="AFK599" s="2"/>
      <c r="AFL599" s="2"/>
      <c r="AFM599" s="2"/>
      <c r="AFN599" s="2"/>
      <c r="AFO599" s="2"/>
      <c r="AFP599" s="2"/>
      <c r="AFQ599" s="2"/>
      <c r="AFR599" s="2"/>
      <c r="AFS599" s="2"/>
      <c r="AFT599" s="2"/>
      <c r="AFU599" s="2"/>
      <c r="AFV599" s="2"/>
      <c r="AFW599" s="2"/>
      <c r="AFX599" s="2"/>
      <c r="AFY599" s="2"/>
      <c r="AFZ599" s="2"/>
      <c r="AGA599" s="2"/>
      <c r="AGB599" s="2"/>
      <c r="AGC599" s="2"/>
      <c r="AGD599" s="2"/>
      <c r="AGE599" s="2"/>
      <c r="AGF599" s="2"/>
      <c r="AGG599" s="2"/>
      <c r="AGH599" s="2"/>
      <c r="AGI599" s="2"/>
      <c r="AGJ599" s="2"/>
      <c r="AGK599" s="2"/>
      <c r="AGL599" s="2"/>
      <c r="AGM599" s="2"/>
      <c r="AGN599" s="2"/>
      <c r="AGO599" s="2"/>
      <c r="AGP599" s="2"/>
      <c r="AGQ599" s="2"/>
      <c r="AGR599" s="2"/>
      <c r="AGS599" s="2"/>
      <c r="AGT599" s="2"/>
      <c r="AGU599" s="2"/>
      <c r="AGV599" s="2"/>
      <c r="AGW599" s="2"/>
      <c r="AGX599" s="2"/>
      <c r="AGY599" s="2"/>
      <c r="AGZ599" s="2"/>
      <c r="AHA599" s="2"/>
      <c r="AHB599" s="2"/>
      <c r="AHC599" s="2"/>
      <c r="AHD599" s="2"/>
      <c r="AHE599" s="2"/>
      <c r="AHF599" s="2"/>
      <c r="AHG599" s="2"/>
      <c r="AHH599" s="2"/>
      <c r="AHI599" s="2"/>
      <c r="AHJ599" s="2"/>
      <c r="AHK599" s="2"/>
      <c r="AHL599" s="2"/>
      <c r="AHM599" s="2"/>
      <c r="AHN599" s="2"/>
      <c r="AHO599" s="2"/>
      <c r="AHP599" s="2"/>
      <c r="AHQ599" s="2"/>
      <c r="AHR599" s="2"/>
      <c r="AHS599" s="2"/>
      <c r="AHT599" s="2"/>
      <c r="AHU599" s="2"/>
      <c r="AHV599" s="2"/>
      <c r="AHW599" s="2"/>
      <c r="AHX599" s="2"/>
      <c r="AHY599" s="2"/>
      <c r="AHZ599" s="2"/>
      <c r="AIA599" s="2"/>
      <c r="AIB599" s="2"/>
      <c r="AIC599" s="2"/>
      <c r="AID599" s="2"/>
      <c r="AIE599" s="2"/>
      <c r="AIF599" s="2"/>
      <c r="AIG599" s="2"/>
      <c r="AIH599" s="2"/>
      <c r="AII599" s="2"/>
      <c r="AIJ599" s="2"/>
      <c r="AIK599" s="2"/>
      <c r="AIL599" s="2"/>
      <c r="AIM599" s="2"/>
      <c r="AIN599" s="2"/>
      <c r="AIO599" s="2"/>
      <c r="AIP599" s="2"/>
      <c r="AIQ599" s="2"/>
      <c r="AIR599" s="2"/>
      <c r="AIS599" s="2"/>
      <c r="AIT599" s="2"/>
      <c r="AIU599" s="2"/>
      <c r="AIV599" s="2"/>
      <c r="AIW599" s="2"/>
      <c r="AIX599" s="2"/>
      <c r="AIY599" s="2"/>
      <c r="AIZ599" s="2"/>
      <c r="AJA599" s="2"/>
      <c r="AJB599" s="2"/>
      <c r="AJC599" s="2"/>
      <c r="AJD599" s="2"/>
      <c r="AJE599" s="2"/>
      <c r="AJF599" s="2"/>
      <c r="AJG599" s="2"/>
      <c r="AJH599" s="2"/>
      <c r="AJI599" s="2"/>
      <c r="AJJ599" s="2"/>
      <c r="AJK599" s="2"/>
      <c r="AJL599" s="2"/>
      <c r="AJM599" s="2"/>
      <c r="AJN599" s="2"/>
      <c r="AJO599" s="2"/>
      <c r="AJP599" s="2"/>
      <c r="AJQ599" s="2"/>
      <c r="AJR599" s="2"/>
      <c r="AJS599" s="2"/>
      <c r="AJT599" s="2"/>
      <c r="AJU599" s="2"/>
      <c r="AJV599" s="2"/>
      <c r="AJW599" s="2"/>
      <c r="AJX599" s="2"/>
      <c r="AJY599" s="2"/>
      <c r="AJZ599" s="2"/>
      <c r="AKA599" s="2"/>
      <c r="AKB599" s="2"/>
      <c r="AKC599" s="2"/>
      <c r="AKD599" s="2"/>
      <c r="AKE599" s="2"/>
      <c r="AKF599" s="2"/>
      <c r="AKG599" s="2"/>
      <c r="AKH599" s="2"/>
      <c r="AKI599" s="2"/>
      <c r="AKJ599" s="2"/>
      <c r="AKK599" s="2"/>
      <c r="AKL599" s="2"/>
      <c r="AKM599" s="2"/>
      <c r="AKN599" s="2"/>
      <c r="AKO599" s="2"/>
      <c r="AKP599" s="2"/>
      <c r="AKQ599" s="2"/>
      <c r="AKR599" s="2"/>
      <c r="AKS599" s="2"/>
      <c r="AKT599" s="2"/>
      <c r="AKU599" s="2"/>
      <c r="AKV599" s="2"/>
      <c r="AKW599" s="2"/>
      <c r="AKX599" s="2"/>
      <c r="AKY599" s="2"/>
      <c r="AKZ599" s="2"/>
      <c r="ALA599" s="2"/>
      <c r="ALB599" s="2"/>
      <c r="ALC599" s="2"/>
      <c r="ALD599" s="2"/>
      <c r="ALE599" s="2"/>
      <c r="ALF599" s="2"/>
      <c r="ALG599" s="2"/>
      <c r="ALH599" s="2"/>
      <c r="ALI599" s="2"/>
      <c r="ALJ599" s="2"/>
      <c r="ALK599" s="2"/>
      <c r="ALL599" s="2"/>
      <c r="ALM599" s="2"/>
      <c r="ALN599" s="2"/>
      <c r="ALO599" s="2"/>
      <c r="ALP599" s="2"/>
      <c r="ALQ599" s="2"/>
      <c r="ALR599" s="2"/>
      <c r="ALS599" s="2"/>
      <c r="ALT599" s="2"/>
      <c r="ALU599" s="2"/>
      <c r="ALV599" s="2"/>
      <c r="ALW599" s="2"/>
      <c r="ALX599" s="2"/>
      <c r="ALY599" s="2"/>
      <c r="ALZ599" s="2"/>
      <c r="AMA599" s="2"/>
      <c r="AMB599" s="2"/>
      <c r="AMC599" s="2"/>
      <c r="AMD599" s="2"/>
      <c r="AME599" s="2"/>
      <c r="AMF599" s="2"/>
      <c r="AMG599" s="2"/>
      <c r="AMH599" s="2"/>
      <c r="AMI599" s="2"/>
      <c r="AMJ599" s="2"/>
      <c r="AMK599" s="2"/>
      <c r="AML599" s="2"/>
      <c r="AMM599" s="2"/>
      <c r="AMN599" s="2"/>
      <c r="AMO599" s="2"/>
      <c r="AMP599" s="2"/>
      <c r="AMQ599" s="2"/>
      <c r="AMR599" s="2"/>
      <c r="AMS599" s="2"/>
      <c r="AMT599" s="2"/>
      <c r="AMU599" s="2"/>
      <c r="AMV599" s="2"/>
      <c r="AMW599" s="2"/>
      <c r="AMX599" s="2"/>
      <c r="AMY599" s="2"/>
      <c r="AMZ599" s="2"/>
      <c r="ANA599" s="2"/>
      <c r="ANB599" s="2"/>
      <c r="ANC599" s="2"/>
      <c r="AND599" s="2"/>
      <c r="ANE599" s="2"/>
      <c r="ANF599" s="2"/>
      <c r="ANG599" s="2"/>
      <c r="ANH599" s="2"/>
      <c r="ANI599" s="2"/>
      <c r="ANJ599" s="2"/>
      <c r="ANK599" s="2"/>
      <c r="ANL599" s="2"/>
      <c r="ANM599" s="2"/>
      <c r="ANN599" s="2"/>
      <c r="ANO599" s="2"/>
      <c r="ANP599" s="2"/>
      <c r="ANQ599" s="2"/>
      <c r="ANR599" s="2"/>
      <c r="ANS599" s="2"/>
      <c r="ANT599" s="2"/>
      <c r="ANU599" s="2"/>
      <c r="ANV599" s="2"/>
      <c r="ANW599" s="2"/>
      <c r="ANX599" s="2"/>
      <c r="ANY599" s="2"/>
      <c r="ANZ599" s="2"/>
      <c r="AOA599" s="2"/>
      <c r="AOB599" s="2"/>
      <c r="AOC599" s="2"/>
      <c r="AOD599" s="2"/>
      <c r="AOE599" s="2"/>
      <c r="AOF599" s="2"/>
      <c r="AOG599" s="2"/>
      <c r="AOH599" s="2"/>
      <c r="AOI599" s="2"/>
      <c r="AOJ599" s="2"/>
      <c r="AOK599" s="2"/>
      <c r="AOL599" s="2"/>
      <c r="AOM599" s="2"/>
      <c r="AON599" s="2"/>
      <c r="AOO599" s="2"/>
      <c r="AOP599" s="2"/>
      <c r="AOQ599" s="2"/>
      <c r="AOR599" s="2"/>
      <c r="AOS599" s="2"/>
      <c r="AOT599" s="2"/>
      <c r="AOU599" s="2"/>
      <c r="AOV599" s="2"/>
      <c r="AOW599" s="2"/>
      <c r="AOX599" s="2"/>
      <c r="AOY599" s="2"/>
      <c r="AOZ599" s="2"/>
      <c r="APA599" s="2"/>
      <c r="APB599" s="2"/>
      <c r="APC599" s="2"/>
      <c r="APD599" s="2"/>
      <c r="APE599" s="2"/>
      <c r="APF599" s="2"/>
      <c r="APG599" s="2"/>
      <c r="APH599" s="2"/>
      <c r="API599" s="2"/>
      <c r="APJ599" s="2"/>
      <c r="APK599" s="2"/>
      <c r="APL599" s="2"/>
      <c r="APM599" s="2"/>
      <c r="APN599" s="2"/>
      <c r="APO599" s="2"/>
      <c r="APP599" s="2"/>
      <c r="APQ599" s="2"/>
      <c r="APR599" s="2"/>
      <c r="APS599" s="2"/>
      <c r="APT599" s="2"/>
      <c r="APU599" s="2"/>
      <c r="APV599" s="2"/>
      <c r="APW599" s="2"/>
      <c r="APX599" s="2"/>
      <c r="APY599" s="2"/>
      <c r="APZ599" s="2"/>
      <c r="AQA599" s="2"/>
      <c r="AQB599" s="2"/>
      <c r="AQC599" s="2"/>
      <c r="AQD599" s="2"/>
      <c r="AQE599" s="2"/>
      <c r="AQF599" s="2"/>
      <c r="AQG599" s="2"/>
      <c r="AQH599" s="2"/>
      <c r="AQI599" s="2"/>
      <c r="AQJ599" s="2"/>
      <c r="AQK599" s="2"/>
      <c r="AQL599" s="2"/>
      <c r="AQM599" s="2"/>
      <c r="AQN599" s="2"/>
      <c r="AQO599" s="2"/>
      <c r="AQP599" s="2"/>
      <c r="AQQ599" s="2"/>
      <c r="AQR599" s="2"/>
      <c r="AQS599" s="2"/>
      <c r="AQT599" s="2"/>
      <c r="AQU599" s="2"/>
      <c r="AQV599" s="2"/>
      <c r="AQW599" s="2"/>
      <c r="AQX599" s="2"/>
      <c r="AQY599" s="2"/>
      <c r="AQZ599" s="2"/>
      <c r="ARA599" s="2"/>
      <c r="ARB599" s="2"/>
      <c r="ARC599" s="2"/>
      <c r="ARD599" s="2"/>
      <c r="ARE599" s="2"/>
      <c r="ARF599" s="2"/>
      <c r="ARG599" s="2"/>
      <c r="ARH599" s="2"/>
      <c r="ARI599" s="2"/>
      <c r="ARJ599" s="2"/>
      <c r="ARK599" s="2"/>
      <c r="ARL599" s="2"/>
      <c r="ARM599" s="2"/>
      <c r="ARN599" s="2"/>
      <c r="ARO599" s="2"/>
      <c r="ARP599" s="2"/>
      <c r="ARQ599" s="2"/>
      <c r="ARR599" s="2"/>
      <c r="ARS599" s="2"/>
      <c r="ART599" s="2"/>
      <c r="ARU599" s="2"/>
      <c r="ARV599" s="2"/>
      <c r="ARW599" s="2"/>
      <c r="ARX599" s="2"/>
      <c r="ARY599" s="2"/>
      <c r="ARZ599" s="2"/>
      <c r="ASA599" s="2"/>
      <c r="ASB599" s="2"/>
      <c r="ASC599" s="2"/>
      <c r="ASD599" s="2"/>
      <c r="ASE599" s="2"/>
      <c r="ASF599" s="2"/>
      <c r="ASG599" s="2"/>
      <c r="ASH599" s="2"/>
      <c r="ASI599" s="2"/>
      <c r="ASJ599" s="2"/>
      <c r="ASK599" s="2"/>
      <c r="ASL599" s="2"/>
      <c r="ASM599" s="2"/>
      <c r="ASN599" s="2"/>
      <c r="ASO599" s="2"/>
      <c r="ASP599" s="2"/>
      <c r="ASQ599" s="2"/>
      <c r="ASR599" s="2"/>
      <c r="ASS599" s="2"/>
      <c r="AST599" s="2"/>
      <c r="ASU599" s="2"/>
      <c r="ASV599" s="2"/>
      <c r="ASW599" s="2"/>
      <c r="ASX599" s="2"/>
      <c r="ASY599" s="2"/>
      <c r="ASZ599" s="2"/>
      <c r="ATA599" s="2"/>
      <c r="ATB599" s="2"/>
      <c r="ATC599" s="2"/>
      <c r="ATD599" s="2"/>
      <c r="ATE599" s="2"/>
      <c r="ATF599" s="2"/>
      <c r="ATG599" s="2"/>
      <c r="ATH599" s="2"/>
      <c r="ATI599" s="2"/>
      <c r="ATJ599" s="2"/>
      <c r="ATK599" s="2"/>
      <c r="ATL599" s="2"/>
      <c r="ATM599" s="2"/>
      <c r="ATN599" s="2"/>
      <c r="ATO599" s="2"/>
      <c r="ATP599" s="2"/>
      <c r="ATQ599" s="2"/>
      <c r="ATR599" s="2"/>
      <c r="ATS599" s="2"/>
      <c r="ATT599" s="2"/>
      <c r="ATU599" s="2"/>
      <c r="ATV599" s="2"/>
      <c r="ATW599" s="2"/>
      <c r="ATX599" s="2"/>
      <c r="ATY599" s="2"/>
      <c r="ATZ599" s="2"/>
      <c r="AUA599" s="2"/>
      <c r="AUB599" s="2"/>
      <c r="AUC599" s="2"/>
      <c r="AUD599" s="2"/>
      <c r="AUE599" s="2"/>
      <c r="AUF599" s="2"/>
      <c r="AUG599" s="2"/>
      <c r="AUH599" s="2"/>
      <c r="AUI599" s="2"/>
      <c r="AUJ599" s="2"/>
      <c r="AUK599" s="2"/>
      <c r="AUL599" s="2"/>
      <c r="AUM599" s="2"/>
      <c r="AUN599" s="2"/>
      <c r="AUO599" s="2"/>
      <c r="AUP599" s="2"/>
      <c r="AUQ599" s="2"/>
      <c r="AUR599" s="2"/>
      <c r="AUS599" s="2"/>
      <c r="AUT599" s="2"/>
      <c r="AUU599" s="2"/>
      <c r="AUV599" s="2"/>
      <c r="AUW599" s="2"/>
      <c r="AUX599" s="2"/>
      <c r="AUY599" s="2"/>
      <c r="AUZ599" s="2"/>
      <c r="AVA599" s="2"/>
      <c r="AVB599" s="2"/>
      <c r="AVC599" s="2"/>
      <c r="AVD599" s="2"/>
      <c r="AVE599" s="2"/>
      <c r="AVF599" s="2"/>
      <c r="AVG599" s="2"/>
      <c r="AVH599" s="2"/>
      <c r="AVI599" s="2"/>
      <c r="AVJ599" s="2"/>
      <c r="AVK599" s="2"/>
      <c r="AVL599" s="2"/>
      <c r="AVM599" s="2"/>
      <c r="AVN599" s="2"/>
      <c r="AVO599" s="2"/>
      <c r="AVP599" s="2"/>
      <c r="AVQ599" s="2"/>
      <c r="AVR599" s="2"/>
      <c r="AVS599" s="2"/>
      <c r="AVT599" s="2"/>
      <c r="AVU599" s="2"/>
      <c r="AVV599" s="2"/>
      <c r="AVW599" s="2"/>
      <c r="AVX599" s="2"/>
      <c r="AVY599" s="2"/>
      <c r="AVZ599" s="2"/>
      <c r="AWA599" s="2"/>
      <c r="AWB599" s="2"/>
      <c r="AWC599" s="2"/>
      <c r="AWD599" s="2"/>
      <c r="AWE599" s="2"/>
      <c r="AWF599" s="2"/>
      <c r="AWG599" s="2"/>
      <c r="AWH599" s="2"/>
      <c r="AWI599" s="2"/>
      <c r="AWJ599" s="2"/>
      <c r="AWK599" s="2"/>
      <c r="AWL599" s="2"/>
      <c r="AWM599" s="2"/>
      <c r="AWN599" s="2"/>
      <c r="AWO599" s="2"/>
      <c r="AWP599" s="2"/>
      <c r="AWQ599" s="2"/>
      <c r="AWR599" s="2"/>
      <c r="AWS599" s="2"/>
      <c r="AWT599" s="2"/>
      <c r="AWU599" s="2"/>
      <c r="AWV599" s="2"/>
      <c r="AWW599" s="2"/>
      <c r="AWX599" s="2"/>
      <c r="AWY599" s="2"/>
      <c r="AWZ599" s="2"/>
      <c r="AXA599" s="2"/>
      <c r="AXB599" s="2"/>
      <c r="AXC599" s="2"/>
      <c r="AXD599" s="2"/>
      <c r="AXE599" s="2"/>
      <c r="AXF599" s="2"/>
      <c r="AXG599" s="2"/>
      <c r="AXH599" s="2"/>
      <c r="AXI599" s="2"/>
      <c r="AXJ599" s="2"/>
      <c r="AXK599" s="2"/>
      <c r="AXL599" s="2"/>
      <c r="AXM599" s="2"/>
      <c r="AXN599" s="2"/>
      <c r="AXO599" s="2"/>
      <c r="AXP599" s="2"/>
      <c r="AXQ599" s="2"/>
      <c r="AXR599" s="2"/>
      <c r="AXS599" s="2"/>
      <c r="AXT599" s="2"/>
      <c r="AXU599" s="2"/>
      <c r="AXV599" s="2"/>
      <c r="AXW599" s="2"/>
      <c r="AXX599" s="2"/>
      <c r="AXY599" s="2"/>
      <c r="AXZ599" s="2"/>
      <c r="AYA599" s="2"/>
      <c r="AYB599" s="2"/>
      <c r="AYC599" s="2"/>
      <c r="AYD599" s="2"/>
      <c r="AYE599" s="2"/>
      <c r="AYF599" s="2"/>
      <c r="AYG599" s="2"/>
      <c r="AYH599" s="2"/>
      <c r="AYI599" s="2"/>
      <c r="AYJ599" s="2"/>
      <c r="AYK599" s="2"/>
      <c r="AYL599" s="2"/>
      <c r="AYM599" s="2"/>
      <c r="AYN599" s="2"/>
      <c r="AYO599" s="2"/>
      <c r="AYP599" s="2"/>
      <c r="AYQ599" s="2"/>
      <c r="AYR599" s="2"/>
      <c r="AYS599" s="2"/>
      <c r="AYT599" s="2"/>
      <c r="AYU599" s="2"/>
      <c r="AYV599" s="2"/>
      <c r="AYW599" s="2"/>
      <c r="AYX599" s="2"/>
      <c r="AYY599" s="2"/>
      <c r="AYZ599" s="2"/>
      <c r="AZA599" s="2"/>
      <c r="AZB599" s="2"/>
      <c r="AZC599" s="2"/>
      <c r="AZD599" s="2"/>
      <c r="AZE599" s="2"/>
      <c r="AZF599" s="2"/>
      <c r="AZG599" s="2"/>
      <c r="AZH599" s="2"/>
      <c r="AZI599" s="2"/>
      <c r="AZJ599" s="2"/>
      <c r="AZK599" s="2"/>
      <c r="AZL599" s="2"/>
      <c r="AZM599" s="2"/>
      <c r="AZN599" s="2"/>
      <c r="AZO599" s="2"/>
      <c r="AZP599" s="2"/>
      <c r="AZQ599" s="2"/>
      <c r="AZR599" s="2"/>
      <c r="AZS599" s="2"/>
      <c r="AZT599" s="2"/>
      <c r="AZU599" s="2"/>
      <c r="AZV599" s="2"/>
      <c r="AZW599" s="2"/>
      <c r="AZX599" s="2"/>
      <c r="AZY599" s="2"/>
      <c r="AZZ599" s="2"/>
      <c r="BAA599" s="2"/>
      <c r="BAB599" s="2"/>
      <c r="BAC599" s="2"/>
      <c r="BAD599" s="2"/>
      <c r="BAE599" s="2"/>
      <c r="BAF599" s="2"/>
      <c r="BAG599" s="2"/>
      <c r="BAH599" s="2"/>
      <c r="BAI599" s="2"/>
      <c r="BAJ599" s="2"/>
      <c r="BAK599" s="2"/>
      <c r="BAL599" s="2"/>
      <c r="BAM599" s="2"/>
      <c r="BAN599" s="2"/>
      <c r="BAO599" s="2"/>
      <c r="BAP599" s="2"/>
      <c r="BAQ599" s="2"/>
      <c r="BAR599" s="2"/>
      <c r="BAS599" s="2"/>
      <c r="BAT599" s="2"/>
      <c r="BAU599" s="2"/>
      <c r="BAV599" s="2"/>
      <c r="BAW599" s="2"/>
      <c r="BAX599" s="2"/>
      <c r="BAY599" s="2"/>
      <c r="BAZ599" s="2"/>
      <c r="BBA599" s="2"/>
      <c r="BBB599" s="2"/>
      <c r="BBC599" s="2"/>
      <c r="BBD599" s="2"/>
      <c r="BBE599" s="2"/>
      <c r="BBF599" s="2"/>
      <c r="BBG599" s="2"/>
      <c r="BBH599" s="2"/>
      <c r="BBI599" s="2"/>
      <c r="BBJ599" s="2"/>
      <c r="BBK599" s="2"/>
      <c r="BBL599" s="2"/>
      <c r="BBM599" s="2"/>
      <c r="BBN599" s="2"/>
      <c r="BBO599" s="2"/>
      <c r="BBP599" s="2"/>
      <c r="BBQ599" s="2"/>
      <c r="BBR599" s="2"/>
      <c r="BBS599" s="2"/>
      <c r="BBT599" s="2"/>
      <c r="BBU599" s="2"/>
      <c r="BBV599" s="2"/>
      <c r="BBW599" s="2"/>
      <c r="BBX599" s="2"/>
      <c r="BBY599" s="2"/>
      <c r="BBZ599" s="2"/>
      <c r="BCA599" s="2"/>
      <c r="BCB599" s="2"/>
      <c r="BCC599" s="2"/>
      <c r="BCD599" s="2"/>
      <c r="BCE599" s="2"/>
      <c r="BCF599" s="2"/>
      <c r="BCG599" s="2"/>
      <c r="BCH599" s="2"/>
      <c r="BCI599" s="2"/>
      <c r="BCJ599" s="2"/>
      <c r="BCK599" s="2"/>
      <c r="BCL599" s="2"/>
      <c r="BCM599" s="2"/>
      <c r="BCN599" s="2"/>
      <c r="BCO599" s="2"/>
      <c r="BCP599" s="2"/>
      <c r="BCQ599" s="2"/>
      <c r="BCR599" s="2"/>
      <c r="BCS599" s="2"/>
      <c r="BCT599" s="2"/>
      <c r="BCU599" s="2"/>
      <c r="BCV599" s="2"/>
      <c r="BCW599" s="2"/>
      <c r="BCX599" s="2"/>
      <c r="BCY599" s="2"/>
      <c r="BCZ599" s="2"/>
      <c r="BDA599" s="2"/>
      <c r="BDB599" s="2"/>
      <c r="BDC599" s="2"/>
      <c r="BDD599" s="2"/>
      <c r="BDE599" s="2"/>
      <c r="BDF599" s="2"/>
      <c r="BDG599" s="2"/>
      <c r="BDH599" s="2"/>
      <c r="BDI599" s="2"/>
      <c r="BDJ599" s="2"/>
      <c r="BDK599" s="2"/>
      <c r="BDL599" s="2"/>
      <c r="BDM599" s="2"/>
      <c r="BDN599" s="2"/>
      <c r="BDO599" s="2"/>
      <c r="BDP599" s="2"/>
      <c r="BDQ599" s="2"/>
      <c r="BDR599" s="2"/>
      <c r="BDS599" s="2"/>
      <c r="BDT599" s="2"/>
      <c r="BDU599" s="2"/>
      <c r="BDV599" s="2"/>
      <c r="BDW599" s="2"/>
      <c r="BDX599" s="2"/>
      <c r="BDY599" s="2"/>
      <c r="BDZ599" s="2"/>
      <c r="BEA599" s="2"/>
      <c r="BEB599" s="2"/>
      <c r="BEC599" s="2"/>
      <c r="BED599" s="2"/>
      <c r="BEE599" s="2"/>
      <c r="BEF599" s="2"/>
      <c r="BEG599" s="2"/>
      <c r="BEH599" s="2"/>
      <c r="BEI599" s="2"/>
      <c r="BEJ599" s="2"/>
      <c r="BEK599" s="2"/>
      <c r="BEL599" s="2"/>
      <c r="BEM599" s="2"/>
      <c r="BEN599" s="2"/>
      <c r="BEO599" s="2"/>
      <c r="BEP599" s="2"/>
      <c r="BEQ599" s="2"/>
      <c r="BER599" s="2"/>
      <c r="BES599" s="2"/>
      <c r="BET599" s="2"/>
      <c r="BEU599" s="2"/>
      <c r="BEV599" s="2"/>
      <c r="BEW599" s="2"/>
      <c r="BEX599" s="2"/>
      <c r="BEY599" s="2"/>
      <c r="BEZ599" s="2"/>
      <c r="BFA599" s="2"/>
      <c r="BFB599" s="2"/>
      <c r="BFC599" s="2"/>
      <c r="BFD599" s="2"/>
      <c r="BFE599" s="2"/>
      <c r="BFF599" s="2"/>
      <c r="BFG599" s="2"/>
      <c r="BFH599" s="2"/>
      <c r="BFI599" s="2"/>
      <c r="BFJ599" s="2"/>
      <c r="BFK599" s="2"/>
      <c r="BFL599" s="2"/>
      <c r="BFM599" s="2"/>
      <c r="BFN599" s="2"/>
      <c r="BFO599" s="2"/>
      <c r="BFP599" s="2"/>
      <c r="BFQ599" s="2"/>
      <c r="BFR599" s="2"/>
      <c r="BFS599" s="2"/>
      <c r="BFT599" s="2"/>
      <c r="BFU599" s="2"/>
      <c r="BFV599" s="2"/>
      <c r="BFW599" s="2"/>
      <c r="BFX599" s="2"/>
      <c r="BFY599" s="2"/>
      <c r="BFZ599" s="2"/>
      <c r="BGA599" s="2"/>
      <c r="BGB599" s="2"/>
      <c r="BGC599" s="2"/>
      <c r="BGD599" s="2"/>
      <c r="BGE599" s="2"/>
      <c r="BGF599" s="2"/>
      <c r="BGG599" s="2"/>
      <c r="BGH599" s="2"/>
      <c r="BGI599" s="2"/>
      <c r="BGJ599" s="2"/>
      <c r="BGK599" s="2"/>
      <c r="BGL599" s="2"/>
      <c r="BGM599" s="2"/>
      <c r="BGN599" s="2"/>
      <c r="BGO599" s="2"/>
      <c r="BGP599" s="2"/>
      <c r="BGQ599" s="2"/>
      <c r="BGR599" s="2"/>
      <c r="BGS599" s="2"/>
      <c r="BGT599" s="2"/>
      <c r="BGU599" s="2"/>
      <c r="BGV599" s="2"/>
      <c r="BGW599" s="2"/>
      <c r="BGX599" s="2"/>
      <c r="BGY599" s="2"/>
      <c r="BGZ599" s="2"/>
      <c r="BHA599" s="2"/>
      <c r="BHB599" s="2"/>
      <c r="BHC599" s="2"/>
      <c r="BHD599" s="2"/>
      <c r="BHE599" s="2"/>
      <c r="BHF599" s="2"/>
      <c r="BHG599" s="2"/>
      <c r="BHH599" s="2"/>
      <c r="BHI599" s="2"/>
      <c r="BHJ599" s="2"/>
      <c r="BHK599" s="2"/>
      <c r="BHL599" s="2"/>
      <c r="BHM599" s="2"/>
      <c r="BHN599" s="2"/>
      <c r="BHO599" s="2"/>
      <c r="BHP599" s="2"/>
      <c r="BHQ599" s="2"/>
      <c r="BHR599" s="2"/>
      <c r="BHS599" s="2"/>
      <c r="BHT599" s="2"/>
      <c r="BHU599" s="2"/>
      <c r="BHV599" s="2"/>
      <c r="BHW599" s="2"/>
      <c r="BHX599" s="2"/>
      <c r="BHY599" s="2"/>
      <c r="BHZ599" s="2"/>
      <c r="BIA599" s="2"/>
      <c r="BIB599" s="2"/>
      <c r="BIC599" s="2"/>
      <c r="BID599" s="2"/>
      <c r="BIE599" s="2"/>
      <c r="BIF599" s="2"/>
      <c r="BIG599" s="2"/>
      <c r="BIH599" s="2"/>
      <c r="BII599" s="2"/>
      <c r="BIJ599" s="2"/>
      <c r="BIK599" s="2"/>
      <c r="BIL599" s="2"/>
      <c r="BIM599" s="2"/>
      <c r="BIN599" s="2"/>
      <c r="BIO599" s="2"/>
      <c r="BIP599" s="2"/>
      <c r="BIQ599" s="2"/>
      <c r="BIR599" s="2"/>
      <c r="BIS599" s="2"/>
      <c r="BIT599" s="2"/>
      <c r="BIU599" s="2"/>
      <c r="BIV599" s="2"/>
      <c r="BIW599" s="2"/>
      <c r="BIX599" s="2"/>
      <c r="BIY599" s="2"/>
      <c r="BIZ599" s="2"/>
      <c r="BJA599" s="2"/>
      <c r="BJB599" s="2"/>
      <c r="BJC599" s="2"/>
      <c r="BJD599" s="2"/>
      <c r="BJE599" s="2"/>
      <c r="BJF599" s="2"/>
      <c r="BJG599" s="2"/>
      <c r="BJH599" s="2"/>
      <c r="BJI599" s="2"/>
      <c r="BJJ599" s="2"/>
      <c r="BJK599" s="2"/>
      <c r="BJL599" s="2"/>
      <c r="BJM599" s="2"/>
      <c r="BJN599" s="2"/>
      <c r="BJO599" s="2"/>
      <c r="BJP599" s="2"/>
      <c r="BJQ599" s="2"/>
      <c r="BJR599" s="2"/>
      <c r="BJS599" s="2"/>
      <c r="BJT599" s="2"/>
      <c r="BJU599" s="2"/>
      <c r="BJV599" s="2"/>
      <c r="BJW599" s="2"/>
      <c r="BJX599" s="2"/>
      <c r="BJY599" s="2"/>
      <c r="BJZ599" s="2"/>
      <c r="BKA599" s="2"/>
      <c r="BKB599" s="2"/>
      <c r="BKC599" s="2"/>
      <c r="BKD599" s="2"/>
      <c r="BKE599" s="2"/>
      <c r="BKF599" s="2"/>
      <c r="BKG599" s="2"/>
      <c r="BKH599" s="2"/>
      <c r="BKI599" s="2"/>
      <c r="BKJ599" s="2"/>
      <c r="BKK599" s="2"/>
      <c r="BKL599" s="2"/>
      <c r="BKM599" s="2"/>
      <c r="BKN599" s="2"/>
      <c r="BKO599" s="2"/>
      <c r="BKP599" s="2"/>
      <c r="BKQ599" s="2"/>
      <c r="BKR599" s="2"/>
      <c r="BKS599" s="2"/>
      <c r="BKT599" s="2"/>
      <c r="BKU599" s="2"/>
      <c r="BKV599" s="2"/>
      <c r="BKW599" s="2"/>
      <c r="BKX599" s="2"/>
      <c r="BKY599" s="2"/>
      <c r="BKZ599" s="2"/>
      <c r="BLA599" s="2"/>
      <c r="BLB599" s="2"/>
      <c r="BLC599" s="2"/>
      <c r="BLD599" s="2"/>
      <c r="BLE599" s="2"/>
      <c r="BLF599" s="2"/>
      <c r="BLG599" s="2"/>
      <c r="BLH599" s="2"/>
      <c r="BLI599" s="2"/>
      <c r="BLJ599" s="2"/>
      <c r="BLK599" s="2"/>
      <c r="BLL599" s="2"/>
      <c r="BLM599" s="2"/>
      <c r="BLN599" s="2"/>
      <c r="BLO599" s="2"/>
      <c r="BLP599" s="2"/>
      <c r="BLQ599" s="2"/>
      <c r="BLR599" s="2"/>
      <c r="BLS599" s="2"/>
      <c r="BLT599" s="2"/>
      <c r="BLU599" s="2"/>
      <c r="BLV599" s="2"/>
      <c r="BLW599" s="2"/>
      <c r="BLX599" s="2"/>
      <c r="BLY599" s="2"/>
      <c r="BLZ599" s="2"/>
      <c r="BMA599" s="2"/>
      <c r="BMB599" s="2"/>
      <c r="BMC599" s="2"/>
      <c r="BMD599" s="2"/>
      <c r="BME599" s="2"/>
      <c r="BMF599" s="2"/>
      <c r="BMG599" s="2"/>
      <c r="BMH599" s="2"/>
      <c r="BMI599" s="2"/>
      <c r="BMJ599" s="2"/>
      <c r="BMK599" s="2"/>
      <c r="BML599" s="2"/>
      <c r="BMM599" s="2"/>
      <c r="BMN599" s="2"/>
      <c r="BMO599" s="2"/>
      <c r="BMP599" s="2"/>
      <c r="BMQ599" s="2"/>
      <c r="BMR599" s="2"/>
      <c r="BMS599" s="2"/>
      <c r="BMT599" s="2"/>
      <c r="BMU599" s="2"/>
      <c r="BMV599" s="2"/>
      <c r="BMW599" s="2"/>
      <c r="BMX599" s="2"/>
      <c r="BMY599" s="2"/>
      <c r="BMZ599" s="2"/>
      <c r="BNA599" s="2"/>
      <c r="BNB599" s="2"/>
      <c r="BNC599" s="2"/>
      <c r="BND599" s="2"/>
      <c r="BNE599" s="2"/>
      <c r="BNF599" s="2"/>
      <c r="BNG599" s="2"/>
      <c r="BNH599" s="2"/>
      <c r="BNI599" s="2"/>
      <c r="BNJ599" s="2"/>
      <c r="BNK599" s="2"/>
      <c r="BNL599" s="2"/>
      <c r="BNM599" s="2"/>
      <c r="BNN599" s="2"/>
      <c r="BNO599" s="2"/>
      <c r="BNP599" s="2"/>
      <c r="BNQ599" s="2"/>
      <c r="BNR599" s="2"/>
      <c r="BNS599" s="2"/>
      <c r="BNT599" s="2"/>
      <c r="BNU599" s="2"/>
      <c r="BNV599" s="2"/>
      <c r="BNW599" s="2"/>
      <c r="BNX599" s="2"/>
      <c r="BNY599" s="2"/>
      <c r="BNZ599" s="2"/>
      <c r="BOA599" s="2"/>
      <c r="BOB599" s="2"/>
      <c r="BOC599" s="2"/>
      <c r="BOD599" s="2"/>
      <c r="BOE599" s="2"/>
      <c r="BOF599" s="2"/>
      <c r="BOG599" s="2"/>
      <c r="BOH599" s="2"/>
      <c r="BOI599" s="2"/>
      <c r="BOJ599" s="2"/>
      <c r="BOK599" s="2"/>
      <c r="BOL599" s="2"/>
      <c r="BOM599" s="2"/>
      <c r="BON599" s="2"/>
      <c r="BOO599" s="2"/>
      <c r="BOP599" s="2"/>
      <c r="BOQ599" s="2"/>
      <c r="BOR599" s="2"/>
      <c r="BOS599" s="2"/>
      <c r="BOT599" s="2"/>
      <c r="BOU599" s="2"/>
      <c r="BOV599" s="2"/>
      <c r="BOW599" s="2"/>
      <c r="BOX599" s="2"/>
      <c r="BOY599" s="2"/>
      <c r="BOZ599" s="2"/>
      <c r="BPA599" s="2"/>
      <c r="BPB599" s="2"/>
      <c r="BPC599" s="2"/>
      <c r="BPD599" s="2"/>
      <c r="BPE599" s="2"/>
      <c r="BPF599" s="2"/>
      <c r="BPG599" s="2"/>
      <c r="BPH599" s="2"/>
      <c r="BPI599" s="2"/>
      <c r="BPJ599" s="2"/>
      <c r="BPK599" s="2"/>
      <c r="BPL599" s="2"/>
      <c r="BPM599" s="2"/>
      <c r="BPN599" s="2"/>
      <c r="BPO599" s="2"/>
      <c r="BPP599" s="2"/>
      <c r="BPQ599" s="2"/>
      <c r="BPR599" s="2"/>
      <c r="BPS599" s="2"/>
      <c r="BPT599" s="2"/>
      <c r="BPU599" s="2"/>
      <c r="BPV599" s="2"/>
      <c r="BPW599" s="2"/>
      <c r="BPX599" s="2"/>
      <c r="BPY599" s="2"/>
      <c r="BPZ599" s="2"/>
      <c r="BQA599" s="2"/>
      <c r="BQB599" s="2"/>
      <c r="BQC599" s="2"/>
      <c r="BQD599" s="2"/>
      <c r="BQE599" s="2"/>
      <c r="BQF599" s="2"/>
      <c r="BQG599" s="2"/>
      <c r="BQH599" s="2"/>
      <c r="BQI599" s="2"/>
      <c r="BQJ599" s="2"/>
      <c r="BQK599" s="2"/>
      <c r="BQL599" s="2"/>
      <c r="BQM599" s="2"/>
      <c r="BQN599" s="2"/>
      <c r="BQO599" s="2"/>
      <c r="BQP599" s="2"/>
      <c r="BQQ599" s="2"/>
      <c r="BQR599" s="2"/>
      <c r="BQS599" s="2"/>
      <c r="BQT599" s="2"/>
      <c r="BQU599" s="2"/>
      <c r="BQV599" s="2"/>
      <c r="BQW599" s="2"/>
      <c r="BQX599" s="2"/>
      <c r="BQY599" s="2"/>
      <c r="BQZ599" s="2"/>
      <c r="BRA599" s="2"/>
      <c r="BRB599" s="2"/>
      <c r="BRC599" s="2"/>
      <c r="BRD599" s="2"/>
      <c r="BRE599" s="2"/>
      <c r="BRF599" s="2"/>
      <c r="BRG599" s="2"/>
      <c r="BRH599" s="2"/>
      <c r="BRI599" s="2"/>
      <c r="BRJ599" s="2"/>
      <c r="BRK599" s="2"/>
      <c r="BRL599" s="2"/>
      <c r="BRM599" s="2"/>
      <c r="BRN599" s="2"/>
      <c r="BRO599" s="2"/>
      <c r="BRP599" s="2"/>
      <c r="BRQ599" s="2"/>
      <c r="BRR599" s="2"/>
      <c r="BRS599" s="2"/>
      <c r="BRT599" s="2"/>
      <c r="BRU599" s="2"/>
      <c r="BRV599" s="2"/>
      <c r="BRW599" s="2"/>
      <c r="BRX599" s="2"/>
      <c r="BRY599" s="2"/>
      <c r="BRZ599" s="2"/>
      <c r="BSA599" s="2"/>
      <c r="BSB599" s="2"/>
      <c r="BSC599" s="2"/>
      <c r="BSD599" s="2"/>
      <c r="BSE599" s="2"/>
      <c r="BSF599" s="2"/>
      <c r="BSG599" s="2"/>
      <c r="BSH599" s="2"/>
      <c r="BSI599" s="2"/>
      <c r="BSJ599" s="2"/>
      <c r="BSK599" s="2"/>
      <c r="BSL599" s="2"/>
      <c r="BSM599" s="2"/>
      <c r="BSN599" s="2"/>
      <c r="BSO599" s="2"/>
      <c r="BSP599" s="2"/>
      <c r="BSQ599" s="2"/>
      <c r="BSR599" s="2"/>
      <c r="BSS599" s="2"/>
      <c r="BST599" s="2"/>
      <c r="BSU599" s="2"/>
      <c r="BSV599" s="2"/>
      <c r="BSW599" s="2"/>
      <c r="BSX599" s="2"/>
      <c r="BSY599" s="2"/>
      <c r="BSZ599" s="2"/>
      <c r="BTA599" s="2"/>
      <c r="BTB599" s="2"/>
      <c r="BTC599" s="2"/>
      <c r="BTD599" s="2"/>
      <c r="BTE599" s="2"/>
      <c r="BTF599" s="2"/>
      <c r="BTG599" s="2"/>
      <c r="BTH599" s="2"/>
      <c r="BTI599" s="2"/>
      <c r="BTJ599" s="2"/>
      <c r="BTK599" s="2"/>
      <c r="BTL599" s="2"/>
      <c r="BTM599" s="2"/>
      <c r="BTN599" s="2"/>
      <c r="BTO599" s="2"/>
      <c r="BTP599" s="2"/>
      <c r="BTQ599" s="2"/>
      <c r="BTR599" s="2"/>
      <c r="BTS599" s="2"/>
      <c r="BTT599" s="2"/>
      <c r="BTU599" s="2"/>
      <c r="BTV599" s="2"/>
      <c r="BTW599" s="2"/>
      <c r="BTX599" s="2"/>
      <c r="BTY599" s="2"/>
      <c r="BTZ599" s="2"/>
      <c r="BUA599" s="2"/>
      <c r="BUB599" s="2"/>
      <c r="BUC599" s="2"/>
      <c r="BUD599" s="2"/>
      <c r="BUE599" s="2"/>
      <c r="BUF599" s="2"/>
      <c r="BUG599" s="2"/>
      <c r="BUH599" s="2"/>
      <c r="BUI599" s="2"/>
      <c r="BUJ599" s="2"/>
      <c r="BUK599" s="2"/>
      <c r="BUL599" s="2"/>
      <c r="BUM599" s="2"/>
      <c r="BUN599" s="2"/>
      <c r="BUO599" s="2"/>
      <c r="BUP599" s="2"/>
      <c r="BUQ599" s="2"/>
      <c r="BUR599" s="2"/>
      <c r="BUS599" s="2"/>
      <c r="BUT599" s="2"/>
      <c r="BUU599" s="2"/>
      <c r="BUV599" s="2"/>
      <c r="BUW599" s="2"/>
      <c r="BUX599" s="2"/>
      <c r="BUY599" s="2"/>
      <c r="BUZ599" s="2"/>
      <c r="BVA599" s="2"/>
      <c r="BVB599" s="2"/>
      <c r="BVC599" s="2"/>
      <c r="BVD599" s="2"/>
      <c r="BVE599" s="2"/>
      <c r="BVF599" s="2"/>
      <c r="BVG599" s="2"/>
      <c r="BVH599" s="2"/>
      <c r="BVI599" s="2"/>
      <c r="BVJ599" s="2"/>
      <c r="BVK599" s="2"/>
      <c r="BVL599" s="2"/>
      <c r="BVM599" s="2"/>
      <c r="BVN599" s="2"/>
      <c r="BVO599" s="2"/>
      <c r="BVP599" s="2"/>
      <c r="BVQ599" s="2"/>
      <c r="BVR599" s="2"/>
      <c r="BVS599" s="2"/>
      <c r="BVT599" s="2"/>
      <c r="BVU599" s="2"/>
      <c r="BVV599" s="2"/>
      <c r="BVW599" s="2"/>
      <c r="BVX599" s="2"/>
      <c r="BVY599" s="2"/>
      <c r="BVZ599" s="2"/>
      <c r="BWA599" s="2"/>
      <c r="BWB599" s="2"/>
      <c r="BWC599" s="2"/>
      <c r="BWD599" s="2"/>
      <c r="BWE599" s="2"/>
      <c r="BWF599" s="2"/>
      <c r="BWG599" s="2"/>
      <c r="BWH599" s="2"/>
      <c r="BWI599" s="2"/>
      <c r="BWJ599" s="2"/>
      <c r="BWK599" s="2"/>
      <c r="BWL599" s="2"/>
      <c r="BWM599" s="2"/>
      <c r="BWN599" s="2"/>
      <c r="BWO599" s="2"/>
      <c r="BWP599" s="2"/>
      <c r="BWQ599" s="2"/>
      <c r="BWR599" s="2"/>
      <c r="BWS599" s="2"/>
      <c r="BWT599" s="2"/>
      <c r="BWU599" s="2"/>
      <c r="BWV599" s="2"/>
      <c r="BWW599" s="2"/>
      <c r="BWX599" s="2"/>
      <c r="BWY599" s="2"/>
      <c r="BWZ599" s="2"/>
      <c r="BXA599" s="2"/>
      <c r="BXB599" s="2"/>
      <c r="BXC599" s="2"/>
      <c r="BXD599" s="2"/>
      <c r="BXE599" s="2"/>
      <c r="BXF599" s="2"/>
      <c r="BXG599" s="2"/>
      <c r="BXH599" s="2"/>
      <c r="BXI599" s="2"/>
      <c r="BXJ599" s="2"/>
      <c r="BXK599" s="2"/>
      <c r="BXL599" s="2"/>
      <c r="BXM599" s="2"/>
      <c r="BXN599" s="2"/>
      <c r="BXO599" s="2"/>
      <c r="BXP599" s="2"/>
      <c r="BXQ599" s="2"/>
      <c r="BXR599" s="2"/>
      <c r="BXS599" s="2"/>
      <c r="BXT599" s="2"/>
      <c r="BXU599" s="2"/>
      <c r="BXV599" s="2"/>
      <c r="BXW599" s="2"/>
      <c r="BXX599" s="2"/>
      <c r="BXY599" s="2"/>
      <c r="BXZ599" s="2"/>
      <c r="BYA599" s="2"/>
      <c r="BYB599" s="2"/>
      <c r="BYC599" s="2"/>
      <c r="BYD599" s="2"/>
      <c r="BYE599" s="2"/>
      <c r="BYF599" s="2"/>
      <c r="BYG599" s="2"/>
      <c r="BYH599" s="2"/>
      <c r="BYI599" s="2"/>
      <c r="BYJ599" s="2"/>
      <c r="BYK599" s="2"/>
      <c r="BYL599" s="2"/>
      <c r="BYM599" s="2"/>
      <c r="BYN599" s="2"/>
      <c r="BYO599" s="2"/>
      <c r="BYP599" s="2"/>
      <c r="BYQ599" s="2"/>
      <c r="BYR599" s="2"/>
      <c r="BYS599" s="2"/>
      <c r="BYT599" s="2"/>
      <c r="BYU599" s="2"/>
      <c r="BYV599" s="2"/>
      <c r="BYW599" s="2"/>
      <c r="BYX599" s="2"/>
      <c r="BYY599" s="2"/>
      <c r="BYZ599" s="2"/>
      <c r="BZA599" s="2"/>
      <c r="BZB599" s="2"/>
      <c r="BZC599" s="2"/>
      <c r="BZD599" s="2"/>
      <c r="BZE599" s="2"/>
      <c r="BZF599" s="2"/>
      <c r="BZG599" s="2"/>
      <c r="BZH599" s="2"/>
      <c r="BZI599" s="2"/>
      <c r="BZJ599" s="2"/>
      <c r="BZK599" s="2"/>
      <c r="BZL599" s="2"/>
      <c r="BZM599" s="2"/>
      <c r="BZN599" s="2"/>
      <c r="BZO599" s="2"/>
      <c r="BZP599" s="2"/>
      <c r="BZQ599" s="2"/>
      <c r="BZR599" s="2"/>
      <c r="BZS599" s="2"/>
      <c r="BZT599" s="2"/>
      <c r="BZU599" s="2"/>
      <c r="BZV599" s="2"/>
      <c r="BZW599" s="2"/>
      <c r="BZX599" s="2"/>
      <c r="BZY599" s="2"/>
      <c r="BZZ599" s="2"/>
      <c r="CAA599" s="2"/>
      <c r="CAB599" s="2"/>
      <c r="CAC599" s="2"/>
      <c r="CAD599" s="2"/>
      <c r="CAE599" s="2"/>
      <c r="CAF599" s="2"/>
      <c r="CAG599" s="2"/>
      <c r="CAH599" s="2"/>
      <c r="CAI599" s="2"/>
      <c r="CAJ599" s="2"/>
      <c r="CAK599" s="2"/>
      <c r="CAL599" s="2"/>
      <c r="CAM599" s="2"/>
      <c r="CAN599" s="2"/>
      <c r="CAO599" s="2"/>
      <c r="CAP599" s="2"/>
      <c r="CAQ599" s="2"/>
      <c r="CAR599" s="2"/>
      <c r="CAS599" s="2"/>
      <c r="CAT599" s="2"/>
      <c r="CAU599" s="2"/>
      <c r="CAV599" s="2"/>
      <c r="CAW599" s="2"/>
      <c r="CAX599" s="2"/>
      <c r="CAY599" s="2"/>
      <c r="CAZ599" s="2"/>
      <c r="CBA599" s="2"/>
      <c r="CBB599" s="2"/>
      <c r="CBC599" s="2"/>
      <c r="CBD599" s="2"/>
      <c r="CBE599" s="2"/>
      <c r="CBF599" s="2"/>
      <c r="CBG599" s="2"/>
      <c r="CBH599" s="2"/>
      <c r="CBI599" s="2"/>
      <c r="CBJ599" s="2"/>
      <c r="CBK599" s="2"/>
      <c r="CBL599" s="2"/>
      <c r="CBM599" s="2"/>
      <c r="CBN599" s="2"/>
      <c r="CBO599" s="2"/>
      <c r="CBP599" s="2"/>
      <c r="CBQ599" s="2"/>
      <c r="CBR599" s="2"/>
      <c r="CBS599" s="2"/>
      <c r="CBT599" s="2"/>
      <c r="CBU599" s="2"/>
      <c r="CBV599" s="2"/>
      <c r="CBW599" s="2"/>
      <c r="CBX599" s="2"/>
      <c r="CBY599" s="2"/>
      <c r="CBZ599" s="2"/>
      <c r="CCA599" s="2"/>
      <c r="CCB599" s="2"/>
      <c r="CCC599" s="2"/>
      <c r="CCD599" s="2"/>
      <c r="CCE599" s="2"/>
      <c r="CCF599" s="2"/>
      <c r="CCG599" s="2"/>
      <c r="CCH599" s="2"/>
      <c r="CCI599" s="2"/>
      <c r="CCJ599" s="2"/>
      <c r="CCK599" s="2"/>
      <c r="CCL599" s="2"/>
      <c r="CCM599" s="2"/>
      <c r="CCN599" s="2"/>
      <c r="CCO599" s="2"/>
      <c r="CCP599" s="2"/>
      <c r="CCQ599" s="2"/>
      <c r="CCR599" s="2"/>
      <c r="CCS599" s="2"/>
      <c r="CCT599" s="2"/>
      <c r="CCU599" s="2"/>
      <c r="CCV599" s="2"/>
      <c r="CCW599" s="2"/>
      <c r="CCX599" s="2"/>
      <c r="CCY599" s="2"/>
      <c r="CCZ599" s="2"/>
      <c r="CDA599" s="2"/>
      <c r="CDB599" s="2"/>
      <c r="CDC599" s="2"/>
      <c r="CDD599" s="2"/>
      <c r="CDE599" s="2"/>
      <c r="CDF599" s="2"/>
      <c r="CDG599" s="2"/>
      <c r="CDH599" s="2"/>
      <c r="CDI599" s="2"/>
      <c r="CDJ599" s="2"/>
      <c r="CDK599" s="2"/>
      <c r="CDL599" s="2"/>
      <c r="CDM599" s="2"/>
      <c r="CDN599" s="2"/>
      <c r="CDO599" s="2"/>
      <c r="CDP599" s="2"/>
      <c r="CDQ599" s="2"/>
      <c r="CDR599" s="2"/>
      <c r="CDS599" s="2"/>
      <c r="CDT599" s="2"/>
      <c r="CDU599" s="2"/>
      <c r="CDV599" s="2"/>
      <c r="CDW599" s="2"/>
      <c r="CDX599" s="2"/>
      <c r="CDY599" s="2"/>
      <c r="CDZ599" s="2"/>
      <c r="CEA599" s="2"/>
      <c r="CEB599" s="2"/>
      <c r="CEC599" s="2"/>
      <c r="CED599" s="2"/>
      <c r="CEE599" s="2"/>
      <c r="CEF599" s="2"/>
      <c r="CEG599" s="2"/>
      <c r="CEH599" s="2"/>
      <c r="CEI599" s="2"/>
      <c r="CEJ599" s="2"/>
      <c r="CEK599" s="2"/>
      <c r="CEL599" s="2"/>
      <c r="CEM599" s="2"/>
      <c r="CEN599" s="2"/>
      <c r="CEO599" s="2"/>
      <c r="CEP599" s="2"/>
      <c r="CEQ599" s="2"/>
      <c r="CER599" s="2"/>
      <c r="CES599" s="2"/>
      <c r="CET599" s="2"/>
      <c r="CEU599" s="2"/>
      <c r="CEV599" s="2"/>
      <c r="CEW599" s="2"/>
      <c r="CEX599" s="2"/>
      <c r="CEY599" s="2"/>
      <c r="CEZ599" s="2"/>
      <c r="CFA599" s="2"/>
      <c r="CFB599" s="2"/>
      <c r="CFC599" s="2"/>
      <c r="CFD599" s="2"/>
      <c r="CFE599" s="2"/>
      <c r="CFF599" s="2"/>
      <c r="CFG599" s="2"/>
      <c r="CFH599" s="2"/>
      <c r="CFI599" s="2"/>
      <c r="CFJ599" s="2"/>
      <c r="CFK599" s="2"/>
      <c r="CFL599" s="2"/>
      <c r="CFM599" s="2"/>
      <c r="CFN599" s="2"/>
      <c r="CFO599" s="2"/>
      <c r="CFP599" s="2"/>
      <c r="CFQ599" s="2"/>
      <c r="CFR599" s="2"/>
      <c r="CFS599" s="2"/>
      <c r="CFT599" s="2"/>
      <c r="CFU599" s="2"/>
      <c r="CFV599" s="2"/>
      <c r="CFW599" s="2"/>
      <c r="CFX599" s="2"/>
      <c r="CFY599" s="2"/>
      <c r="CFZ599" s="2"/>
      <c r="CGA599" s="2"/>
      <c r="CGB599" s="2"/>
      <c r="CGC599" s="2"/>
      <c r="CGD599" s="2"/>
      <c r="CGE599" s="2"/>
      <c r="CGF599" s="2"/>
      <c r="CGG599" s="2"/>
      <c r="CGH599" s="2"/>
      <c r="CGI599" s="2"/>
      <c r="CGJ599" s="2"/>
      <c r="CGK599" s="2"/>
      <c r="CGL599" s="2"/>
      <c r="CGM599" s="2"/>
      <c r="CGN599" s="2"/>
      <c r="CGO599" s="2"/>
      <c r="CGP599" s="2"/>
      <c r="CGQ599" s="2"/>
      <c r="CGR599" s="2"/>
      <c r="CGS599" s="2"/>
      <c r="CGT599" s="2"/>
      <c r="CGU599" s="2"/>
      <c r="CGV599" s="2"/>
      <c r="CGW599" s="2"/>
      <c r="CGX599" s="2"/>
      <c r="CGY599" s="2"/>
      <c r="CGZ599" s="2"/>
      <c r="CHA599" s="2"/>
      <c r="CHB599" s="2"/>
      <c r="CHC599" s="2"/>
      <c r="CHD599" s="2"/>
      <c r="CHE599" s="2"/>
      <c r="CHF599" s="2"/>
      <c r="CHG599" s="2"/>
      <c r="CHH599" s="2"/>
      <c r="CHI599" s="2"/>
      <c r="CHJ599" s="2"/>
      <c r="CHK599" s="2"/>
      <c r="CHL599" s="2"/>
      <c r="CHM599" s="2"/>
      <c r="CHN599" s="2"/>
      <c r="CHO599" s="2"/>
      <c r="CHP599" s="2"/>
      <c r="CHQ599" s="2"/>
      <c r="CHR599" s="2"/>
      <c r="CHS599" s="2"/>
      <c r="CHT599" s="2"/>
      <c r="CHU599" s="2"/>
      <c r="CHV599" s="2"/>
      <c r="CHW599" s="2"/>
      <c r="CHX599" s="2"/>
      <c r="CHY599" s="2"/>
      <c r="CHZ599" s="2"/>
      <c r="CIA599" s="2"/>
      <c r="CIB599" s="2"/>
      <c r="CIC599" s="2"/>
      <c r="CID599" s="2"/>
      <c r="CIE599" s="2"/>
      <c r="CIF599" s="2"/>
      <c r="CIG599" s="2"/>
      <c r="CIH599" s="2"/>
      <c r="CII599" s="2"/>
      <c r="CIJ599" s="2"/>
      <c r="CIK599" s="2"/>
      <c r="CIL599" s="2"/>
      <c r="CIM599" s="2"/>
      <c r="CIN599" s="2"/>
      <c r="CIO599" s="2"/>
      <c r="CIP599" s="2"/>
      <c r="CIQ599" s="2"/>
      <c r="CIR599" s="2"/>
      <c r="CIS599" s="2"/>
      <c r="CIT599" s="2"/>
      <c r="CIU599" s="2"/>
      <c r="CIV599" s="2"/>
      <c r="CIW599" s="2"/>
      <c r="CIX599" s="2"/>
      <c r="CIY599" s="2"/>
      <c r="CIZ599" s="2"/>
      <c r="CJA599" s="2"/>
      <c r="CJB599" s="2"/>
      <c r="CJC599" s="2"/>
      <c r="CJD599" s="2"/>
      <c r="CJE599" s="2"/>
      <c r="CJF599" s="2"/>
      <c r="CJG599" s="2"/>
      <c r="CJH599" s="2"/>
      <c r="CJI599" s="2"/>
      <c r="CJJ599" s="2"/>
      <c r="CJK599" s="2"/>
      <c r="CJL599" s="2"/>
      <c r="CJM599" s="2"/>
      <c r="CJN599" s="2"/>
      <c r="CJO599" s="2"/>
      <c r="CJP599" s="2"/>
      <c r="CJQ599" s="2"/>
      <c r="CJR599" s="2"/>
      <c r="CJS599" s="2"/>
      <c r="CJT599" s="2"/>
      <c r="CJU599" s="2"/>
      <c r="CJV599" s="2"/>
      <c r="CJW599" s="2"/>
      <c r="CJX599" s="2"/>
      <c r="CJY599" s="2"/>
      <c r="CJZ599" s="2"/>
      <c r="CKA599" s="2"/>
      <c r="CKB599" s="2"/>
      <c r="CKC599" s="2"/>
      <c r="CKD599" s="2"/>
      <c r="CKE599" s="2"/>
      <c r="CKF599" s="2"/>
      <c r="CKG599" s="2"/>
      <c r="CKH599" s="2"/>
      <c r="CKI599" s="2"/>
      <c r="CKJ599" s="2"/>
      <c r="CKK599" s="2"/>
      <c r="CKL599" s="2"/>
      <c r="CKM599" s="2"/>
      <c r="CKN599" s="2"/>
      <c r="CKO599" s="2"/>
      <c r="CKP599" s="2"/>
      <c r="CKQ599" s="2"/>
      <c r="CKR599" s="2"/>
      <c r="CKS599" s="2"/>
      <c r="CKT599" s="2"/>
      <c r="CKU599" s="2"/>
      <c r="CKV599" s="2"/>
      <c r="CKW599" s="2"/>
      <c r="CKX599" s="2"/>
      <c r="CKY599" s="2"/>
      <c r="CKZ599" s="2"/>
      <c r="CLA599" s="2"/>
      <c r="CLB599" s="2"/>
      <c r="CLC599" s="2"/>
      <c r="CLD599" s="2"/>
      <c r="CLE599" s="2"/>
      <c r="CLF599" s="2"/>
      <c r="CLG599" s="2"/>
      <c r="CLH599" s="2"/>
      <c r="CLI599" s="2"/>
      <c r="CLJ599" s="2"/>
      <c r="CLK599" s="2"/>
      <c r="CLL599" s="2"/>
      <c r="CLM599" s="2"/>
      <c r="CLN599" s="2"/>
      <c r="CLO599" s="2"/>
      <c r="CLP599" s="2"/>
      <c r="CLQ599" s="2"/>
      <c r="CLR599" s="2"/>
      <c r="CLS599" s="2"/>
      <c r="CLT599" s="2"/>
      <c r="CLU599" s="2"/>
      <c r="CLV599" s="2"/>
      <c r="CLW599" s="2"/>
      <c r="CLX599" s="2"/>
      <c r="CLY599" s="2"/>
      <c r="CLZ599" s="2"/>
      <c r="CMA599" s="2"/>
      <c r="CMB599" s="2"/>
      <c r="CMC599" s="2"/>
      <c r="CMD599" s="2"/>
      <c r="CME599" s="2"/>
      <c r="CMF599" s="2"/>
      <c r="CMG599" s="2"/>
      <c r="CMH599" s="2"/>
      <c r="CMI599" s="2"/>
      <c r="CMJ599" s="2"/>
      <c r="CMK599" s="2"/>
      <c r="CML599" s="2"/>
      <c r="CMM599" s="2"/>
      <c r="CMN599" s="2"/>
      <c r="CMO599" s="2"/>
      <c r="CMP599" s="2"/>
      <c r="CMQ599" s="2"/>
      <c r="CMR599" s="2"/>
      <c r="CMS599" s="2"/>
      <c r="CMT599" s="2"/>
      <c r="CMU599" s="2"/>
      <c r="CMV599" s="2"/>
      <c r="CMW599" s="2"/>
      <c r="CMX599" s="2"/>
      <c r="CMY599" s="2"/>
      <c r="CMZ599" s="2"/>
      <c r="CNA599" s="2"/>
      <c r="CNB599" s="2"/>
      <c r="CNC599" s="2"/>
      <c r="CND599" s="2"/>
      <c r="CNE599" s="2"/>
      <c r="CNF599" s="2"/>
      <c r="CNG599" s="2"/>
      <c r="CNH599" s="2"/>
      <c r="CNI599" s="2"/>
      <c r="CNJ599" s="2"/>
      <c r="CNK599" s="2"/>
      <c r="CNL599" s="2"/>
      <c r="CNM599" s="2"/>
      <c r="CNN599" s="2"/>
      <c r="CNO599" s="2"/>
      <c r="CNP599" s="2"/>
      <c r="CNQ599" s="2"/>
      <c r="CNR599" s="2"/>
      <c r="CNS599" s="2"/>
      <c r="CNT599" s="2"/>
      <c r="CNU599" s="2"/>
      <c r="CNV599" s="2"/>
      <c r="CNW599" s="2"/>
      <c r="CNX599" s="2"/>
      <c r="CNY599" s="2"/>
      <c r="CNZ599" s="2"/>
      <c r="COA599" s="2"/>
      <c r="COB599" s="2"/>
      <c r="COC599" s="2"/>
      <c r="COD599" s="2"/>
      <c r="COE599" s="2"/>
      <c r="COF599" s="2"/>
      <c r="COG599" s="2"/>
      <c r="COH599" s="2"/>
      <c r="COI599" s="2"/>
      <c r="COJ599" s="2"/>
      <c r="COK599" s="2"/>
      <c r="COL599" s="2"/>
      <c r="COM599" s="2"/>
      <c r="CON599" s="2"/>
      <c r="COO599" s="2"/>
      <c r="COP599" s="2"/>
      <c r="COQ599" s="2"/>
      <c r="COR599" s="2"/>
      <c r="COS599" s="2"/>
      <c r="COT599" s="2"/>
      <c r="COU599" s="2"/>
      <c r="COV599" s="2"/>
      <c r="COW599" s="2"/>
      <c r="COX599" s="2"/>
      <c r="COY599" s="2"/>
      <c r="COZ599" s="2"/>
      <c r="CPA599" s="2"/>
      <c r="CPB599" s="2"/>
      <c r="CPC599" s="2"/>
      <c r="CPD599" s="2"/>
      <c r="CPE599" s="2"/>
      <c r="CPF599" s="2"/>
      <c r="CPG599" s="2"/>
      <c r="CPH599" s="2"/>
      <c r="CPI599" s="2"/>
      <c r="CPJ599" s="2"/>
      <c r="CPK599" s="2"/>
      <c r="CPL599" s="2"/>
      <c r="CPM599" s="2"/>
      <c r="CPN599" s="2"/>
      <c r="CPO599" s="2"/>
      <c r="CPP599" s="2"/>
      <c r="CPQ599" s="2"/>
      <c r="CPR599" s="2"/>
      <c r="CPS599" s="2"/>
      <c r="CPT599" s="2"/>
      <c r="CPU599" s="2"/>
      <c r="CPV599" s="2"/>
      <c r="CPW599" s="2"/>
      <c r="CPX599" s="2"/>
      <c r="CPY599" s="2"/>
      <c r="CPZ599" s="2"/>
      <c r="CQA599" s="2"/>
      <c r="CQB599" s="2"/>
      <c r="CQC599" s="2"/>
      <c r="CQD599" s="2"/>
      <c r="CQE599" s="2"/>
      <c r="CQF599" s="2"/>
      <c r="CQG599" s="2"/>
      <c r="CQH599" s="2"/>
      <c r="CQI599" s="2"/>
      <c r="CQJ599" s="2"/>
      <c r="CQK599" s="2"/>
      <c r="CQL599" s="2"/>
      <c r="CQM599" s="2"/>
      <c r="CQN599" s="2"/>
      <c r="CQO599" s="2"/>
      <c r="CQP599" s="2"/>
      <c r="CQQ599" s="2"/>
      <c r="CQR599" s="2"/>
      <c r="CQS599" s="2"/>
      <c r="CQT599" s="2"/>
      <c r="CQU599" s="2"/>
      <c r="CQV599" s="2"/>
      <c r="CQW599" s="2"/>
      <c r="CQX599" s="2"/>
      <c r="CQY599" s="2"/>
      <c r="CQZ599" s="2"/>
      <c r="CRA599" s="2"/>
      <c r="CRB599" s="2"/>
      <c r="CRC599" s="2"/>
      <c r="CRD599" s="2"/>
      <c r="CRE599" s="2"/>
      <c r="CRF599" s="2"/>
      <c r="CRG599" s="2"/>
      <c r="CRH599" s="2"/>
      <c r="CRI599" s="2"/>
      <c r="CRJ599" s="2"/>
      <c r="CRK599" s="2"/>
      <c r="CRL599" s="2"/>
      <c r="CRM599" s="2"/>
      <c r="CRN599" s="2"/>
      <c r="CRO599" s="2"/>
      <c r="CRP599" s="2"/>
      <c r="CRQ599" s="2"/>
      <c r="CRR599" s="2"/>
      <c r="CRS599" s="2"/>
      <c r="CRT599" s="2"/>
      <c r="CRU599" s="2"/>
      <c r="CRV599" s="2"/>
      <c r="CRW599" s="2"/>
      <c r="CRX599" s="2"/>
      <c r="CRY599" s="2"/>
      <c r="CRZ599" s="2"/>
      <c r="CSA599" s="2"/>
      <c r="CSB599" s="2"/>
      <c r="CSC599" s="2"/>
      <c r="CSD599" s="2"/>
      <c r="CSE599" s="2"/>
      <c r="CSF599" s="2"/>
      <c r="CSG599" s="2"/>
      <c r="CSH599" s="2"/>
      <c r="CSI599" s="2"/>
      <c r="CSJ599" s="2"/>
      <c r="CSK599" s="2"/>
      <c r="CSL599" s="2"/>
      <c r="CSM599" s="2"/>
      <c r="CSN599" s="2"/>
      <c r="CSO599" s="2"/>
      <c r="CSP599" s="2"/>
      <c r="CSQ599" s="2"/>
      <c r="CSR599" s="2"/>
      <c r="CSS599" s="2"/>
      <c r="CST599" s="2"/>
      <c r="CSU599" s="2"/>
      <c r="CSV599" s="2"/>
      <c r="CSW599" s="2"/>
      <c r="CSX599" s="2"/>
      <c r="CSY599" s="2"/>
      <c r="CSZ599" s="2"/>
      <c r="CTA599" s="2"/>
      <c r="CTB599" s="2"/>
      <c r="CTC599" s="2"/>
      <c r="CTD599" s="2"/>
      <c r="CTE599" s="2"/>
      <c r="CTF599" s="2"/>
      <c r="CTG599" s="2"/>
      <c r="CTH599" s="2"/>
      <c r="CTI599" s="2"/>
      <c r="CTJ599" s="2"/>
      <c r="CTK599" s="2"/>
      <c r="CTL599" s="2"/>
      <c r="CTM599" s="2"/>
      <c r="CTN599" s="2"/>
      <c r="CTO599" s="2"/>
      <c r="CTP599" s="2"/>
      <c r="CTQ599" s="2"/>
      <c r="CTR599" s="2"/>
      <c r="CTS599" s="2"/>
      <c r="CTT599" s="2"/>
      <c r="CTU599" s="2"/>
      <c r="CTV599" s="2"/>
      <c r="CTW599" s="2"/>
      <c r="CTX599" s="2"/>
      <c r="CTY599" s="2"/>
      <c r="CTZ599" s="2"/>
      <c r="CUA599" s="2"/>
      <c r="CUB599" s="2"/>
      <c r="CUC599" s="2"/>
      <c r="CUD599" s="2"/>
      <c r="CUE599" s="2"/>
      <c r="CUF599" s="2"/>
      <c r="CUG599" s="2"/>
      <c r="CUH599" s="2"/>
      <c r="CUI599" s="2"/>
      <c r="CUJ599" s="2"/>
      <c r="CUK599" s="2"/>
      <c r="CUL599" s="2"/>
      <c r="CUM599" s="2"/>
      <c r="CUN599" s="2"/>
      <c r="CUO599" s="2"/>
      <c r="CUP599" s="2"/>
      <c r="CUQ599" s="2"/>
      <c r="CUR599" s="2"/>
      <c r="CUS599" s="2"/>
      <c r="CUT599" s="2"/>
      <c r="CUU599" s="2"/>
      <c r="CUV599" s="2"/>
      <c r="CUW599" s="2"/>
      <c r="CUX599" s="2"/>
      <c r="CUY599" s="2"/>
      <c r="CUZ599" s="2"/>
      <c r="CVA599" s="2"/>
      <c r="CVB599" s="2"/>
      <c r="CVC599" s="2"/>
      <c r="CVD599" s="2"/>
      <c r="CVE599" s="2"/>
      <c r="CVF599" s="2"/>
      <c r="CVG599" s="2"/>
      <c r="CVH599" s="2"/>
      <c r="CVI599" s="2"/>
      <c r="CVJ599" s="2"/>
      <c r="CVK599" s="2"/>
      <c r="CVL599" s="2"/>
      <c r="CVM599" s="2"/>
      <c r="CVN599" s="2"/>
      <c r="CVO599" s="2"/>
      <c r="CVP599" s="2"/>
      <c r="CVQ599" s="2"/>
      <c r="CVR599" s="2"/>
      <c r="CVS599" s="2"/>
      <c r="CVT599" s="2"/>
      <c r="CVU599" s="2"/>
      <c r="CVV599" s="2"/>
      <c r="CVW599" s="2"/>
      <c r="CVX599" s="2"/>
      <c r="CVY599" s="2"/>
      <c r="CVZ599" s="2"/>
      <c r="CWA599" s="2"/>
      <c r="CWB599" s="2"/>
      <c r="CWC599" s="2"/>
      <c r="CWD599" s="2"/>
      <c r="CWE599" s="2"/>
      <c r="CWF599" s="2"/>
      <c r="CWG599" s="2"/>
      <c r="CWH599" s="2"/>
      <c r="CWI599" s="2"/>
      <c r="CWJ599" s="2"/>
      <c r="CWK599" s="2"/>
      <c r="CWL599" s="2"/>
      <c r="CWM599" s="2"/>
      <c r="CWN599" s="2"/>
      <c r="CWO599" s="2"/>
      <c r="CWP599" s="2"/>
      <c r="CWQ599" s="2"/>
      <c r="CWR599" s="2"/>
      <c r="CWS599" s="2"/>
      <c r="CWT599" s="2"/>
      <c r="CWU599" s="2"/>
      <c r="CWV599" s="2"/>
      <c r="CWW599" s="2"/>
      <c r="CWX599" s="2"/>
      <c r="CWY599" s="2"/>
      <c r="CWZ599" s="2"/>
      <c r="CXA599" s="2"/>
      <c r="CXB599" s="2"/>
      <c r="CXC599" s="2"/>
      <c r="CXD599" s="2"/>
      <c r="CXE599" s="2"/>
      <c r="CXF599" s="2"/>
      <c r="CXG599" s="2"/>
      <c r="CXH599" s="2"/>
      <c r="CXI599" s="2"/>
      <c r="CXJ599" s="2"/>
      <c r="CXK599" s="2"/>
      <c r="CXL599" s="2"/>
      <c r="CXM599" s="2"/>
      <c r="CXN599" s="2"/>
      <c r="CXO599" s="2"/>
      <c r="CXP599" s="2"/>
      <c r="CXQ599" s="2"/>
      <c r="CXR599" s="2"/>
      <c r="CXS599" s="2"/>
      <c r="CXT599" s="2"/>
      <c r="CXU599" s="2"/>
      <c r="CXV599" s="2"/>
      <c r="CXW599" s="2"/>
      <c r="CXX599" s="2"/>
      <c r="CXY599" s="2"/>
      <c r="CXZ599" s="2"/>
      <c r="CYA599" s="2"/>
      <c r="CYB599" s="2"/>
      <c r="CYC599" s="2"/>
      <c r="CYD599" s="2"/>
      <c r="CYE599" s="2"/>
      <c r="CYF599" s="2"/>
      <c r="CYG599" s="2"/>
      <c r="CYH599" s="2"/>
      <c r="CYI599" s="2"/>
      <c r="CYJ599" s="2"/>
      <c r="CYK599" s="2"/>
      <c r="CYL599" s="2"/>
      <c r="CYM599" s="2"/>
      <c r="CYN599" s="2"/>
      <c r="CYO599" s="2"/>
      <c r="CYP599" s="2"/>
      <c r="CYQ599" s="2"/>
      <c r="CYR599" s="2"/>
      <c r="CYS599" s="2"/>
      <c r="CYT599" s="2"/>
      <c r="CYU599" s="2"/>
      <c r="CYV599" s="2"/>
      <c r="CYW599" s="2"/>
      <c r="CYX599" s="2"/>
      <c r="CYY599" s="2"/>
      <c r="CYZ599" s="2"/>
      <c r="CZA599" s="2"/>
      <c r="CZB599" s="2"/>
      <c r="CZC599" s="2"/>
      <c r="CZD599" s="2"/>
      <c r="CZE599" s="2"/>
      <c r="CZF599" s="2"/>
      <c r="CZG599" s="2"/>
      <c r="CZH599" s="2"/>
      <c r="CZI599" s="2"/>
      <c r="CZJ599" s="2"/>
      <c r="CZK599" s="2"/>
      <c r="CZL599" s="2"/>
      <c r="CZM599" s="2"/>
      <c r="CZN599" s="2"/>
      <c r="CZO599" s="2"/>
      <c r="CZP599" s="2"/>
      <c r="CZQ599" s="2"/>
      <c r="CZR599" s="2"/>
      <c r="CZS599" s="2"/>
      <c r="CZT599" s="2"/>
      <c r="CZU599" s="2"/>
      <c r="CZV599" s="2"/>
      <c r="CZW599" s="2"/>
      <c r="CZX599" s="2"/>
      <c r="CZY599" s="2"/>
      <c r="CZZ599" s="2"/>
      <c r="DAA599" s="2"/>
      <c r="DAB599" s="2"/>
      <c r="DAC599" s="2"/>
      <c r="DAD599" s="2"/>
      <c r="DAE599" s="2"/>
      <c r="DAF599" s="2"/>
      <c r="DAG599" s="2"/>
      <c r="DAH599" s="2"/>
      <c r="DAI599" s="2"/>
      <c r="DAJ599" s="2"/>
      <c r="DAK599" s="2"/>
      <c r="DAL599" s="2"/>
      <c r="DAM599" s="2"/>
      <c r="DAN599" s="2"/>
      <c r="DAO599" s="2"/>
      <c r="DAP599" s="2"/>
      <c r="DAQ599" s="2"/>
      <c r="DAR599" s="2"/>
      <c r="DAS599" s="2"/>
      <c r="DAT599" s="2"/>
      <c r="DAU599" s="2"/>
      <c r="DAV599" s="2"/>
      <c r="DAW599" s="2"/>
      <c r="DAX599" s="2"/>
      <c r="DAY599" s="2"/>
      <c r="DAZ599" s="2"/>
      <c r="DBA599" s="2"/>
      <c r="DBB599" s="2"/>
      <c r="DBC599" s="2"/>
      <c r="DBD599" s="2"/>
      <c r="DBE599" s="2"/>
      <c r="DBF599" s="2"/>
      <c r="DBG599" s="2"/>
      <c r="DBH599" s="2"/>
      <c r="DBI599" s="2"/>
      <c r="DBJ599" s="2"/>
      <c r="DBK599" s="2"/>
      <c r="DBL599" s="2"/>
      <c r="DBM599" s="2"/>
      <c r="DBN599" s="2"/>
      <c r="DBO599" s="2"/>
      <c r="DBP599" s="2"/>
      <c r="DBQ599" s="2"/>
      <c r="DBR599" s="2"/>
      <c r="DBS599" s="2"/>
      <c r="DBT599" s="2"/>
      <c r="DBU599" s="2"/>
      <c r="DBV599" s="2"/>
      <c r="DBW599" s="2"/>
      <c r="DBX599" s="2"/>
      <c r="DBY599" s="2"/>
      <c r="DBZ599" s="2"/>
      <c r="DCA599" s="2"/>
      <c r="DCB599" s="2"/>
      <c r="DCC599" s="2"/>
      <c r="DCD599" s="2"/>
      <c r="DCE599" s="2"/>
      <c r="DCF599" s="2"/>
      <c r="DCG599" s="2"/>
      <c r="DCH599" s="2"/>
      <c r="DCI599" s="2"/>
      <c r="DCJ599" s="2"/>
      <c r="DCK599" s="2"/>
      <c r="DCL599" s="2"/>
      <c r="DCM599" s="2"/>
      <c r="DCN599" s="2"/>
      <c r="DCO599" s="2"/>
      <c r="DCP599" s="2"/>
      <c r="DCQ599" s="2"/>
      <c r="DCR599" s="2"/>
      <c r="DCS599" s="2"/>
      <c r="DCT599" s="2"/>
      <c r="DCU599" s="2"/>
      <c r="DCV599" s="2"/>
      <c r="DCW599" s="2"/>
      <c r="DCX599" s="2"/>
      <c r="DCY599" s="2"/>
      <c r="DCZ599" s="2"/>
      <c r="DDA599" s="2"/>
      <c r="DDB599" s="2"/>
      <c r="DDC599" s="2"/>
      <c r="DDD599" s="2"/>
      <c r="DDE599" s="2"/>
      <c r="DDF599" s="2"/>
      <c r="DDG599" s="2"/>
      <c r="DDH599" s="2"/>
      <c r="DDI599" s="2"/>
      <c r="DDJ599" s="2"/>
      <c r="DDK599" s="2"/>
      <c r="DDL599" s="2"/>
      <c r="DDM599" s="2"/>
      <c r="DDN599" s="2"/>
      <c r="DDO599" s="2"/>
      <c r="DDP599" s="2"/>
      <c r="DDQ599" s="2"/>
      <c r="DDR599" s="2"/>
      <c r="DDS599" s="2"/>
      <c r="DDT599" s="2"/>
      <c r="DDU599" s="2"/>
      <c r="DDV599" s="2"/>
      <c r="DDW599" s="2"/>
      <c r="DDX599" s="2"/>
      <c r="DDY599" s="2"/>
      <c r="DDZ599" s="2"/>
      <c r="DEA599" s="2"/>
      <c r="DEB599" s="2"/>
      <c r="DEC599" s="2"/>
      <c r="DED599" s="2"/>
      <c r="DEE599" s="2"/>
      <c r="DEF599" s="2"/>
      <c r="DEG599" s="2"/>
      <c r="DEH599" s="2"/>
      <c r="DEI599" s="2"/>
      <c r="DEJ599" s="2"/>
      <c r="DEK599" s="2"/>
      <c r="DEL599" s="2"/>
      <c r="DEM599" s="2"/>
      <c r="DEN599" s="2"/>
      <c r="DEO599" s="2"/>
      <c r="DEP599" s="2"/>
      <c r="DEQ599" s="2"/>
      <c r="DER599" s="2"/>
      <c r="DES599" s="2"/>
      <c r="DET599" s="2"/>
      <c r="DEU599" s="2"/>
      <c r="DEV599" s="2"/>
      <c r="DEW599" s="2"/>
      <c r="DEX599" s="2"/>
      <c r="DEY599" s="2"/>
      <c r="DEZ599" s="2"/>
      <c r="DFA599" s="2"/>
      <c r="DFB599" s="2"/>
      <c r="DFC599" s="2"/>
      <c r="DFD599" s="2"/>
      <c r="DFE599" s="2"/>
      <c r="DFF599" s="2"/>
      <c r="DFG599" s="2"/>
      <c r="DFH599" s="2"/>
      <c r="DFI599" s="2"/>
      <c r="DFJ599" s="2"/>
      <c r="DFK599" s="2"/>
      <c r="DFL599" s="2"/>
      <c r="DFM599" s="2"/>
      <c r="DFN599" s="2"/>
      <c r="DFO599" s="2"/>
      <c r="DFP599" s="2"/>
      <c r="DFQ599" s="2"/>
      <c r="DFR599" s="2"/>
      <c r="DFS599" s="2"/>
      <c r="DFT599" s="2"/>
      <c r="DFU599" s="2"/>
      <c r="DFV599" s="2"/>
      <c r="DFW599" s="2"/>
      <c r="DFX599" s="2"/>
      <c r="DFY599" s="2"/>
      <c r="DFZ599" s="2"/>
      <c r="DGA599" s="2"/>
      <c r="DGB599" s="2"/>
      <c r="DGC599" s="2"/>
      <c r="DGD599" s="2"/>
      <c r="DGE599" s="2"/>
      <c r="DGF599" s="2"/>
      <c r="DGG599" s="2"/>
      <c r="DGH599" s="2"/>
      <c r="DGI599" s="2"/>
      <c r="DGJ599" s="2"/>
      <c r="DGK599" s="2"/>
      <c r="DGL599" s="2"/>
      <c r="DGM599" s="2"/>
      <c r="DGN599" s="2"/>
      <c r="DGO599" s="2"/>
      <c r="DGP599" s="2"/>
      <c r="DGQ599" s="2"/>
      <c r="DGR599" s="2"/>
      <c r="DGS599" s="2"/>
      <c r="DGT599" s="2"/>
      <c r="DGU599" s="2"/>
      <c r="DGV599" s="2"/>
      <c r="DGW599" s="2"/>
      <c r="DGX599" s="2"/>
      <c r="DGY599" s="2"/>
      <c r="DGZ599" s="2"/>
      <c r="DHA599" s="2"/>
      <c r="DHB599" s="2"/>
      <c r="DHC599" s="2"/>
      <c r="DHD599" s="2"/>
      <c r="DHE599" s="2"/>
      <c r="DHF599" s="2"/>
      <c r="DHG599" s="2"/>
      <c r="DHH599" s="2"/>
      <c r="DHI599" s="2"/>
      <c r="DHJ599" s="2"/>
      <c r="DHK599" s="2"/>
      <c r="DHL599" s="2"/>
      <c r="DHM599" s="2"/>
      <c r="DHN599" s="2"/>
      <c r="DHO599" s="2"/>
      <c r="DHP599" s="2"/>
      <c r="DHQ599" s="2"/>
      <c r="DHR599" s="2"/>
      <c r="DHS599" s="2"/>
      <c r="DHT599" s="2"/>
      <c r="DHU599" s="2"/>
      <c r="DHV599" s="2"/>
      <c r="DHW599" s="2"/>
      <c r="DHX599" s="2"/>
      <c r="DHY599" s="2"/>
      <c r="DHZ599" s="2"/>
      <c r="DIA599" s="2"/>
      <c r="DIB599" s="2"/>
      <c r="DIC599" s="2"/>
      <c r="DID599" s="2"/>
      <c r="DIE599" s="2"/>
      <c r="DIF599" s="2"/>
      <c r="DIG599" s="2"/>
      <c r="DIH599" s="2"/>
      <c r="DII599" s="2"/>
      <c r="DIJ599" s="2"/>
      <c r="DIK599" s="2"/>
      <c r="DIL599" s="2"/>
      <c r="DIM599" s="2"/>
      <c r="DIN599" s="2"/>
      <c r="DIO599" s="2"/>
      <c r="DIP599" s="2"/>
      <c r="DIQ599" s="2"/>
      <c r="DIR599" s="2"/>
      <c r="DIS599" s="2"/>
      <c r="DIT599" s="2"/>
      <c r="DIU599" s="2"/>
      <c r="DIV599" s="2"/>
      <c r="DIW599" s="2"/>
      <c r="DIX599" s="2"/>
      <c r="DIY599" s="2"/>
      <c r="DIZ599" s="2"/>
      <c r="DJA599" s="2"/>
      <c r="DJB599" s="2"/>
      <c r="DJC599" s="2"/>
      <c r="DJD599" s="2"/>
      <c r="DJE599" s="2"/>
      <c r="DJF599" s="2"/>
      <c r="DJG599" s="2"/>
      <c r="DJH599" s="2"/>
      <c r="DJI599" s="2"/>
      <c r="DJJ599" s="2"/>
      <c r="DJK599" s="2"/>
      <c r="DJL599" s="2"/>
      <c r="DJM599" s="2"/>
      <c r="DJN599" s="2"/>
      <c r="DJO599" s="2"/>
      <c r="DJP599" s="2"/>
      <c r="DJQ599" s="2"/>
      <c r="DJR599" s="2"/>
      <c r="DJS599" s="2"/>
      <c r="DJT599" s="2"/>
      <c r="DJU599" s="2"/>
      <c r="DJV599" s="2"/>
      <c r="DJW599" s="2"/>
      <c r="DJX599" s="2"/>
      <c r="DJY599" s="2"/>
      <c r="DJZ599" s="2"/>
      <c r="DKA599" s="2"/>
      <c r="DKB599" s="2"/>
      <c r="DKC599" s="2"/>
      <c r="DKD599" s="2"/>
      <c r="DKE599" s="2"/>
      <c r="DKF599" s="2"/>
      <c r="DKG599" s="2"/>
      <c r="DKH599" s="2"/>
      <c r="DKI599" s="2"/>
      <c r="DKJ599" s="2"/>
      <c r="DKK599" s="2"/>
      <c r="DKL599" s="2"/>
      <c r="DKM599" s="2"/>
      <c r="DKN599" s="2"/>
      <c r="DKO599" s="2"/>
      <c r="DKP599" s="2"/>
      <c r="DKQ599" s="2"/>
      <c r="DKR599" s="2"/>
      <c r="DKS599" s="2"/>
      <c r="DKT599" s="2"/>
      <c r="DKU599" s="2"/>
      <c r="DKV599" s="2"/>
      <c r="DKW599" s="2"/>
      <c r="DKX599" s="2"/>
      <c r="DKY599" s="2"/>
      <c r="DKZ599" s="2"/>
      <c r="DLA599" s="2"/>
      <c r="DLB599" s="2"/>
      <c r="DLC599" s="2"/>
      <c r="DLD599" s="2"/>
      <c r="DLE599" s="2"/>
      <c r="DLF599" s="2"/>
      <c r="DLG599" s="2"/>
      <c r="DLH599" s="2"/>
      <c r="DLI599" s="2"/>
      <c r="DLJ599" s="2"/>
      <c r="DLK599" s="2"/>
      <c r="DLL599" s="2"/>
      <c r="DLM599" s="2"/>
      <c r="DLN599" s="2"/>
      <c r="DLO599" s="2"/>
      <c r="DLP599" s="2"/>
      <c r="DLQ599" s="2"/>
      <c r="DLR599" s="2"/>
      <c r="DLS599" s="2"/>
      <c r="DLT599" s="2"/>
      <c r="DLU599" s="2"/>
      <c r="DLV599" s="2"/>
      <c r="DLW599" s="2"/>
      <c r="DLX599" s="2"/>
      <c r="DLY599" s="2"/>
      <c r="DLZ599" s="2"/>
      <c r="DMA599" s="2"/>
      <c r="DMB599" s="2"/>
      <c r="DMC599" s="2"/>
      <c r="DMD599" s="2"/>
      <c r="DME599" s="2"/>
      <c r="DMF599" s="2"/>
      <c r="DMG599" s="2"/>
      <c r="DMH599" s="2"/>
      <c r="DMI599" s="2"/>
      <c r="DMJ599" s="2"/>
      <c r="DMK599" s="2"/>
      <c r="DML599" s="2"/>
      <c r="DMM599" s="2"/>
      <c r="DMN599" s="2"/>
      <c r="DMO599" s="2"/>
      <c r="DMP599" s="2"/>
      <c r="DMQ599" s="2"/>
      <c r="DMR599" s="2"/>
      <c r="DMS599" s="2"/>
      <c r="DMT599" s="2"/>
      <c r="DMU599" s="2"/>
      <c r="DMV599" s="2"/>
      <c r="DMW599" s="2"/>
      <c r="DMX599" s="2"/>
      <c r="DMY599" s="2"/>
      <c r="DMZ599" s="2"/>
      <c r="DNA599" s="2"/>
      <c r="DNB599" s="2"/>
      <c r="DNC599" s="2"/>
      <c r="DND599" s="2"/>
      <c r="DNE599" s="2"/>
      <c r="DNF599" s="2"/>
      <c r="DNG599" s="2"/>
      <c r="DNH599" s="2"/>
      <c r="DNI599" s="2"/>
      <c r="DNJ599" s="2"/>
      <c r="DNK599" s="2"/>
      <c r="DNL599" s="2"/>
      <c r="DNM599" s="2"/>
      <c r="DNN599" s="2"/>
      <c r="DNO599" s="2"/>
      <c r="DNP599" s="2"/>
      <c r="DNQ599" s="2"/>
      <c r="DNR599" s="2"/>
      <c r="DNS599" s="2"/>
      <c r="DNT599" s="2"/>
      <c r="DNU599" s="2"/>
      <c r="DNV599" s="2"/>
      <c r="DNW599" s="2"/>
      <c r="DNX599" s="2"/>
      <c r="DNY599" s="2"/>
      <c r="DNZ599" s="2"/>
      <c r="DOA599" s="2"/>
      <c r="DOB599" s="2"/>
      <c r="DOC599" s="2"/>
      <c r="DOD599" s="2"/>
      <c r="DOE599" s="2"/>
      <c r="DOF599" s="2"/>
      <c r="DOG599" s="2"/>
      <c r="DOH599" s="2"/>
      <c r="DOI599" s="2"/>
      <c r="DOJ599" s="2"/>
      <c r="DOK599" s="2"/>
      <c r="DOL599" s="2"/>
      <c r="DOM599" s="2"/>
      <c r="DON599" s="2"/>
      <c r="DOO599" s="2"/>
      <c r="DOP599" s="2"/>
      <c r="DOQ599" s="2"/>
      <c r="DOR599" s="2"/>
      <c r="DOS599" s="2"/>
      <c r="DOT599" s="2"/>
      <c r="DOU599" s="2"/>
      <c r="DOV599" s="2"/>
      <c r="DOW599" s="2"/>
      <c r="DOX599" s="2"/>
      <c r="DOY599" s="2"/>
      <c r="DOZ599" s="2"/>
      <c r="DPA599" s="2"/>
      <c r="DPB599" s="2"/>
      <c r="DPC599" s="2"/>
      <c r="DPD599" s="2"/>
      <c r="DPE599" s="2"/>
      <c r="DPF599" s="2"/>
      <c r="DPG599" s="2"/>
      <c r="DPH599" s="2"/>
      <c r="DPI599" s="2"/>
      <c r="DPJ599" s="2"/>
      <c r="DPK599" s="2"/>
      <c r="DPL599" s="2"/>
      <c r="DPM599" s="2"/>
      <c r="DPN599" s="2"/>
      <c r="DPO599" s="2"/>
      <c r="DPP599" s="2"/>
      <c r="DPQ599" s="2"/>
      <c r="DPR599" s="2"/>
      <c r="DPS599" s="2"/>
      <c r="DPT599" s="2"/>
      <c r="DPU599" s="2"/>
      <c r="DPV599" s="2"/>
      <c r="DPW599" s="2"/>
      <c r="DPX599" s="2"/>
      <c r="DPY599" s="2"/>
      <c r="DPZ599" s="2"/>
      <c r="DQA599" s="2"/>
      <c r="DQB599" s="2"/>
      <c r="DQC599" s="2"/>
      <c r="DQD599" s="2"/>
      <c r="DQE599" s="2"/>
      <c r="DQF599" s="2"/>
      <c r="DQG599" s="2"/>
      <c r="DQH599" s="2"/>
      <c r="DQI599" s="2"/>
      <c r="DQJ599" s="2"/>
      <c r="DQK599" s="2"/>
      <c r="DQL599" s="2"/>
      <c r="DQM599" s="2"/>
      <c r="DQN599" s="2"/>
      <c r="DQO599" s="2"/>
      <c r="DQP599" s="2"/>
      <c r="DQQ599" s="2"/>
      <c r="DQR599" s="2"/>
      <c r="DQS599" s="2"/>
      <c r="DQT599" s="2"/>
      <c r="DQU599" s="2"/>
      <c r="DQV599" s="2"/>
      <c r="DQW599" s="2"/>
      <c r="DQX599" s="2"/>
      <c r="DQY599" s="2"/>
      <c r="DQZ599" s="2"/>
      <c r="DRA599" s="2"/>
      <c r="DRB599" s="2"/>
      <c r="DRC599" s="2"/>
      <c r="DRD599" s="2"/>
      <c r="DRE599" s="2"/>
      <c r="DRF599" s="2"/>
      <c r="DRG599" s="2"/>
      <c r="DRH599" s="2"/>
      <c r="DRI599" s="2"/>
      <c r="DRJ599" s="2"/>
      <c r="DRK599" s="2"/>
      <c r="DRL599" s="2"/>
      <c r="DRM599" s="2"/>
      <c r="DRN599" s="2"/>
      <c r="DRO599" s="2"/>
      <c r="DRP599" s="2"/>
      <c r="DRQ599" s="2"/>
      <c r="DRR599" s="2"/>
      <c r="DRS599" s="2"/>
      <c r="DRT599" s="2"/>
      <c r="DRU599" s="2"/>
      <c r="DRV599" s="2"/>
      <c r="DRW599" s="2"/>
      <c r="DRX599" s="2"/>
      <c r="DRY599" s="2"/>
      <c r="DRZ599" s="2"/>
      <c r="DSA599" s="2"/>
      <c r="DSB599" s="2"/>
      <c r="DSC599" s="2"/>
      <c r="DSD599" s="2"/>
      <c r="DSE599" s="2"/>
      <c r="DSF599" s="2"/>
      <c r="DSG599" s="2"/>
      <c r="DSH599" s="2"/>
      <c r="DSI599" s="2"/>
      <c r="DSJ599" s="2"/>
      <c r="DSK599" s="2"/>
      <c r="DSL599" s="2"/>
      <c r="DSM599" s="2"/>
      <c r="DSN599" s="2"/>
      <c r="DSO599" s="2"/>
      <c r="DSP599" s="2"/>
      <c r="DSQ599" s="2"/>
      <c r="DSR599" s="2"/>
      <c r="DSS599" s="2"/>
      <c r="DST599" s="2"/>
      <c r="DSU599" s="2"/>
      <c r="DSV599" s="2"/>
      <c r="DSW599" s="2"/>
      <c r="DSX599" s="2"/>
      <c r="DSY599" s="2"/>
      <c r="DSZ599" s="2"/>
      <c r="DTA599" s="2"/>
      <c r="DTB599" s="2"/>
      <c r="DTC599" s="2"/>
      <c r="DTD599" s="2"/>
      <c r="DTE599" s="2"/>
      <c r="DTF599" s="2"/>
      <c r="DTG599" s="2"/>
      <c r="DTH599" s="2"/>
      <c r="DTI599" s="2"/>
      <c r="DTJ599" s="2"/>
      <c r="DTK599" s="2"/>
      <c r="DTL599" s="2"/>
      <c r="DTM599" s="2"/>
      <c r="DTN599" s="2"/>
      <c r="DTO599" s="2"/>
      <c r="DTP599" s="2"/>
      <c r="DTQ599" s="2"/>
      <c r="DTR599" s="2"/>
      <c r="DTS599" s="2"/>
      <c r="DTT599" s="2"/>
      <c r="DTU599" s="2"/>
      <c r="DTV599" s="2"/>
      <c r="DTW599" s="2"/>
      <c r="DTX599" s="2"/>
      <c r="DTY599" s="2"/>
      <c r="DTZ599" s="2"/>
      <c r="DUA599" s="2"/>
      <c r="DUB599" s="2"/>
      <c r="DUC599" s="2"/>
      <c r="DUD599" s="2"/>
      <c r="DUE599" s="2"/>
      <c r="DUF599" s="2"/>
      <c r="DUG599" s="2"/>
      <c r="DUH599" s="2"/>
      <c r="DUI599" s="2"/>
      <c r="DUJ599" s="2"/>
      <c r="DUK599" s="2"/>
      <c r="DUL599" s="2"/>
      <c r="DUM599" s="2"/>
      <c r="DUN599" s="2"/>
      <c r="DUO599" s="2"/>
      <c r="DUP599" s="2"/>
      <c r="DUQ599" s="2"/>
      <c r="DUR599" s="2"/>
      <c r="DUS599" s="2"/>
      <c r="DUT599" s="2"/>
      <c r="DUU599" s="2"/>
      <c r="DUV599" s="2"/>
      <c r="DUW599" s="2"/>
      <c r="DUX599" s="2"/>
      <c r="DUY599" s="2"/>
      <c r="DUZ599" s="2"/>
      <c r="DVA599" s="2"/>
      <c r="DVB599" s="2"/>
      <c r="DVC599" s="2"/>
      <c r="DVD599" s="2"/>
      <c r="DVE599" s="2"/>
      <c r="DVF599" s="2"/>
      <c r="DVG599" s="2"/>
      <c r="DVH599" s="2"/>
      <c r="DVI599" s="2"/>
      <c r="DVJ599" s="2"/>
      <c r="DVK599" s="2"/>
      <c r="DVL599" s="2"/>
      <c r="DVM599" s="2"/>
      <c r="DVN599" s="2"/>
      <c r="DVO599" s="2"/>
      <c r="DVP599" s="2"/>
      <c r="DVQ599" s="2"/>
      <c r="DVR599" s="2"/>
      <c r="DVS599" s="2"/>
      <c r="DVT599" s="2"/>
      <c r="DVU599" s="2"/>
      <c r="DVV599" s="2"/>
      <c r="DVW599" s="2"/>
      <c r="DVX599" s="2"/>
      <c r="DVY599" s="2"/>
      <c r="DVZ599" s="2"/>
      <c r="DWA599" s="2"/>
      <c r="DWB599" s="2"/>
      <c r="DWC599" s="2"/>
      <c r="DWD599" s="2"/>
      <c r="DWE599" s="2"/>
      <c r="DWF599" s="2"/>
      <c r="DWG599" s="2"/>
      <c r="DWH599" s="2"/>
      <c r="DWI599" s="2"/>
      <c r="DWJ599" s="2"/>
      <c r="DWK599" s="2"/>
      <c r="DWL599" s="2"/>
      <c r="DWM599" s="2"/>
      <c r="DWN599" s="2"/>
      <c r="DWO599" s="2"/>
      <c r="DWP599" s="2"/>
      <c r="DWQ599" s="2"/>
      <c r="DWR599" s="2"/>
      <c r="DWS599" s="2"/>
      <c r="DWT599" s="2"/>
      <c r="DWU599" s="2"/>
      <c r="DWV599" s="2"/>
      <c r="DWW599" s="2"/>
      <c r="DWX599" s="2"/>
      <c r="DWY599" s="2"/>
      <c r="DWZ599" s="2"/>
      <c r="DXA599" s="2"/>
      <c r="DXB599" s="2"/>
      <c r="DXC599" s="2"/>
      <c r="DXD599" s="2"/>
      <c r="DXE599" s="2"/>
      <c r="DXF599" s="2"/>
      <c r="DXG599" s="2"/>
      <c r="DXH599" s="2"/>
      <c r="DXI599" s="2"/>
      <c r="DXJ599" s="2"/>
      <c r="DXK599" s="2"/>
      <c r="DXL599" s="2"/>
      <c r="DXM599" s="2"/>
      <c r="DXN599" s="2"/>
      <c r="DXO599" s="2"/>
      <c r="DXP599" s="2"/>
      <c r="DXQ599" s="2"/>
      <c r="DXR599" s="2"/>
      <c r="DXS599" s="2"/>
      <c r="DXT599" s="2"/>
      <c r="DXU599" s="2"/>
      <c r="DXV599" s="2"/>
      <c r="DXW599" s="2"/>
      <c r="DXX599" s="2"/>
      <c r="DXY599" s="2"/>
      <c r="DXZ599" s="2"/>
      <c r="DYA599" s="2"/>
      <c r="DYB599" s="2"/>
      <c r="DYC599" s="2"/>
      <c r="DYD599" s="2"/>
      <c r="DYE599" s="2"/>
      <c r="DYF599" s="2"/>
      <c r="DYG599" s="2"/>
      <c r="DYH599" s="2"/>
      <c r="DYI599" s="2"/>
      <c r="DYJ599" s="2"/>
      <c r="DYK599" s="2"/>
      <c r="DYL599" s="2"/>
      <c r="DYM599" s="2"/>
      <c r="DYN599" s="2"/>
      <c r="DYO599" s="2"/>
      <c r="DYP599" s="2"/>
      <c r="DYQ599" s="2"/>
      <c r="DYR599" s="2"/>
      <c r="DYS599" s="2"/>
      <c r="DYT599" s="2"/>
      <c r="DYU599" s="2"/>
      <c r="DYV599" s="2"/>
      <c r="DYW599" s="2"/>
      <c r="DYX599" s="2"/>
      <c r="DYY599" s="2"/>
      <c r="DYZ599" s="2"/>
      <c r="DZA599" s="2"/>
      <c r="DZB599" s="2"/>
      <c r="DZC599" s="2"/>
      <c r="DZD599" s="2"/>
      <c r="DZE599" s="2"/>
      <c r="DZF599" s="2"/>
      <c r="DZG599" s="2"/>
      <c r="DZH599" s="2"/>
      <c r="DZI599" s="2"/>
      <c r="DZJ599" s="2"/>
      <c r="DZK599" s="2"/>
      <c r="DZL599" s="2"/>
      <c r="DZM599" s="2"/>
      <c r="DZN599" s="2"/>
      <c r="DZO599" s="2"/>
      <c r="DZP599" s="2"/>
      <c r="DZQ599" s="2"/>
      <c r="DZR599" s="2"/>
      <c r="DZS599" s="2"/>
      <c r="DZT599" s="2"/>
      <c r="DZU599" s="2"/>
      <c r="DZV599" s="2"/>
      <c r="DZW599" s="2"/>
      <c r="DZX599" s="2"/>
      <c r="DZY599" s="2"/>
      <c r="DZZ599" s="2"/>
      <c r="EAA599" s="2"/>
      <c r="EAB599" s="2"/>
      <c r="EAC599" s="2"/>
      <c r="EAD599" s="2"/>
      <c r="EAE599" s="2"/>
      <c r="EAF599" s="2"/>
      <c r="EAG599" s="2"/>
      <c r="EAH599" s="2"/>
      <c r="EAI599" s="2"/>
      <c r="EAJ599" s="2"/>
      <c r="EAK599" s="2"/>
      <c r="EAL599" s="2"/>
      <c r="EAM599" s="2"/>
      <c r="EAN599" s="2"/>
      <c r="EAO599" s="2"/>
      <c r="EAP599" s="2"/>
      <c r="EAQ599" s="2"/>
      <c r="EAR599" s="2"/>
      <c r="EAS599" s="2"/>
      <c r="EAT599" s="2"/>
      <c r="EAU599" s="2"/>
      <c r="EAV599" s="2"/>
      <c r="EAW599" s="2"/>
      <c r="EAX599" s="2"/>
      <c r="EAY599" s="2"/>
      <c r="EAZ599" s="2"/>
      <c r="EBA599" s="2"/>
      <c r="EBB599" s="2"/>
      <c r="EBC599" s="2"/>
      <c r="EBD599" s="2"/>
      <c r="EBE599" s="2"/>
      <c r="EBF599" s="2"/>
      <c r="EBG599" s="2"/>
      <c r="EBH599" s="2"/>
      <c r="EBI599" s="2"/>
      <c r="EBJ599" s="2"/>
      <c r="EBK599" s="2"/>
      <c r="EBL599" s="2"/>
      <c r="EBM599" s="2"/>
      <c r="EBN599" s="2"/>
      <c r="EBO599" s="2"/>
      <c r="EBP599" s="2"/>
      <c r="EBQ599" s="2"/>
      <c r="EBR599" s="2"/>
      <c r="EBS599" s="2"/>
      <c r="EBT599" s="2"/>
      <c r="EBU599" s="2"/>
      <c r="EBV599" s="2"/>
      <c r="EBW599" s="2"/>
      <c r="EBX599" s="2"/>
      <c r="EBY599" s="2"/>
      <c r="EBZ599" s="2"/>
      <c r="ECA599" s="2"/>
      <c r="ECB599" s="2"/>
      <c r="ECC599" s="2"/>
      <c r="ECD599" s="2"/>
      <c r="ECE599" s="2"/>
      <c r="ECF599" s="2"/>
      <c r="ECG599" s="2"/>
      <c r="ECH599" s="2"/>
      <c r="ECI599" s="2"/>
      <c r="ECJ599" s="2"/>
      <c r="ECK599" s="2"/>
      <c r="ECL599" s="2"/>
      <c r="ECM599" s="2"/>
      <c r="ECN599" s="2"/>
      <c r="ECO599" s="2"/>
      <c r="ECP599" s="2"/>
      <c r="ECQ599" s="2"/>
      <c r="ECR599" s="2"/>
      <c r="ECS599" s="2"/>
      <c r="ECT599" s="2"/>
      <c r="ECU599" s="2"/>
      <c r="ECV599" s="2"/>
      <c r="ECW599" s="2"/>
      <c r="ECX599" s="2"/>
      <c r="ECY599" s="2"/>
      <c r="ECZ599" s="2"/>
      <c r="EDA599" s="2"/>
      <c r="EDB599" s="2"/>
      <c r="EDC599" s="2"/>
      <c r="EDD599" s="2"/>
      <c r="EDE599" s="2"/>
      <c r="EDF599" s="2"/>
      <c r="EDG599" s="2"/>
      <c r="EDH599" s="2"/>
      <c r="EDI599" s="2"/>
      <c r="EDJ599" s="2"/>
      <c r="EDK599" s="2"/>
      <c r="EDL599" s="2"/>
      <c r="EDM599" s="2"/>
      <c r="EDN599" s="2"/>
      <c r="EDO599" s="2"/>
      <c r="EDP599" s="2"/>
      <c r="EDQ599" s="2"/>
      <c r="EDR599" s="2"/>
      <c r="EDS599" s="2"/>
      <c r="EDT599" s="2"/>
      <c r="EDU599" s="2"/>
      <c r="EDV599" s="2"/>
      <c r="EDW599" s="2"/>
      <c r="EDX599" s="2"/>
      <c r="EDY599" s="2"/>
      <c r="EDZ599" s="2"/>
      <c r="EEA599" s="2"/>
      <c r="EEB599" s="2"/>
      <c r="EEC599" s="2"/>
      <c r="EED599" s="2"/>
      <c r="EEE599" s="2"/>
      <c r="EEF599" s="2"/>
      <c r="EEG599" s="2"/>
      <c r="EEH599" s="2"/>
      <c r="EEI599" s="2"/>
      <c r="EEJ599" s="2"/>
      <c r="EEK599" s="2"/>
      <c r="EEL599" s="2"/>
      <c r="EEM599" s="2"/>
      <c r="EEN599" s="2"/>
      <c r="EEO599" s="2"/>
      <c r="EEP599" s="2"/>
      <c r="EEQ599" s="2"/>
      <c r="EER599" s="2"/>
      <c r="EES599" s="2"/>
      <c r="EET599" s="2"/>
      <c r="EEU599" s="2"/>
      <c r="EEV599" s="2"/>
      <c r="EEW599" s="2"/>
      <c r="EEX599" s="2"/>
      <c r="EEY599" s="2"/>
      <c r="EEZ599" s="2"/>
      <c r="EFA599" s="2"/>
      <c r="EFB599" s="2"/>
      <c r="EFC599" s="2"/>
      <c r="EFD599" s="2"/>
      <c r="EFE599" s="2"/>
      <c r="EFF599" s="2"/>
      <c r="EFG599" s="2"/>
      <c r="EFH599" s="2"/>
      <c r="EFI599" s="2"/>
      <c r="EFJ599" s="2"/>
      <c r="EFK599" s="2"/>
      <c r="EFL599" s="2"/>
      <c r="EFM599" s="2"/>
      <c r="EFN599" s="2"/>
      <c r="EFO599" s="2"/>
      <c r="EFP599" s="2"/>
      <c r="EFQ599" s="2"/>
      <c r="EFR599" s="2"/>
      <c r="EFS599" s="2"/>
      <c r="EFT599" s="2"/>
      <c r="EFU599" s="2"/>
      <c r="EFV599" s="2"/>
      <c r="EFW599" s="2"/>
      <c r="EFX599" s="2"/>
      <c r="EFY599" s="2"/>
      <c r="EFZ599" s="2"/>
      <c r="EGA599" s="2"/>
      <c r="EGB599" s="2"/>
      <c r="EGC599" s="2"/>
      <c r="EGD599" s="2"/>
      <c r="EGE599" s="2"/>
      <c r="EGF599" s="2"/>
      <c r="EGG599" s="2"/>
      <c r="EGH599" s="2"/>
      <c r="EGI599" s="2"/>
      <c r="EGJ599" s="2"/>
      <c r="EGK599" s="2"/>
      <c r="EGL599" s="2"/>
      <c r="EGM599" s="2"/>
      <c r="EGN599" s="2"/>
      <c r="EGO599" s="2"/>
      <c r="EGP599" s="2"/>
      <c r="EGQ599" s="2"/>
      <c r="EGR599" s="2"/>
      <c r="EGS599" s="2"/>
      <c r="EGT599" s="2"/>
      <c r="EGU599" s="2"/>
      <c r="EGV599" s="2"/>
      <c r="EGW599" s="2"/>
      <c r="EGX599" s="2"/>
      <c r="EGY599" s="2"/>
      <c r="EGZ599" s="2"/>
      <c r="EHA599" s="2"/>
      <c r="EHB599" s="2"/>
      <c r="EHC599" s="2"/>
      <c r="EHD599" s="2"/>
      <c r="EHE599" s="2"/>
      <c r="EHF599" s="2"/>
      <c r="EHG599" s="2"/>
      <c r="EHH599" s="2"/>
      <c r="EHI599" s="2"/>
      <c r="EHJ599" s="2"/>
      <c r="EHK599" s="2"/>
      <c r="EHL599" s="2"/>
      <c r="EHM599" s="2"/>
      <c r="EHN599" s="2"/>
      <c r="EHO599" s="2"/>
      <c r="EHP599" s="2"/>
      <c r="EHQ599" s="2"/>
      <c r="EHR599" s="2"/>
      <c r="EHS599" s="2"/>
      <c r="EHT599" s="2"/>
      <c r="EHU599" s="2"/>
      <c r="EHV599" s="2"/>
      <c r="EHW599" s="2"/>
      <c r="EHX599" s="2"/>
      <c r="EHY599" s="2"/>
      <c r="EHZ599" s="2"/>
      <c r="EIA599" s="2"/>
      <c r="EIB599" s="2"/>
      <c r="EIC599" s="2"/>
      <c r="EID599" s="2"/>
      <c r="EIE599" s="2"/>
      <c r="EIF599" s="2"/>
      <c r="EIG599" s="2"/>
      <c r="EIH599" s="2"/>
      <c r="EII599" s="2"/>
      <c r="EIJ599" s="2"/>
      <c r="EIK599" s="2"/>
      <c r="EIL599" s="2"/>
      <c r="EIM599" s="2"/>
      <c r="EIN599" s="2"/>
      <c r="EIO599" s="2"/>
      <c r="EIP599" s="2"/>
      <c r="EIQ599" s="2"/>
      <c r="EIR599" s="2"/>
      <c r="EIS599" s="2"/>
      <c r="EIT599" s="2"/>
      <c r="EIU599" s="2"/>
      <c r="EIV599" s="2"/>
      <c r="EIW599" s="2"/>
      <c r="EIX599" s="2"/>
      <c r="EIY599" s="2"/>
      <c r="EIZ599" s="2"/>
      <c r="EJA599" s="2"/>
      <c r="EJB599" s="2"/>
      <c r="EJC599" s="2"/>
      <c r="EJD599" s="2"/>
      <c r="EJE599" s="2"/>
      <c r="EJF599" s="2"/>
      <c r="EJG599" s="2"/>
      <c r="EJH599" s="2"/>
      <c r="EJI599" s="2"/>
      <c r="EJJ599" s="2"/>
      <c r="EJK599" s="2"/>
      <c r="EJL599" s="2"/>
      <c r="EJM599" s="2"/>
      <c r="EJN599" s="2"/>
      <c r="EJO599" s="2"/>
      <c r="EJP599" s="2"/>
      <c r="EJQ599" s="2"/>
      <c r="EJR599" s="2"/>
      <c r="EJS599" s="2"/>
      <c r="EJT599" s="2"/>
      <c r="EJU599" s="2"/>
      <c r="EJV599" s="2"/>
      <c r="EJW599" s="2"/>
      <c r="EJX599" s="2"/>
      <c r="EJY599" s="2"/>
      <c r="EJZ599" s="2"/>
      <c r="EKA599" s="2"/>
      <c r="EKB599" s="2"/>
      <c r="EKC599" s="2"/>
      <c r="EKD599" s="2"/>
      <c r="EKE599" s="2"/>
      <c r="EKF599" s="2"/>
      <c r="EKG599" s="2"/>
      <c r="EKH599" s="2"/>
      <c r="EKI599" s="2"/>
      <c r="EKJ599" s="2"/>
      <c r="EKK599" s="2"/>
      <c r="EKL599" s="2"/>
      <c r="EKM599" s="2"/>
      <c r="EKN599" s="2"/>
      <c r="EKO599" s="2"/>
      <c r="EKP599" s="2"/>
      <c r="EKQ599" s="2"/>
      <c r="EKR599" s="2"/>
      <c r="EKS599" s="2"/>
      <c r="EKT599" s="2"/>
      <c r="EKU599" s="2"/>
      <c r="EKV599" s="2"/>
      <c r="EKW599" s="2"/>
      <c r="EKX599" s="2"/>
      <c r="EKY599" s="2"/>
      <c r="EKZ599" s="2"/>
      <c r="ELA599" s="2"/>
      <c r="ELB599" s="2"/>
      <c r="ELC599" s="2"/>
      <c r="ELD599" s="2"/>
      <c r="ELE599" s="2"/>
      <c r="ELF599" s="2"/>
      <c r="ELG599" s="2"/>
      <c r="ELH599" s="2"/>
      <c r="ELI599" s="2"/>
      <c r="ELJ599" s="2"/>
      <c r="ELK599" s="2"/>
      <c r="ELL599" s="2"/>
      <c r="ELM599" s="2"/>
      <c r="ELN599" s="2"/>
      <c r="ELO599" s="2"/>
      <c r="ELP599" s="2"/>
      <c r="ELQ599" s="2"/>
      <c r="ELR599" s="2"/>
      <c r="ELS599" s="2"/>
      <c r="ELT599" s="2"/>
      <c r="ELU599" s="2"/>
      <c r="ELV599" s="2"/>
      <c r="ELW599" s="2"/>
      <c r="ELX599" s="2"/>
      <c r="ELY599" s="2"/>
      <c r="ELZ599" s="2"/>
      <c r="EMA599" s="2"/>
      <c r="EMB599" s="2"/>
      <c r="EMC599" s="2"/>
      <c r="EMD599" s="2"/>
      <c r="EME599" s="2"/>
      <c r="EMF599" s="2"/>
      <c r="EMG599" s="2"/>
      <c r="EMH599" s="2"/>
      <c r="EMI599" s="2"/>
      <c r="EMJ599" s="2"/>
      <c r="EMK599" s="2"/>
      <c r="EML599" s="2"/>
      <c r="EMM599" s="2"/>
      <c r="EMN599" s="2"/>
      <c r="EMO599" s="2"/>
      <c r="EMP599" s="2"/>
      <c r="EMQ599" s="2"/>
      <c r="EMR599" s="2"/>
      <c r="EMS599" s="2"/>
      <c r="EMT599" s="2"/>
      <c r="EMU599" s="2"/>
      <c r="EMV599" s="2"/>
      <c r="EMW599" s="2"/>
      <c r="EMX599" s="2"/>
      <c r="EMY599" s="2"/>
      <c r="EMZ599" s="2"/>
      <c r="ENA599" s="2"/>
      <c r="ENB599" s="2"/>
      <c r="ENC599" s="2"/>
      <c r="END599" s="2"/>
      <c r="ENE599" s="2"/>
      <c r="ENF599" s="2"/>
      <c r="ENG599" s="2"/>
      <c r="ENH599" s="2"/>
      <c r="ENI599" s="2"/>
      <c r="ENJ599" s="2"/>
      <c r="ENK599" s="2"/>
      <c r="ENL599" s="2"/>
      <c r="ENM599" s="2"/>
      <c r="ENN599" s="2"/>
      <c r="ENO599" s="2"/>
      <c r="ENP599" s="2"/>
      <c r="ENQ599" s="2"/>
      <c r="ENR599" s="2"/>
      <c r="ENS599" s="2"/>
      <c r="ENT599" s="2"/>
      <c r="ENU599" s="2"/>
      <c r="ENV599" s="2"/>
      <c r="ENW599" s="2"/>
      <c r="ENX599" s="2"/>
      <c r="ENY599" s="2"/>
      <c r="ENZ599" s="2"/>
      <c r="EOA599" s="2"/>
      <c r="EOB599" s="2"/>
      <c r="EOC599" s="2"/>
      <c r="EOD599" s="2"/>
      <c r="EOE599" s="2"/>
      <c r="EOF599" s="2"/>
      <c r="EOG599" s="2"/>
      <c r="EOH599" s="2"/>
      <c r="EOI599" s="2"/>
      <c r="EOJ599" s="2"/>
      <c r="EOK599" s="2"/>
      <c r="EOL599" s="2"/>
      <c r="EOM599" s="2"/>
      <c r="EON599" s="2"/>
      <c r="EOO599" s="2"/>
      <c r="EOP599" s="2"/>
      <c r="EOQ599" s="2"/>
      <c r="EOR599" s="2"/>
      <c r="EOS599" s="2"/>
      <c r="EOT599" s="2"/>
      <c r="EOU599" s="2"/>
      <c r="EOV599" s="2"/>
      <c r="EOW599" s="2"/>
      <c r="EOX599" s="2"/>
      <c r="EOY599" s="2"/>
      <c r="EOZ599" s="2"/>
      <c r="EPA599" s="2"/>
      <c r="EPB599" s="2"/>
      <c r="EPC599" s="2"/>
      <c r="EPD599" s="2"/>
      <c r="EPE599" s="2"/>
      <c r="EPF599" s="2"/>
      <c r="EPG599" s="2"/>
      <c r="EPH599" s="2"/>
      <c r="EPI599" s="2"/>
      <c r="EPJ599" s="2"/>
      <c r="EPK599" s="2"/>
      <c r="EPL599" s="2"/>
      <c r="EPM599" s="2"/>
      <c r="EPN599" s="2"/>
      <c r="EPO599" s="2"/>
      <c r="EPP599" s="2"/>
      <c r="EPQ599" s="2"/>
      <c r="EPR599" s="2"/>
      <c r="EPS599" s="2"/>
      <c r="EPT599" s="2"/>
      <c r="EPU599" s="2"/>
      <c r="EPV599" s="2"/>
      <c r="EPW599" s="2"/>
      <c r="EPX599" s="2"/>
      <c r="EPY599" s="2"/>
      <c r="EPZ599" s="2"/>
      <c r="EQA599" s="2"/>
      <c r="EQB599" s="2"/>
      <c r="EQC599" s="2"/>
      <c r="EQD599" s="2"/>
      <c r="EQE599" s="2"/>
      <c r="EQF599" s="2"/>
      <c r="EQG599" s="2"/>
      <c r="EQH599" s="2"/>
      <c r="EQI599" s="2"/>
      <c r="EQJ599" s="2"/>
      <c r="EQK599" s="2"/>
      <c r="EQL599" s="2"/>
      <c r="EQM599" s="2"/>
      <c r="EQN599" s="2"/>
      <c r="EQO599" s="2"/>
      <c r="EQP599" s="2"/>
      <c r="EQQ599" s="2"/>
      <c r="EQR599" s="2"/>
      <c r="EQS599" s="2"/>
      <c r="EQT599" s="2"/>
      <c r="EQU599" s="2"/>
      <c r="EQV599" s="2"/>
      <c r="EQW599" s="2"/>
      <c r="EQX599" s="2"/>
      <c r="EQY599" s="2"/>
      <c r="EQZ599" s="2"/>
      <c r="ERA599" s="2"/>
      <c r="ERB599" s="2"/>
      <c r="ERC599" s="2"/>
      <c r="ERD599" s="2"/>
      <c r="ERE599" s="2"/>
      <c r="ERF599" s="2"/>
      <c r="ERG599" s="2"/>
      <c r="ERH599" s="2"/>
      <c r="ERI599" s="2"/>
      <c r="ERJ599" s="2"/>
      <c r="ERK599" s="2"/>
      <c r="ERL599" s="2"/>
      <c r="ERM599" s="2"/>
      <c r="ERN599" s="2"/>
      <c r="ERO599" s="2"/>
      <c r="ERP599" s="2"/>
      <c r="ERQ599" s="2"/>
      <c r="ERR599" s="2"/>
      <c r="ERS599" s="2"/>
      <c r="ERT599" s="2"/>
      <c r="ERU599" s="2"/>
      <c r="ERV599" s="2"/>
      <c r="ERW599" s="2"/>
      <c r="ERX599" s="2"/>
      <c r="ERY599" s="2"/>
      <c r="ERZ599" s="2"/>
      <c r="ESA599" s="2"/>
      <c r="ESB599" s="2"/>
      <c r="ESC599" s="2"/>
      <c r="ESD599" s="2"/>
      <c r="ESE599" s="2"/>
      <c r="ESF599" s="2"/>
      <c r="ESG599" s="2"/>
      <c r="ESH599" s="2"/>
      <c r="ESI599" s="2"/>
      <c r="ESJ599" s="2"/>
      <c r="ESK599" s="2"/>
      <c r="ESL599" s="2"/>
      <c r="ESM599" s="2"/>
      <c r="ESN599" s="2"/>
      <c r="ESO599" s="2"/>
      <c r="ESP599" s="2"/>
      <c r="ESQ599" s="2"/>
      <c r="ESR599" s="2"/>
      <c r="ESS599" s="2"/>
      <c r="EST599" s="2"/>
      <c r="ESU599" s="2"/>
      <c r="ESV599" s="2"/>
      <c r="ESW599" s="2"/>
      <c r="ESX599" s="2"/>
      <c r="ESY599" s="2"/>
      <c r="ESZ599" s="2"/>
      <c r="ETA599" s="2"/>
      <c r="ETB599" s="2"/>
      <c r="ETC599" s="2"/>
      <c r="ETD599" s="2"/>
      <c r="ETE599" s="2"/>
      <c r="ETF599" s="2"/>
      <c r="ETG599" s="2"/>
      <c r="ETH599" s="2"/>
      <c r="ETI599" s="2"/>
      <c r="ETJ599" s="2"/>
      <c r="ETK599" s="2"/>
      <c r="ETL599" s="2"/>
      <c r="ETM599" s="2"/>
      <c r="ETN599" s="2"/>
      <c r="ETO599" s="2"/>
      <c r="ETP599" s="2"/>
      <c r="ETQ599" s="2"/>
      <c r="ETR599" s="2"/>
      <c r="ETS599" s="2"/>
      <c r="ETT599" s="2"/>
      <c r="ETU599" s="2"/>
      <c r="ETV599" s="2"/>
      <c r="ETW599" s="2"/>
      <c r="ETX599" s="2"/>
      <c r="ETY599" s="2"/>
      <c r="ETZ599" s="2"/>
      <c r="EUA599" s="2"/>
      <c r="EUB599" s="2"/>
      <c r="EUC599" s="2"/>
      <c r="EUD599" s="2"/>
      <c r="EUE599" s="2"/>
      <c r="EUF599" s="2"/>
      <c r="EUG599" s="2"/>
      <c r="EUH599" s="2"/>
      <c r="EUI599" s="2"/>
      <c r="EUJ599" s="2"/>
      <c r="EUK599" s="2"/>
      <c r="EUL599" s="2"/>
      <c r="EUM599" s="2"/>
      <c r="EUN599" s="2"/>
      <c r="EUO599" s="2"/>
      <c r="EUP599" s="2"/>
      <c r="EUQ599" s="2"/>
      <c r="EUR599" s="2"/>
      <c r="EUS599" s="2"/>
      <c r="EUT599" s="2"/>
      <c r="EUU599" s="2"/>
      <c r="EUV599" s="2"/>
      <c r="EUW599" s="2"/>
      <c r="EUX599" s="2"/>
      <c r="EUY599" s="2"/>
      <c r="EUZ599" s="2"/>
      <c r="EVA599" s="2"/>
      <c r="EVB599" s="2"/>
      <c r="EVC599" s="2"/>
      <c r="EVD599" s="2"/>
      <c r="EVE599" s="2"/>
      <c r="EVF599" s="2"/>
      <c r="EVG599" s="2"/>
      <c r="EVH599" s="2"/>
      <c r="EVI599" s="2"/>
      <c r="EVJ599" s="2"/>
      <c r="EVK599" s="2"/>
      <c r="EVL599" s="2"/>
      <c r="EVM599" s="2"/>
      <c r="EVN599" s="2"/>
      <c r="EVO599" s="2"/>
      <c r="EVP599" s="2"/>
      <c r="EVQ599" s="2"/>
      <c r="EVR599" s="2"/>
      <c r="EVS599" s="2"/>
      <c r="EVT599" s="2"/>
      <c r="EVU599" s="2"/>
      <c r="EVV599" s="2"/>
      <c r="EVW599" s="2"/>
      <c r="EVX599" s="2"/>
      <c r="EVY599" s="2"/>
      <c r="EVZ599" s="2"/>
      <c r="EWA599" s="2"/>
      <c r="EWB599" s="2"/>
      <c r="EWC599" s="2"/>
      <c r="EWD599" s="2"/>
      <c r="EWE599" s="2"/>
      <c r="EWF599" s="2"/>
      <c r="EWG599" s="2"/>
      <c r="EWH599" s="2"/>
      <c r="EWI599" s="2"/>
      <c r="EWJ599" s="2"/>
      <c r="EWK599" s="2"/>
      <c r="EWL599" s="2"/>
      <c r="EWM599" s="2"/>
      <c r="EWN599" s="2"/>
      <c r="EWO599" s="2"/>
      <c r="EWP599" s="2"/>
      <c r="EWQ599" s="2"/>
      <c r="EWR599" s="2"/>
      <c r="EWS599" s="2"/>
      <c r="EWT599" s="2"/>
      <c r="EWU599" s="2"/>
      <c r="EWV599" s="2"/>
      <c r="EWW599" s="2"/>
      <c r="EWX599" s="2"/>
      <c r="EWY599" s="2"/>
      <c r="EWZ599" s="2"/>
      <c r="EXA599" s="2"/>
      <c r="EXB599" s="2"/>
      <c r="EXC599" s="2"/>
      <c r="EXD599" s="2"/>
      <c r="EXE599" s="2"/>
      <c r="EXF599" s="2"/>
      <c r="EXG599" s="2"/>
      <c r="EXH599" s="2"/>
      <c r="EXI599" s="2"/>
      <c r="EXJ599" s="2"/>
      <c r="EXK599" s="2"/>
      <c r="EXL599" s="2"/>
      <c r="EXM599" s="2"/>
      <c r="EXN599" s="2"/>
      <c r="EXO599" s="2"/>
      <c r="EXP599" s="2"/>
      <c r="EXQ599" s="2"/>
      <c r="EXR599" s="2"/>
      <c r="EXS599" s="2"/>
      <c r="EXT599" s="2"/>
      <c r="EXU599" s="2"/>
      <c r="EXV599" s="2"/>
      <c r="EXW599" s="2"/>
      <c r="EXX599" s="2"/>
      <c r="EXY599" s="2"/>
      <c r="EXZ599" s="2"/>
      <c r="EYA599" s="2"/>
      <c r="EYB599" s="2"/>
      <c r="EYC599" s="2"/>
      <c r="EYD599" s="2"/>
      <c r="EYE599" s="2"/>
      <c r="EYF599" s="2"/>
      <c r="EYG599" s="2"/>
      <c r="EYH599" s="2"/>
      <c r="EYI599" s="2"/>
      <c r="EYJ599" s="2"/>
      <c r="EYK599" s="2"/>
      <c r="EYL599" s="2"/>
      <c r="EYM599" s="2"/>
      <c r="EYN599" s="2"/>
      <c r="EYO599" s="2"/>
      <c r="EYP599" s="2"/>
      <c r="EYQ599" s="2"/>
      <c r="EYR599" s="2"/>
      <c r="EYS599" s="2"/>
      <c r="EYT599" s="2"/>
      <c r="EYU599" s="2"/>
      <c r="EYV599" s="2"/>
      <c r="EYW599" s="2"/>
      <c r="EYX599" s="2"/>
      <c r="EYY599" s="2"/>
      <c r="EYZ599" s="2"/>
      <c r="EZA599" s="2"/>
      <c r="EZB599" s="2"/>
      <c r="EZC599" s="2"/>
      <c r="EZD599" s="2"/>
      <c r="EZE599" s="2"/>
      <c r="EZF599" s="2"/>
      <c r="EZG599" s="2"/>
      <c r="EZH599" s="2"/>
      <c r="EZI599" s="2"/>
      <c r="EZJ599" s="2"/>
      <c r="EZK599" s="2"/>
      <c r="EZL599" s="2"/>
      <c r="EZM599" s="2"/>
      <c r="EZN599" s="2"/>
      <c r="EZO599" s="2"/>
      <c r="EZP599" s="2"/>
      <c r="EZQ599" s="2"/>
      <c r="EZR599" s="2"/>
      <c r="EZS599" s="2"/>
      <c r="EZT599" s="2"/>
      <c r="EZU599" s="2"/>
      <c r="EZV599" s="2"/>
      <c r="EZW599" s="2"/>
      <c r="EZX599" s="2"/>
      <c r="EZY599" s="2"/>
      <c r="EZZ599" s="2"/>
      <c r="FAA599" s="2"/>
      <c r="FAB599" s="2"/>
      <c r="FAC599" s="2"/>
      <c r="FAD599" s="2"/>
      <c r="FAE599" s="2"/>
      <c r="FAF599" s="2"/>
      <c r="FAG599" s="2"/>
      <c r="FAH599" s="2"/>
      <c r="FAI599" s="2"/>
      <c r="FAJ599" s="2"/>
      <c r="FAK599" s="2"/>
      <c r="FAL599" s="2"/>
      <c r="FAM599" s="2"/>
      <c r="FAN599" s="2"/>
      <c r="FAO599" s="2"/>
      <c r="FAP599" s="2"/>
      <c r="FAQ599" s="2"/>
      <c r="FAR599" s="2"/>
      <c r="FAS599" s="2"/>
      <c r="FAT599" s="2"/>
      <c r="FAU599" s="2"/>
      <c r="FAV599" s="2"/>
      <c r="FAW599" s="2"/>
      <c r="FAX599" s="2"/>
      <c r="FAY599" s="2"/>
      <c r="FAZ599" s="2"/>
      <c r="FBA599" s="2"/>
      <c r="FBB599" s="2"/>
      <c r="FBC599" s="2"/>
      <c r="FBD599" s="2"/>
      <c r="FBE599" s="2"/>
      <c r="FBF599" s="2"/>
      <c r="FBG599" s="2"/>
      <c r="FBH599" s="2"/>
      <c r="FBI599" s="2"/>
      <c r="FBJ599" s="2"/>
      <c r="FBK599" s="2"/>
      <c r="FBL599" s="2"/>
      <c r="FBM599" s="2"/>
      <c r="FBN599" s="2"/>
      <c r="FBO599" s="2"/>
      <c r="FBP599" s="2"/>
      <c r="FBQ599" s="2"/>
      <c r="FBR599" s="2"/>
      <c r="FBS599" s="2"/>
      <c r="FBT599" s="2"/>
      <c r="FBU599" s="2"/>
      <c r="FBV599" s="2"/>
      <c r="FBW599" s="2"/>
      <c r="FBX599" s="2"/>
      <c r="FBY599" s="2"/>
      <c r="FBZ599" s="2"/>
      <c r="FCA599" s="2"/>
      <c r="FCB599" s="2"/>
      <c r="FCC599" s="2"/>
      <c r="FCD599" s="2"/>
      <c r="FCE599" s="2"/>
      <c r="FCF599" s="2"/>
      <c r="FCG599" s="2"/>
      <c r="FCH599" s="2"/>
      <c r="FCI599" s="2"/>
      <c r="FCJ599" s="2"/>
      <c r="FCK599" s="2"/>
      <c r="FCL599" s="2"/>
      <c r="FCM599" s="2"/>
      <c r="FCN599" s="2"/>
      <c r="FCO599" s="2"/>
      <c r="FCP599" s="2"/>
      <c r="FCQ599" s="2"/>
      <c r="FCR599" s="2"/>
      <c r="FCS599" s="2"/>
      <c r="FCT599" s="2"/>
      <c r="FCU599" s="2"/>
      <c r="FCV599" s="2"/>
      <c r="FCW599" s="2"/>
      <c r="FCX599" s="2"/>
      <c r="FCY599" s="2"/>
      <c r="FCZ599" s="2"/>
      <c r="FDA599" s="2"/>
      <c r="FDB599" s="2"/>
      <c r="FDC599" s="2"/>
      <c r="FDD599" s="2"/>
      <c r="FDE599" s="2"/>
      <c r="FDF599" s="2"/>
      <c r="FDG599" s="2"/>
      <c r="FDH599" s="2"/>
      <c r="FDI599" s="2"/>
      <c r="FDJ599" s="2"/>
      <c r="FDK599" s="2"/>
      <c r="FDL599" s="2"/>
      <c r="FDM599" s="2"/>
      <c r="FDN599" s="2"/>
      <c r="FDO599" s="2"/>
      <c r="FDP599" s="2"/>
      <c r="FDQ599" s="2"/>
      <c r="FDR599" s="2"/>
      <c r="FDS599" s="2"/>
      <c r="FDT599" s="2"/>
      <c r="FDU599" s="2"/>
      <c r="FDV599" s="2"/>
      <c r="FDW599" s="2"/>
      <c r="FDX599" s="2"/>
      <c r="FDY599" s="2"/>
      <c r="FDZ599" s="2"/>
      <c r="FEA599" s="2"/>
      <c r="FEB599" s="2"/>
      <c r="FEC599" s="2"/>
      <c r="FED599" s="2"/>
      <c r="FEE599" s="2"/>
      <c r="FEF599" s="2"/>
      <c r="FEG599" s="2"/>
      <c r="FEH599" s="2"/>
      <c r="FEI599" s="2"/>
      <c r="FEJ599" s="2"/>
      <c r="FEK599" s="2"/>
      <c r="FEL599" s="2"/>
      <c r="FEM599" s="2"/>
      <c r="FEN599" s="2"/>
      <c r="FEO599" s="2"/>
      <c r="FEP599" s="2"/>
      <c r="FEQ599" s="2"/>
      <c r="FER599" s="2"/>
      <c r="FES599" s="2"/>
      <c r="FET599" s="2"/>
      <c r="FEU599" s="2"/>
      <c r="FEV599" s="2"/>
      <c r="FEW599" s="2"/>
      <c r="FEX599" s="2"/>
      <c r="FEY599" s="2"/>
      <c r="FEZ599" s="2"/>
      <c r="FFA599" s="2"/>
      <c r="FFB599" s="2"/>
      <c r="FFC599" s="2"/>
      <c r="FFD599" s="2"/>
      <c r="FFE599" s="2"/>
      <c r="FFF599" s="2"/>
      <c r="FFG599" s="2"/>
      <c r="FFH599" s="2"/>
      <c r="FFI599" s="2"/>
      <c r="FFJ599" s="2"/>
      <c r="FFK599" s="2"/>
      <c r="FFL599" s="2"/>
      <c r="FFM599" s="2"/>
      <c r="FFN599" s="2"/>
      <c r="FFO599" s="2"/>
      <c r="FFP599" s="2"/>
      <c r="FFQ599" s="2"/>
      <c r="FFR599" s="2"/>
      <c r="FFS599" s="2"/>
      <c r="FFT599" s="2"/>
      <c r="FFU599" s="2"/>
      <c r="FFV599" s="2"/>
      <c r="FFW599" s="2"/>
      <c r="FFX599" s="2"/>
      <c r="FFY599" s="2"/>
      <c r="FFZ599" s="2"/>
      <c r="FGA599" s="2"/>
      <c r="FGB599" s="2"/>
      <c r="FGC599" s="2"/>
      <c r="FGD599" s="2"/>
      <c r="FGE599" s="2"/>
      <c r="FGF599" s="2"/>
      <c r="FGG599" s="2"/>
      <c r="FGH599" s="2"/>
      <c r="FGI599" s="2"/>
      <c r="FGJ599" s="2"/>
      <c r="FGK599" s="2"/>
      <c r="FGL599" s="2"/>
      <c r="FGM599" s="2"/>
      <c r="FGN599" s="2"/>
      <c r="FGO599" s="2"/>
      <c r="FGP599" s="2"/>
      <c r="FGQ599" s="2"/>
      <c r="FGR599" s="2"/>
      <c r="FGS599" s="2"/>
      <c r="FGT599" s="2"/>
      <c r="FGU599" s="2"/>
      <c r="FGV599" s="2"/>
      <c r="FGW599" s="2"/>
      <c r="FGX599" s="2"/>
      <c r="FGY599" s="2"/>
      <c r="FGZ599" s="2"/>
      <c r="FHA599" s="2"/>
      <c r="FHB599" s="2"/>
      <c r="FHC599" s="2"/>
      <c r="FHD599" s="2"/>
      <c r="FHE599" s="2"/>
      <c r="FHF599" s="2"/>
      <c r="FHG599" s="2"/>
      <c r="FHH599" s="2"/>
      <c r="FHI599" s="2"/>
      <c r="FHJ599" s="2"/>
      <c r="FHK599" s="2"/>
      <c r="FHL599" s="2"/>
      <c r="FHM599" s="2"/>
      <c r="FHN599" s="2"/>
      <c r="FHO599" s="2"/>
      <c r="FHP599" s="2"/>
      <c r="FHQ599" s="2"/>
      <c r="FHR599" s="2"/>
      <c r="FHS599" s="2"/>
      <c r="FHT599" s="2"/>
      <c r="FHU599" s="2"/>
      <c r="FHV599" s="2"/>
      <c r="FHW599" s="2"/>
      <c r="FHX599" s="2"/>
      <c r="FHY599" s="2"/>
      <c r="FHZ599" s="2"/>
      <c r="FIA599" s="2"/>
      <c r="FIB599" s="2"/>
      <c r="FIC599" s="2"/>
      <c r="FID599" s="2"/>
      <c r="FIE599" s="2"/>
      <c r="FIF599" s="2"/>
      <c r="FIG599" s="2"/>
      <c r="FIH599" s="2"/>
      <c r="FII599" s="2"/>
      <c r="FIJ599" s="2"/>
      <c r="FIK599" s="2"/>
      <c r="FIL599" s="2"/>
      <c r="FIM599" s="2"/>
      <c r="FIN599" s="2"/>
      <c r="FIO599" s="2"/>
      <c r="FIP599" s="2"/>
      <c r="FIQ599" s="2"/>
      <c r="FIR599" s="2"/>
      <c r="FIS599" s="2"/>
      <c r="FIT599" s="2"/>
      <c r="FIU599" s="2"/>
      <c r="FIV599" s="2"/>
      <c r="FIW599" s="2"/>
      <c r="FIX599" s="2"/>
      <c r="FIY599" s="2"/>
      <c r="FIZ599" s="2"/>
      <c r="FJA599" s="2"/>
      <c r="FJB599" s="2"/>
      <c r="FJC599" s="2"/>
      <c r="FJD599" s="2"/>
      <c r="FJE599" s="2"/>
      <c r="FJF599" s="2"/>
      <c r="FJG599" s="2"/>
      <c r="FJH599" s="2"/>
      <c r="FJI599" s="2"/>
      <c r="FJJ599" s="2"/>
      <c r="FJK599" s="2"/>
      <c r="FJL599" s="2"/>
      <c r="FJM599" s="2"/>
      <c r="FJN599" s="2"/>
      <c r="FJO599" s="2"/>
      <c r="FJP599" s="2"/>
      <c r="FJQ599" s="2"/>
      <c r="FJR599" s="2"/>
      <c r="FJS599" s="2"/>
      <c r="FJT599" s="2"/>
      <c r="FJU599" s="2"/>
      <c r="FJV599" s="2"/>
      <c r="FJW599" s="2"/>
      <c r="FJX599" s="2"/>
      <c r="FJY599" s="2"/>
      <c r="FJZ599" s="2"/>
      <c r="FKA599" s="2"/>
      <c r="FKB599" s="2"/>
      <c r="FKC599" s="2"/>
      <c r="FKD599" s="2"/>
      <c r="FKE599" s="2"/>
      <c r="FKF599" s="2"/>
      <c r="FKG599" s="2"/>
      <c r="FKH599" s="2"/>
      <c r="FKI599" s="2"/>
      <c r="FKJ599" s="2"/>
      <c r="FKK599" s="2"/>
      <c r="FKL599" s="2"/>
      <c r="FKM599" s="2"/>
      <c r="FKN599" s="2"/>
      <c r="FKO599" s="2"/>
      <c r="FKP599" s="2"/>
      <c r="FKQ599" s="2"/>
      <c r="FKR599" s="2"/>
      <c r="FKS599" s="2"/>
      <c r="FKT599" s="2"/>
      <c r="FKU599" s="2"/>
      <c r="FKV599" s="2"/>
      <c r="FKW599" s="2"/>
      <c r="FKX599" s="2"/>
      <c r="FKY599" s="2"/>
      <c r="FKZ599" s="2"/>
      <c r="FLA599" s="2"/>
      <c r="FLB599" s="2"/>
      <c r="FLC599" s="2"/>
      <c r="FLD599" s="2"/>
      <c r="FLE599" s="2"/>
      <c r="FLF599" s="2"/>
      <c r="FLG599" s="2"/>
      <c r="FLH599" s="2"/>
      <c r="FLI599" s="2"/>
      <c r="FLJ599" s="2"/>
      <c r="FLK599" s="2"/>
      <c r="FLL599" s="2"/>
      <c r="FLM599" s="2"/>
      <c r="FLN599" s="2"/>
      <c r="FLO599" s="2"/>
      <c r="FLP599" s="2"/>
      <c r="FLQ599" s="2"/>
      <c r="FLR599" s="2"/>
      <c r="FLS599" s="2"/>
      <c r="FLT599" s="2"/>
      <c r="FLU599" s="2"/>
      <c r="FLV599" s="2"/>
      <c r="FLW599" s="2"/>
      <c r="FLX599" s="2"/>
      <c r="FLY599" s="2"/>
      <c r="FLZ599" s="2"/>
      <c r="FMA599" s="2"/>
      <c r="FMB599" s="2"/>
      <c r="FMC599" s="2"/>
      <c r="FMD599" s="2"/>
      <c r="FME599" s="2"/>
      <c r="FMF599" s="2"/>
      <c r="FMG599" s="2"/>
      <c r="FMH599" s="2"/>
      <c r="FMI599" s="2"/>
      <c r="FMJ599" s="2"/>
      <c r="FMK599" s="2"/>
      <c r="FML599" s="2"/>
      <c r="FMM599" s="2"/>
      <c r="FMN599" s="2"/>
      <c r="FMO599" s="2"/>
      <c r="FMP599" s="2"/>
      <c r="FMQ599" s="2"/>
      <c r="FMR599" s="2"/>
      <c r="FMS599" s="2"/>
      <c r="FMT599" s="2"/>
      <c r="FMU599" s="2"/>
      <c r="FMV599" s="2"/>
      <c r="FMW599" s="2"/>
      <c r="FMX599" s="2"/>
      <c r="FMY599" s="2"/>
      <c r="FMZ599" s="2"/>
      <c r="FNA599" s="2"/>
      <c r="FNB599" s="2"/>
      <c r="FNC599" s="2"/>
      <c r="FND599" s="2"/>
      <c r="FNE599" s="2"/>
      <c r="FNF599" s="2"/>
      <c r="FNG599" s="2"/>
      <c r="FNH599" s="2"/>
      <c r="FNI599" s="2"/>
      <c r="FNJ599" s="2"/>
      <c r="FNK599" s="2"/>
      <c r="FNL599" s="2"/>
      <c r="FNM599" s="2"/>
      <c r="FNN599" s="2"/>
      <c r="FNO599" s="2"/>
      <c r="FNP599" s="2"/>
      <c r="FNQ599" s="2"/>
      <c r="FNR599" s="2"/>
      <c r="FNS599" s="2"/>
      <c r="FNT599" s="2"/>
      <c r="FNU599" s="2"/>
      <c r="FNV599" s="2"/>
      <c r="FNW599" s="2"/>
      <c r="FNX599" s="2"/>
      <c r="FNY599" s="2"/>
      <c r="FNZ599" s="2"/>
      <c r="FOA599" s="2"/>
      <c r="FOB599" s="2"/>
      <c r="FOC599" s="2"/>
      <c r="FOD599" s="2"/>
      <c r="FOE599" s="2"/>
      <c r="FOF599" s="2"/>
      <c r="FOG599" s="2"/>
      <c r="FOH599" s="2"/>
      <c r="FOI599" s="2"/>
      <c r="FOJ599" s="2"/>
      <c r="FOK599" s="2"/>
      <c r="FOL599" s="2"/>
      <c r="FOM599" s="2"/>
      <c r="FON599" s="2"/>
      <c r="FOO599" s="2"/>
      <c r="FOP599" s="2"/>
      <c r="FOQ599" s="2"/>
      <c r="FOR599" s="2"/>
      <c r="FOS599" s="2"/>
      <c r="FOT599" s="2"/>
      <c r="FOU599" s="2"/>
      <c r="FOV599" s="2"/>
      <c r="FOW599" s="2"/>
      <c r="FOX599" s="2"/>
      <c r="FOY599" s="2"/>
      <c r="FOZ599" s="2"/>
      <c r="FPA599" s="2"/>
      <c r="FPB599" s="2"/>
      <c r="FPC599" s="2"/>
      <c r="FPD599" s="2"/>
      <c r="FPE599" s="2"/>
      <c r="FPF599" s="2"/>
      <c r="FPG599" s="2"/>
      <c r="FPH599" s="2"/>
      <c r="FPI599" s="2"/>
      <c r="FPJ599" s="2"/>
      <c r="FPK599" s="2"/>
      <c r="FPL599" s="2"/>
      <c r="FPM599" s="2"/>
      <c r="FPN599" s="2"/>
      <c r="FPO599" s="2"/>
      <c r="FPP599" s="2"/>
      <c r="FPQ599" s="2"/>
      <c r="FPR599" s="2"/>
      <c r="FPS599" s="2"/>
      <c r="FPT599" s="2"/>
      <c r="FPU599" s="2"/>
      <c r="FPV599" s="2"/>
      <c r="FPW599" s="2"/>
      <c r="FPX599" s="2"/>
      <c r="FPY599" s="2"/>
      <c r="FPZ599" s="2"/>
      <c r="FQA599" s="2"/>
      <c r="FQB599" s="2"/>
      <c r="FQC599" s="2"/>
      <c r="FQD599" s="2"/>
      <c r="FQE599" s="2"/>
      <c r="FQF599" s="2"/>
      <c r="FQG599" s="2"/>
      <c r="FQH599" s="2"/>
      <c r="FQI599" s="2"/>
      <c r="FQJ599" s="2"/>
      <c r="FQK599" s="2"/>
      <c r="FQL599" s="2"/>
      <c r="FQM599" s="2"/>
      <c r="FQN599" s="2"/>
      <c r="FQO599" s="2"/>
      <c r="FQP599" s="2"/>
      <c r="FQQ599" s="2"/>
      <c r="FQR599" s="2"/>
      <c r="FQS599" s="2"/>
      <c r="FQT599" s="2"/>
      <c r="FQU599" s="2"/>
      <c r="FQV599" s="2"/>
      <c r="FQW599" s="2"/>
      <c r="FQX599" s="2"/>
      <c r="FQY599" s="2"/>
      <c r="FQZ599" s="2"/>
      <c r="FRA599" s="2"/>
      <c r="FRB599" s="2"/>
      <c r="FRC599" s="2"/>
      <c r="FRD599" s="2"/>
      <c r="FRE599" s="2"/>
      <c r="FRF599" s="2"/>
      <c r="FRG599" s="2"/>
      <c r="FRH599" s="2"/>
      <c r="FRI599" s="2"/>
      <c r="FRJ599" s="2"/>
      <c r="FRK599" s="2"/>
      <c r="FRL599" s="2"/>
      <c r="FRM599" s="2"/>
      <c r="FRN599" s="2"/>
      <c r="FRO599" s="2"/>
      <c r="FRP599" s="2"/>
      <c r="FRQ599" s="2"/>
      <c r="FRR599" s="2"/>
      <c r="FRS599" s="2"/>
      <c r="FRT599" s="2"/>
      <c r="FRU599" s="2"/>
      <c r="FRV599" s="2"/>
      <c r="FRW599" s="2"/>
      <c r="FRX599" s="2"/>
      <c r="FRY599" s="2"/>
      <c r="FRZ599" s="2"/>
      <c r="FSA599" s="2"/>
      <c r="FSB599" s="2"/>
      <c r="FSC599" s="2"/>
      <c r="FSD599" s="2"/>
      <c r="FSE599" s="2"/>
      <c r="FSF599" s="2"/>
      <c r="FSG599" s="2"/>
      <c r="FSH599" s="2"/>
      <c r="FSI599" s="2"/>
      <c r="FSJ599" s="2"/>
      <c r="FSK599" s="2"/>
      <c r="FSL599" s="2"/>
      <c r="FSM599" s="2"/>
      <c r="FSN599" s="2"/>
      <c r="FSO599" s="2"/>
      <c r="FSP599" s="2"/>
      <c r="FSQ599" s="2"/>
      <c r="FSR599" s="2"/>
      <c r="FSS599" s="2"/>
      <c r="FST599" s="2"/>
      <c r="FSU599" s="2"/>
      <c r="FSV599" s="2"/>
      <c r="FSW599" s="2"/>
      <c r="FSX599" s="2"/>
      <c r="FSY599" s="2"/>
      <c r="FSZ599" s="2"/>
      <c r="FTA599" s="2"/>
      <c r="FTB599" s="2"/>
      <c r="FTC599" s="2"/>
      <c r="FTD599" s="2"/>
      <c r="FTE599" s="2"/>
      <c r="FTF599" s="2"/>
      <c r="FTG599" s="2"/>
      <c r="FTH599" s="2"/>
      <c r="FTI599" s="2"/>
      <c r="FTJ599" s="2"/>
      <c r="FTK599" s="2"/>
      <c r="FTL599" s="2"/>
      <c r="FTM599" s="2"/>
      <c r="FTN599" s="2"/>
      <c r="FTO599" s="2"/>
      <c r="FTP599" s="2"/>
      <c r="FTQ599" s="2"/>
      <c r="FTR599" s="2"/>
      <c r="FTS599" s="2"/>
      <c r="FTT599" s="2"/>
      <c r="FTU599" s="2"/>
      <c r="FTV599" s="2"/>
      <c r="FTW599" s="2"/>
      <c r="FTX599" s="2"/>
      <c r="FTY599" s="2"/>
      <c r="FTZ599" s="2"/>
      <c r="FUA599" s="2"/>
      <c r="FUB599" s="2"/>
      <c r="FUC599" s="2"/>
      <c r="FUD599" s="2"/>
      <c r="FUE599" s="2"/>
      <c r="FUF599" s="2"/>
      <c r="FUG599" s="2"/>
      <c r="FUH599" s="2"/>
      <c r="FUI599" s="2"/>
      <c r="FUJ599" s="2"/>
      <c r="FUK599" s="2"/>
      <c r="FUL599" s="2"/>
      <c r="FUM599" s="2"/>
      <c r="FUN599" s="2"/>
      <c r="FUO599" s="2"/>
      <c r="FUP599" s="2"/>
      <c r="FUQ599" s="2"/>
      <c r="FUR599" s="2"/>
      <c r="FUS599" s="2"/>
      <c r="FUT599" s="2"/>
      <c r="FUU599" s="2"/>
      <c r="FUV599" s="2"/>
      <c r="FUW599" s="2"/>
      <c r="FUX599" s="2"/>
      <c r="FUY599" s="2"/>
      <c r="FUZ599" s="2"/>
      <c r="FVA599" s="2"/>
      <c r="FVB599" s="2"/>
      <c r="FVC599" s="2"/>
      <c r="FVD599" s="2"/>
      <c r="FVE599" s="2"/>
      <c r="FVF599" s="2"/>
      <c r="FVG599" s="2"/>
      <c r="FVH599" s="2"/>
      <c r="FVI599" s="2"/>
      <c r="FVJ599" s="2"/>
      <c r="FVK599" s="2"/>
      <c r="FVL599" s="2"/>
      <c r="FVM599" s="2"/>
      <c r="FVN599" s="2"/>
      <c r="FVO599" s="2"/>
      <c r="FVP599" s="2"/>
      <c r="FVQ599" s="2"/>
      <c r="FVR599" s="2"/>
      <c r="FVS599" s="2"/>
      <c r="FVT599" s="2"/>
      <c r="FVU599" s="2"/>
      <c r="FVV599" s="2"/>
      <c r="FVW599" s="2"/>
      <c r="FVX599" s="2"/>
      <c r="FVY599" s="2"/>
      <c r="FVZ599" s="2"/>
      <c r="FWA599" s="2"/>
      <c r="FWB599" s="2"/>
      <c r="FWC599" s="2"/>
      <c r="FWD599" s="2"/>
      <c r="FWE599" s="2"/>
      <c r="FWF599" s="2"/>
      <c r="FWG599" s="2"/>
      <c r="FWH599" s="2"/>
      <c r="FWI599" s="2"/>
      <c r="FWJ599" s="2"/>
      <c r="FWK599" s="2"/>
      <c r="FWL599" s="2"/>
      <c r="FWM599" s="2"/>
      <c r="FWN599" s="2"/>
      <c r="FWO599" s="2"/>
      <c r="FWP599" s="2"/>
      <c r="FWQ599" s="2"/>
      <c r="FWR599" s="2"/>
      <c r="FWS599" s="2"/>
      <c r="FWT599" s="2"/>
      <c r="FWU599" s="2"/>
      <c r="FWV599" s="2"/>
      <c r="FWW599" s="2"/>
      <c r="FWX599" s="2"/>
      <c r="FWY599" s="2"/>
      <c r="FWZ599" s="2"/>
      <c r="FXA599" s="2"/>
      <c r="FXB599" s="2"/>
      <c r="FXC599" s="2"/>
      <c r="FXD599" s="2"/>
      <c r="FXE599" s="2"/>
      <c r="FXF599" s="2"/>
      <c r="FXG599" s="2"/>
      <c r="FXH599" s="2"/>
      <c r="FXI599" s="2"/>
      <c r="FXJ599" s="2"/>
      <c r="FXK599" s="2"/>
      <c r="FXL599" s="2"/>
      <c r="FXM599" s="2"/>
      <c r="FXN599" s="2"/>
      <c r="FXO599" s="2"/>
      <c r="FXP599" s="2"/>
      <c r="FXQ599" s="2"/>
      <c r="FXR599" s="2"/>
      <c r="FXS599" s="2"/>
      <c r="FXT599" s="2"/>
      <c r="FXU599" s="2"/>
      <c r="FXV599" s="2"/>
      <c r="FXW599" s="2"/>
      <c r="FXX599" s="2"/>
      <c r="FXY599" s="2"/>
      <c r="FXZ599" s="2"/>
      <c r="FYA599" s="2"/>
      <c r="FYB599" s="2"/>
      <c r="FYC599" s="2"/>
      <c r="FYD599" s="2"/>
      <c r="FYE599" s="2"/>
      <c r="FYF599" s="2"/>
      <c r="FYG599" s="2"/>
      <c r="FYH599" s="2"/>
      <c r="FYI599" s="2"/>
      <c r="FYJ599" s="2"/>
      <c r="FYK599" s="2"/>
      <c r="FYL599" s="2"/>
      <c r="FYM599" s="2"/>
      <c r="FYN599" s="2"/>
      <c r="FYO599" s="2"/>
      <c r="FYP599" s="2"/>
      <c r="FYQ599" s="2"/>
      <c r="FYR599" s="2"/>
      <c r="FYS599" s="2"/>
      <c r="FYT599" s="2"/>
      <c r="FYU599" s="2"/>
      <c r="FYV599" s="2"/>
      <c r="FYW599" s="2"/>
      <c r="FYX599" s="2"/>
      <c r="FYY599" s="2"/>
      <c r="FYZ599" s="2"/>
      <c r="FZA599" s="2"/>
      <c r="FZB599" s="2"/>
      <c r="FZC599" s="2"/>
      <c r="FZD599" s="2"/>
      <c r="FZE599" s="2"/>
      <c r="FZF599" s="2"/>
      <c r="FZG599" s="2"/>
      <c r="FZH599" s="2"/>
      <c r="FZI599" s="2"/>
      <c r="FZJ599" s="2"/>
      <c r="FZK599" s="2"/>
      <c r="FZL599" s="2"/>
      <c r="FZM599" s="2"/>
      <c r="FZN599" s="2"/>
      <c r="FZO599" s="2"/>
      <c r="FZP599" s="2"/>
      <c r="FZQ599" s="2"/>
      <c r="FZR599" s="2"/>
      <c r="FZS599" s="2"/>
      <c r="FZT599" s="2"/>
      <c r="FZU599" s="2"/>
      <c r="FZV599" s="2"/>
      <c r="FZW599" s="2"/>
      <c r="FZX599" s="2"/>
      <c r="FZY599" s="2"/>
      <c r="FZZ599" s="2"/>
      <c r="GAA599" s="2"/>
      <c r="GAB599" s="2"/>
      <c r="GAC599" s="2"/>
      <c r="GAD599" s="2"/>
      <c r="GAE599" s="2"/>
      <c r="GAF599" s="2"/>
      <c r="GAG599" s="2"/>
      <c r="GAH599" s="2"/>
      <c r="GAI599" s="2"/>
      <c r="GAJ599" s="2"/>
      <c r="GAK599" s="2"/>
      <c r="GAL599" s="2"/>
      <c r="GAM599" s="2"/>
      <c r="GAN599" s="2"/>
      <c r="GAO599" s="2"/>
      <c r="GAP599" s="2"/>
      <c r="GAQ599" s="2"/>
      <c r="GAR599" s="2"/>
      <c r="GAS599" s="2"/>
      <c r="GAT599" s="2"/>
      <c r="GAU599" s="2"/>
      <c r="GAV599" s="2"/>
      <c r="GAW599" s="2"/>
      <c r="GAX599" s="2"/>
      <c r="GAY599" s="2"/>
      <c r="GAZ599" s="2"/>
      <c r="GBA599" s="2"/>
      <c r="GBB599" s="2"/>
      <c r="GBC599" s="2"/>
      <c r="GBD599" s="2"/>
      <c r="GBE599" s="2"/>
      <c r="GBF599" s="2"/>
      <c r="GBG599" s="2"/>
      <c r="GBH599" s="2"/>
      <c r="GBI599" s="2"/>
      <c r="GBJ599" s="2"/>
      <c r="GBK599" s="2"/>
      <c r="GBL599" s="2"/>
      <c r="GBM599" s="2"/>
      <c r="GBN599" s="2"/>
      <c r="GBO599" s="2"/>
      <c r="GBP599" s="2"/>
      <c r="GBQ599" s="2"/>
      <c r="GBR599" s="2"/>
      <c r="GBS599" s="2"/>
      <c r="GBT599" s="2"/>
      <c r="GBU599" s="2"/>
      <c r="GBV599" s="2"/>
      <c r="GBW599" s="2"/>
      <c r="GBX599" s="2"/>
      <c r="GBY599" s="2"/>
      <c r="GBZ599" s="2"/>
      <c r="GCA599" s="2"/>
      <c r="GCB599" s="2"/>
      <c r="GCC599" s="2"/>
      <c r="GCD599" s="2"/>
      <c r="GCE599" s="2"/>
      <c r="GCF599" s="2"/>
      <c r="GCG599" s="2"/>
      <c r="GCH599" s="2"/>
      <c r="GCI599" s="2"/>
      <c r="GCJ599" s="2"/>
      <c r="GCK599" s="2"/>
      <c r="GCL599" s="2"/>
      <c r="GCM599" s="2"/>
      <c r="GCN599" s="2"/>
      <c r="GCO599" s="2"/>
      <c r="GCP599" s="2"/>
      <c r="GCQ599" s="2"/>
      <c r="GCR599" s="2"/>
      <c r="GCS599" s="2"/>
      <c r="GCT599" s="2"/>
      <c r="GCU599" s="2"/>
      <c r="GCV599" s="2"/>
      <c r="GCW599" s="2"/>
      <c r="GCX599" s="2"/>
      <c r="GCY599" s="2"/>
      <c r="GCZ599" s="2"/>
      <c r="GDA599" s="2"/>
      <c r="GDB599" s="2"/>
      <c r="GDC599" s="2"/>
      <c r="GDD599" s="2"/>
      <c r="GDE599" s="2"/>
      <c r="GDF599" s="2"/>
      <c r="GDG599" s="2"/>
      <c r="GDH599" s="2"/>
      <c r="GDI599" s="2"/>
      <c r="GDJ599" s="2"/>
      <c r="GDK599" s="2"/>
      <c r="GDL599" s="2"/>
      <c r="GDM599" s="2"/>
      <c r="GDN599" s="2"/>
      <c r="GDO599" s="2"/>
      <c r="GDP599" s="2"/>
      <c r="GDQ599" s="2"/>
      <c r="GDR599" s="2"/>
      <c r="GDS599" s="2"/>
      <c r="GDT599" s="2"/>
      <c r="GDU599" s="2"/>
      <c r="GDV599" s="2"/>
      <c r="GDW599" s="2"/>
      <c r="GDX599" s="2"/>
      <c r="GDY599" s="2"/>
      <c r="GDZ599" s="2"/>
      <c r="GEA599" s="2"/>
      <c r="GEB599" s="2"/>
      <c r="GEC599" s="2"/>
      <c r="GED599" s="2"/>
      <c r="GEE599" s="2"/>
      <c r="GEF599" s="2"/>
      <c r="GEG599" s="2"/>
      <c r="GEH599" s="2"/>
      <c r="GEI599" s="2"/>
      <c r="GEJ599" s="2"/>
      <c r="GEK599" s="2"/>
      <c r="GEL599" s="2"/>
      <c r="GEM599" s="2"/>
      <c r="GEN599" s="2"/>
      <c r="GEO599" s="2"/>
      <c r="GEP599" s="2"/>
      <c r="GEQ599" s="2"/>
      <c r="GER599" s="2"/>
      <c r="GES599" s="2"/>
      <c r="GET599" s="2"/>
      <c r="GEU599" s="2"/>
      <c r="GEV599" s="2"/>
      <c r="GEW599" s="2"/>
      <c r="GEX599" s="2"/>
      <c r="GEY599" s="2"/>
      <c r="GEZ599" s="2"/>
      <c r="GFA599" s="2"/>
      <c r="GFB599" s="2"/>
      <c r="GFC599" s="2"/>
      <c r="GFD599" s="2"/>
      <c r="GFE599" s="2"/>
      <c r="GFF599" s="2"/>
      <c r="GFG599" s="2"/>
      <c r="GFH599" s="2"/>
      <c r="GFI599" s="2"/>
      <c r="GFJ599" s="2"/>
      <c r="GFK599" s="2"/>
      <c r="GFL599" s="2"/>
      <c r="GFM599" s="2"/>
      <c r="GFN599" s="2"/>
      <c r="GFO599" s="2"/>
      <c r="GFP599" s="2"/>
      <c r="GFQ599" s="2"/>
      <c r="GFR599" s="2"/>
      <c r="GFS599" s="2"/>
      <c r="GFT599" s="2"/>
      <c r="GFU599" s="2"/>
      <c r="GFV599" s="2"/>
      <c r="GFW599" s="2"/>
      <c r="GFX599" s="2"/>
      <c r="GFY599" s="2"/>
      <c r="GFZ599" s="2"/>
      <c r="GGA599" s="2"/>
      <c r="GGB599" s="2"/>
      <c r="GGC599" s="2"/>
      <c r="GGD599" s="2"/>
      <c r="GGE599" s="2"/>
      <c r="GGF599" s="2"/>
      <c r="GGG599" s="2"/>
      <c r="GGH599" s="2"/>
      <c r="GGI599" s="2"/>
      <c r="GGJ599" s="2"/>
      <c r="GGK599" s="2"/>
      <c r="GGL599" s="2"/>
      <c r="GGM599" s="2"/>
      <c r="GGN599" s="2"/>
      <c r="GGO599" s="2"/>
      <c r="GGP599" s="2"/>
      <c r="GGQ599" s="2"/>
      <c r="GGR599" s="2"/>
      <c r="GGS599" s="2"/>
      <c r="GGT599" s="2"/>
      <c r="GGU599" s="2"/>
      <c r="GGV599" s="2"/>
      <c r="GGW599" s="2"/>
      <c r="GGX599" s="2"/>
      <c r="GGY599" s="2"/>
      <c r="GGZ599" s="2"/>
      <c r="GHA599" s="2"/>
      <c r="GHB599" s="2"/>
      <c r="GHC599" s="2"/>
      <c r="GHD599" s="2"/>
      <c r="GHE599" s="2"/>
      <c r="GHF599" s="2"/>
      <c r="GHG599" s="2"/>
      <c r="GHH599" s="2"/>
      <c r="GHI599" s="2"/>
      <c r="GHJ599" s="2"/>
      <c r="GHK599" s="2"/>
      <c r="GHL599" s="2"/>
      <c r="GHM599" s="2"/>
      <c r="GHN599" s="2"/>
      <c r="GHO599" s="2"/>
      <c r="GHP599" s="2"/>
      <c r="GHQ599" s="2"/>
      <c r="GHR599" s="2"/>
      <c r="GHS599" s="2"/>
      <c r="GHT599" s="2"/>
      <c r="GHU599" s="2"/>
      <c r="GHV599" s="2"/>
      <c r="GHW599" s="2"/>
      <c r="GHX599" s="2"/>
      <c r="GHY599" s="2"/>
      <c r="GHZ599" s="2"/>
      <c r="GIA599" s="2"/>
      <c r="GIB599" s="2"/>
      <c r="GIC599" s="2"/>
      <c r="GID599" s="2"/>
      <c r="GIE599" s="2"/>
      <c r="GIF599" s="2"/>
      <c r="GIG599" s="2"/>
      <c r="GIH599" s="2"/>
      <c r="GII599" s="2"/>
      <c r="GIJ599" s="2"/>
      <c r="GIK599" s="2"/>
      <c r="GIL599" s="2"/>
      <c r="GIM599" s="2"/>
      <c r="GIN599" s="2"/>
      <c r="GIO599" s="2"/>
      <c r="GIP599" s="2"/>
      <c r="GIQ599" s="2"/>
      <c r="GIR599" s="2"/>
      <c r="GIS599" s="2"/>
      <c r="GIT599" s="2"/>
      <c r="GIU599" s="2"/>
      <c r="GIV599" s="2"/>
      <c r="GIW599" s="2"/>
      <c r="GIX599" s="2"/>
      <c r="GIY599" s="2"/>
      <c r="GIZ599" s="2"/>
      <c r="GJA599" s="2"/>
      <c r="GJB599" s="2"/>
      <c r="GJC599" s="2"/>
      <c r="GJD599" s="2"/>
      <c r="GJE599" s="2"/>
      <c r="GJF599" s="2"/>
      <c r="GJG599" s="2"/>
      <c r="GJH599" s="2"/>
      <c r="GJI599" s="2"/>
      <c r="GJJ599" s="2"/>
      <c r="GJK599" s="2"/>
      <c r="GJL599" s="2"/>
      <c r="GJM599" s="2"/>
      <c r="GJN599" s="2"/>
      <c r="GJO599" s="2"/>
      <c r="GJP599" s="2"/>
      <c r="GJQ599" s="2"/>
      <c r="GJR599" s="2"/>
      <c r="GJS599" s="2"/>
      <c r="GJT599" s="2"/>
      <c r="GJU599" s="2"/>
      <c r="GJV599" s="2"/>
      <c r="GJW599" s="2"/>
      <c r="GJX599" s="2"/>
      <c r="GJY599" s="2"/>
      <c r="GJZ599" s="2"/>
      <c r="GKA599" s="2"/>
      <c r="GKB599" s="2"/>
      <c r="GKC599" s="2"/>
      <c r="GKD599" s="2"/>
      <c r="GKE599" s="2"/>
      <c r="GKF599" s="2"/>
      <c r="GKG599" s="2"/>
      <c r="GKH599" s="2"/>
      <c r="GKI599" s="2"/>
      <c r="GKJ599" s="2"/>
      <c r="GKK599" s="2"/>
      <c r="GKL599" s="2"/>
      <c r="GKM599" s="2"/>
      <c r="GKN599" s="2"/>
      <c r="GKO599" s="2"/>
      <c r="GKP599" s="2"/>
      <c r="GKQ599" s="2"/>
      <c r="GKR599" s="2"/>
      <c r="GKS599" s="2"/>
      <c r="GKT599" s="2"/>
      <c r="GKU599" s="2"/>
      <c r="GKV599" s="2"/>
      <c r="GKW599" s="2"/>
      <c r="GKX599" s="2"/>
      <c r="GKY599" s="2"/>
      <c r="GKZ599" s="2"/>
      <c r="GLA599" s="2"/>
      <c r="GLB599" s="2"/>
      <c r="GLC599" s="2"/>
      <c r="GLD599" s="2"/>
      <c r="GLE599" s="2"/>
      <c r="GLF599" s="2"/>
      <c r="GLG599" s="2"/>
      <c r="GLH599" s="2"/>
      <c r="GLI599" s="2"/>
      <c r="GLJ599" s="2"/>
      <c r="GLK599" s="2"/>
      <c r="GLL599" s="2"/>
      <c r="GLM599" s="2"/>
      <c r="GLN599" s="2"/>
      <c r="GLO599" s="2"/>
      <c r="GLP599" s="2"/>
      <c r="GLQ599" s="2"/>
      <c r="GLR599" s="2"/>
      <c r="GLS599" s="2"/>
      <c r="GLT599" s="2"/>
      <c r="GLU599" s="2"/>
      <c r="GLV599" s="2"/>
      <c r="GLW599" s="2"/>
      <c r="GLX599" s="2"/>
      <c r="GLY599" s="2"/>
      <c r="GLZ599" s="2"/>
      <c r="GMA599" s="2"/>
      <c r="GMB599" s="2"/>
      <c r="GMC599" s="2"/>
      <c r="GMD599" s="2"/>
      <c r="GME599" s="2"/>
      <c r="GMF599" s="2"/>
      <c r="GMG599" s="2"/>
      <c r="GMH599" s="2"/>
      <c r="GMI599" s="2"/>
      <c r="GMJ599" s="2"/>
      <c r="GMK599" s="2"/>
      <c r="GML599" s="2"/>
      <c r="GMM599" s="2"/>
      <c r="GMN599" s="2"/>
      <c r="GMO599" s="2"/>
      <c r="GMP599" s="2"/>
      <c r="GMQ599" s="2"/>
      <c r="GMR599" s="2"/>
      <c r="GMS599" s="2"/>
      <c r="GMT599" s="2"/>
      <c r="GMU599" s="2"/>
      <c r="GMV599" s="2"/>
      <c r="GMW599" s="2"/>
      <c r="GMX599" s="2"/>
      <c r="GMY599" s="2"/>
      <c r="GMZ599" s="2"/>
      <c r="GNA599" s="2"/>
      <c r="GNB599" s="2"/>
      <c r="GNC599" s="2"/>
      <c r="GND599" s="2"/>
      <c r="GNE599" s="2"/>
      <c r="GNF599" s="2"/>
      <c r="GNG599" s="2"/>
      <c r="GNH599" s="2"/>
      <c r="GNI599" s="2"/>
      <c r="GNJ599" s="2"/>
      <c r="GNK599" s="2"/>
      <c r="GNL599" s="2"/>
      <c r="GNM599" s="2"/>
      <c r="GNN599" s="2"/>
      <c r="GNO599" s="2"/>
      <c r="GNP599" s="2"/>
      <c r="GNQ599" s="2"/>
      <c r="GNR599" s="2"/>
      <c r="GNS599" s="2"/>
      <c r="GNT599" s="2"/>
      <c r="GNU599" s="2"/>
      <c r="GNV599" s="2"/>
      <c r="GNW599" s="2"/>
      <c r="GNX599" s="2"/>
      <c r="GNY599" s="2"/>
      <c r="GNZ599" s="2"/>
      <c r="GOA599" s="2"/>
      <c r="GOB599" s="2"/>
      <c r="GOC599" s="2"/>
      <c r="GOD599" s="2"/>
      <c r="GOE599" s="2"/>
      <c r="GOF599" s="2"/>
      <c r="GOG599" s="2"/>
      <c r="GOH599" s="2"/>
      <c r="GOI599" s="2"/>
      <c r="GOJ599" s="2"/>
      <c r="GOK599" s="2"/>
      <c r="GOL599" s="2"/>
      <c r="GOM599" s="2"/>
      <c r="GON599" s="2"/>
      <c r="GOO599" s="2"/>
      <c r="GOP599" s="2"/>
      <c r="GOQ599" s="2"/>
      <c r="GOR599" s="2"/>
      <c r="GOS599" s="2"/>
      <c r="GOT599" s="2"/>
      <c r="GOU599" s="2"/>
      <c r="GOV599" s="2"/>
      <c r="GOW599" s="2"/>
      <c r="GOX599" s="2"/>
      <c r="GOY599" s="2"/>
      <c r="GOZ599" s="2"/>
      <c r="GPA599" s="2"/>
      <c r="GPB599" s="2"/>
      <c r="GPC599" s="2"/>
      <c r="GPD599" s="2"/>
      <c r="GPE599" s="2"/>
      <c r="GPF599" s="2"/>
      <c r="GPG599" s="2"/>
      <c r="GPH599" s="2"/>
      <c r="GPI599" s="2"/>
      <c r="GPJ599" s="2"/>
      <c r="GPK599" s="2"/>
      <c r="GPL599" s="2"/>
      <c r="GPM599" s="2"/>
      <c r="GPN599" s="2"/>
      <c r="GPO599" s="2"/>
      <c r="GPP599" s="2"/>
      <c r="GPQ599" s="2"/>
      <c r="GPR599" s="2"/>
      <c r="GPS599" s="2"/>
      <c r="GPT599" s="2"/>
      <c r="GPU599" s="2"/>
      <c r="GPV599" s="2"/>
      <c r="GPW599" s="2"/>
      <c r="GPX599" s="2"/>
      <c r="GPY599" s="2"/>
      <c r="GPZ599" s="2"/>
      <c r="GQA599" s="2"/>
      <c r="GQB599" s="2"/>
      <c r="GQC599" s="2"/>
      <c r="GQD599" s="2"/>
      <c r="GQE599" s="2"/>
      <c r="GQF599" s="2"/>
      <c r="GQG599" s="2"/>
      <c r="GQH599" s="2"/>
      <c r="GQI599" s="2"/>
      <c r="GQJ599" s="2"/>
      <c r="GQK599" s="2"/>
      <c r="GQL599" s="2"/>
      <c r="GQM599" s="2"/>
      <c r="GQN599" s="2"/>
      <c r="GQO599" s="2"/>
      <c r="GQP599" s="2"/>
      <c r="GQQ599" s="2"/>
      <c r="GQR599" s="2"/>
      <c r="GQS599" s="2"/>
      <c r="GQT599" s="2"/>
      <c r="GQU599" s="2"/>
      <c r="GQV599" s="2"/>
      <c r="GQW599" s="2"/>
      <c r="GQX599" s="2"/>
      <c r="GQY599" s="2"/>
      <c r="GQZ599" s="2"/>
      <c r="GRA599" s="2"/>
      <c r="GRB599" s="2"/>
      <c r="GRC599" s="2"/>
      <c r="GRD599" s="2"/>
      <c r="GRE599" s="2"/>
      <c r="GRF599" s="2"/>
      <c r="GRG599" s="2"/>
      <c r="GRH599" s="2"/>
      <c r="GRI599" s="2"/>
      <c r="GRJ599" s="2"/>
      <c r="GRK599" s="2"/>
      <c r="GRL599" s="2"/>
      <c r="GRM599" s="2"/>
      <c r="GRN599" s="2"/>
      <c r="GRO599" s="2"/>
      <c r="GRP599" s="2"/>
      <c r="GRQ599" s="2"/>
      <c r="GRR599" s="2"/>
      <c r="GRS599" s="2"/>
      <c r="GRT599" s="2"/>
      <c r="GRU599" s="2"/>
      <c r="GRV599" s="2"/>
      <c r="GRW599" s="2"/>
      <c r="GRX599" s="2"/>
      <c r="GRY599" s="2"/>
      <c r="GRZ599" s="2"/>
      <c r="GSA599" s="2"/>
      <c r="GSB599" s="2"/>
      <c r="GSC599" s="2"/>
      <c r="GSD599" s="2"/>
      <c r="GSE599" s="2"/>
      <c r="GSF599" s="2"/>
      <c r="GSG599" s="2"/>
      <c r="GSH599" s="2"/>
      <c r="GSI599" s="2"/>
      <c r="GSJ599" s="2"/>
      <c r="GSK599" s="2"/>
      <c r="GSL599" s="2"/>
      <c r="GSM599" s="2"/>
      <c r="GSN599" s="2"/>
      <c r="GSO599" s="2"/>
      <c r="GSP599" s="2"/>
      <c r="GSQ599" s="2"/>
      <c r="GSR599" s="2"/>
      <c r="GSS599" s="2"/>
      <c r="GST599" s="2"/>
      <c r="GSU599" s="2"/>
      <c r="GSV599" s="2"/>
      <c r="GSW599" s="2"/>
      <c r="GSX599" s="2"/>
      <c r="GSY599" s="2"/>
      <c r="GSZ599" s="2"/>
      <c r="GTA599" s="2"/>
      <c r="GTB599" s="2"/>
      <c r="GTC599" s="2"/>
      <c r="GTD599" s="2"/>
      <c r="GTE599" s="2"/>
      <c r="GTF599" s="2"/>
      <c r="GTG599" s="2"/>
      <c r="GTH599" s="2"/>
      <c r="GTI599" s="2"/>
      <c r="GTJ599" s="2"/>
      <c r="GTK599" s="2"/>
      <c r="GTL599" s="2"/>
      <c r="GTM599" s="2"/>
      <c r="GTN599" s="2"/>
      <c r="GTO599" s="2"/>
      <c r="GTP599" s="2"/>
      <c r="GTQ599" s="2"/>
      <c r="GTR599" s="2"/>
      <c r="GTS599" s="2"/>
      <c r="GTT599" s="2"/>
      <c r="GTU599" s="2"/>
      <c r="GTV599" s="2"/>
      <c r="GTW599" s="2"/>
      <c r="GTX599" s="2"/>
      <c r="GTY599" s="2"/>
      <c r="GTZ599" s="2"/>
      <c r="GUA599" s="2"/>
      <c r="GUB599" s="2"/>
      <c r="GUC599" s="2"/>
      <c r="GUD599" s="2"/>
      <c r="GUE599" s="2"/>
      <c r="GUF599" s="2"/>
      <c r="GUG599" s="2"/>
      <c r="GUH599" s="2"/>
      <c r="GUI599" s="2"/>
      <c r="GUJ599" s="2"/>
      <c r="GUK599" s="2"/>
      <c r="GUL599" s="2"/>
      <c r="GUM599" s="2"/>
      <c r="GUN599" s="2"/>
      <c r="GUO599" s="2"/>
      <c r="GUP599" s="2"/>
      <c r="GUQ599" s="2"/>
      <c r="GUR599" s="2"/>
      <c r="GUS599" s="2"/>
      <c r="GUT599" s="2"/>
      <c r="GUU599" s="2"/>
      <c r="GUV599" s="2"/>
      <c r="GUW599" s="2"/>
      <c r="GUX599" s="2"/>
      <c r="GUY599" s="2"/>
      <c r="GUZ599" s="2"/>
      <c r="GVA599" s="2"/>
      <c r="GVB599" s="2"/>
      <c r="GVC599" s="2"/>
      <c r="GVD599" s="2"/>
      <c r="GVE599" s="2"/>
      <c r="GVF599" s="2"/>
      <c r="GVG599" s="2"/>
      <c r="GVH599" s="2"/>
      <c r="GVI599" s="2"/>
      <c r="GVJ599" s="2"/>
      <c r="GVK599" s="2"/>
      <c r="GVL599" s="2"/>
      <c r="GVM599" s="2"/>
      <c r="GVN599" s="2"/>
      <c r="GVO599" s="2"/>
      <c r="GVP599" s="2"/>
      <c r="GVQ599" s="2"/>
      <c r="GVR599" s="2"/>
      <c r="GVS599" s="2"/>
      <c r="GVT599" s="2"/>
      <c r="GVU599" s="2"/>
      <c r="GVV599" s="2"/>
      <c r="GVW599" s="2"/>
      <c r="GVX599" s="2"/>
      <c r="GVY599" s="2"/>
      <c r="GVZ599" s="2"/>
      <c r="GWA599" s="2"/>
      <c r="GWB599" s="2"/>
      <c r="GWC599" s="2"/>
      <c r="GWD599" s="2"/>
      <c r="GWE599" s="2"/>
      <c r="GWF599" s="2"/>
      <c r="GWG599" s="2"/>
      <c r="GWH599" s="2"/>
      <c r="GWI599" s="2"/>
      <c r="GWJ599" s="2"/>
      <c r="GWK599" s="2"/>
      <c r="GWL599" s="2"/>
      <c r="GWM599" s="2"/>
      <c r="GWN599" s="2"/>
      <c r="GWO599" s="2"/>
      <c r="GWP599" s="2"/>
      <c r="GWQ599" s="2"/>
      <c r="GWR599" s="2"/>
      <c r="GWS599" s="2"/>
      <c r="GWT599" s="2"/>
      <c r="GWU599" s="2"/>
      <c r="GWV599" s="2"/>
      <c r="GWW599" s="2"/>
      <c r="GWX599" s="2"/>
      <c r="GWY599" s="2"/>
      <c r="GWZ599" s="2"/>
      <c r="GXA599" s="2"/>
      <c r="GXB599" s="2"/>
      <c r="GXC599" s="2"/>
      <c r="GXD599" s="2"/>
      <c r="GXE599" s="2"/>
      <c r="GXF599" s="2"/>
      <c r="GXG599" s="2"/>
      <c r="GXH599" s="2"/>
      <c r="GXI599" s="2"/>
      <c r="GXJ599" s="2"/>
      <c r="GXK599" s="2"/>
      <c r="GXL599" s="2"/>
      <c r="GXM599" s="2"/>
      <c r="GXN599" s="2"/>
      <c r="GXO599" s="2"/>
      <c r="GXP599" s="2"/>
      <c r="GXQ599" s="2"/>
      <c r="GXR599" s="2"/>
      <c r="GXS599" s="2"/>
      <c r="GXT599" s="2"/>
      <c r="GXU599" s="2"/>
      <c r="GXV599" s="2"/>
      <c r="GXW599" s="2"/>
      <c r="GXX599" s="2"/>
      <c r="GXY599" s="2"/>
      <c r="GXZ599" s="2"/>
      <c r="GYA599" s="2"/>
      <c r="GYB599" s="2"/>
      <c r="GYC599" s="2"/>
      <c r="GYD599" s="2"/>
      <c r="GYE599" s="2"/>
      <c r="GYF599" s="2"/>
      <c r="GYG599" s="2"/>
      <c r="GYH599" s="2"/>
      <c r="GYI599" s="2"/>
      <c r="GYJ599" s="2"/>
      <c r="GYK599" s="2"/>
      <c r="GYL599" s="2"/>
      <c r="GYM599" s="2"/>
      <c r="GYN599" s="2"/>
      <c r="GYO599" s="2"/>
      <c r="GYP599" s="2"/>
      <c r="GYQ599" s="2"/>
      <c r="GYR599" s="2"/>
      <c r="GYS599" s="2"/>
      <c r="GYT599" s="2"/>
      <c r="GYU599" s="2"/>
      <c r="GYV599" s="2"/>
      <c r="GYW599" s="2"/>
      <c r="GYX599" s="2"/>
      <c r="GYY599" s="2"/>
      <c r="GYZ599" s="2"/>
      <c r="GZA599" s="2"/>
      <c r="GZB599" s="2"/>
      <c r="GZC599" s="2"/>
      <c r="GZD599" s="2"/>
      <c r="GZE599" s="2"/>
      <c r="GZF599" s="2"/>
      <c r="GZG599" s="2"/>
      <c r="GZH599" s="2"/>
      <c r="GZI599" s="2"/>
      <c r="GZJ599" s="2"/>
      <c r="GZK599" s="2"/>
      <c r="GZL599" s="2"/>
      <c r="GZM599" s="2"/>
      <c r="GZN599" s="2"/>
      <c r="GZO599" s="2"/>
      <c r="GZP599" s="2"/>
      <c r="GZQ599" s="2"/>
      <c r="GZR599" s="2"/>
      <c r="GZS599" s="2"/>
      <c r="GZT599" s="2"/>
      <c r="GZU599" s="2"/>
      <c r="GZV599" s="2"/>
      <c r="GZW599" s="2"/>
      <c r="GZX599" s="2"/>
      <c r="GZY599" s="2"/>
      <c r="GZZ599" s="2"/>
      <c r="HAA599" s="2"/>
      <c r="HAB599" s="2"/>
      <c r="HAC599" s="2"/>
      <c r="HAD599" s="2"/>
      <c r="HAE599" s="2"/>
      <c r="HAF599" s="2"/>
      <c r="HAG599" s="2"/>
      <c r="HAH599" s="2"/>
      <c r="HAI599" s="2"/>
      <c r="HAJ599" s="2"/>
      <c r="HAK599" s="2"/>
      <c r="HAL599" s="2"/>
      <c r="HAM599" s="2"/>
      <c r="HAN599" s="2"/>
      <c r="HAO599" s="2"/>
      <c r="HAP599" s="2"/>
      <c r="HAQ599" s="2"/>
      <c r="HAR599" s="2"/>
      <c r="HAS599" s="2"/>
      <c r="HAT599" s="2"/>
      <c r="HAU599" s="2"/>
      <c r="HAV599" s="2"/>
      <c r="HAW599" s="2"/>
      <c r="HAX599" s="2"/>
      <c r="HAY599" s="2"/>
      <c r="HAZ599" s="2"/>
      <c r="HBA599" s="2"/>
      <c r="HBB599" s="2"/>
      <c r="HBC599" s="2"/>
      <c r="HBD599" s="2"/>
      <c r="HBE599" s="2"/>
      <c r="HBF599" s="2"/>
      <c r="HBG599" s="2"/>
      <c r="HBH599" s="2"/>
      <c r="HBI599" s="2"/>
      <c r="HBJ599" s="2"/>
      <c r="HBK599" s="2"/>
      <c r="HBL599" s="2"/>
      <c r="HBM599" s="2"/>
      <c r="HBN599" s="2"/>
      <c r="HBO599" s="2"/>
      <c r="HBP599" s="2"/>
      <c r="HBQ599" s="2"/>
      <c r="HBR599" s="2"/>
      <c r="HBS599" s="2"/>
      <c r="HBT599" s="2"/>
      <c r="HBU599" s="2"/>
      <c r="HBV599" s="2"/>
      <c r="HBW599" s="2"/>
      <c r="HBX599" s="2"/>
      <c r="HBY599" s="2"/>
      <c r="HBZ599" s="2"/>
      <c r="HCA599" s="2"/>
      <c r="HCB599" s="2"/>
      <c r="HCC599" s="2"/>
      <c r="HCD599" s="2"/>
      <c r="HCE599" s="2"/>
      <c r="HCF599" s="2"/>
      <c r="HCG599" s="2"/>
      <c r="HCH599" s="2"/>
      <c r="HCI599" s="2"/>
      <c r="HCJ599" s="2"/>
      <c r="HCK599" s="2"/>
      <c r="HCL599" s="2"/>
      <c r="HCM599" s="2"/>
      <c r="HCN599" s="2"/>
      <c r="HCO599" s="2"/>
      <c r="HCP599" s="2"/>
      <c r="HCQ599" s="2"/>
      <c r="HCR599" s="2"/>
      <c r="HCS599" s="2"/>
      <c r="HCT599" s="2"/>
      <c r="HCU599" s="2"/>
      <c r="HCV599" s="2"/>
      <c r="HCW599" s="2"/>
      <c r="HCX599" s="2"/>
      <c r="HCY599" s="2"/>
      <c r="HCZ599" s="2"/>
      <c r="HDA599" s="2"/>
      <c r="HDB599" s="2"/>
      <c r="HDC599" s="2"/>
      <c r="HDD599" s="2"/>
      <c r="HDE599" s="2"/>
      <c r="HDF599" s="2"/>
      <c r="HDG599" s="2"/>
      <c r="HDH599" s="2"/>
      <c r="HDI599" s="2"/>
      <c r="HDJ599" s="2"/>
      <c r="HDK599" s="2"/>
      <c r="HDL599" s="2"/>
      <c r="HDM599" s="2"/>
      <c r="HDN599" s="2"/>
      <c r="HDO599" s="2"/>
      <c r="HDP599" s="2"/>
      <c r="HDQ599" s="2"/>
      <c r="HDR599" s="2"/>
      <c r="HDS599" s="2"/>
      <c r="HDT599" s="2"/>
      <c r="HDU599" s="2"/>
      <c r="HDV599" s="2"/>
      <c r="HDW599" s="2"/>
      <c r="HDX599" s="2"/>
      <c r="HDY599" s="2"/>
      <c r="HDZ599" s="2"/>
      <c r="HEA599" s="2"/>
      <c r="HEB599" s="2"/>
      <c r="HEC599" s="2"/>
      <c r="HED599" s="2"/>
      <c r="HEE599" s="2"/>
      <c r="HEF599" s="2"/>
      <c r="HEG599" s="2"/>
      <c r="HEH599" s="2"/>
      <c r="HEI599" s="2"/>
      <c r="HEJ599" s="2"/>
      <c r="HEK599" s="2"/>
      <c r="HEL599" s="2"/>
      <c r="HEM599" s="2"/>
      <c r="HEN599" s="2"/>
      <c r="HEO599" s="2"/>
      <c r="HEP599" s="2"/>
      <c r="HEQ599" s="2"/>
      <c r="HER599" s="2"/>
      <c r="HES599" s="2"/>
      <c r="HET599" s="2"/>
      <c r="HEU599" s="2"/>
      <c r="HEV599" s="2"/>
      <c r="HEW599" s="2"/>
      <c r="HEX599" s="2"/>
      <c r="HEY599" s="2"/>
      <c r="HEZ599" s="2"/>
      <c r="HFA599" s="2"/>
      <c r="HFB599" s="2"/>
      <c r="HFC599" s="2"/>
      <c r="HFD599" s="2"/>
      <c r="HFE599" s="2"/>
      <c r="HFF599" s="2"/>
      <c r="HFG599" s="2"/>
      <c r="HFH599" s="2"/>
      <c r="HFI599" s="2"/>
      <c r="HFJ599" s="2"/>
      <c r="HFK599" s="2"/>
      <c r="HFL599" s="2"/>
      <c r="HFM599" s="2"/>
      <c r="HFN599" s="2"/>
      <c r="HFO599" s="2"/>
      <c r="HFP599" s="2"/>
      <c r="HFQ599" s="2"/>
      <c r="HFR599" s="2"/>
      <c r="HFS599" s="2"/>
      <c r="HFT599" s="2"/>
      <c r="HFU599" s="2"/>
      <c r="HFV599" s="2"/>
      <c r="HFW599" s="2"/>
      <c r="HFX599" s="2"/>
      <c r="HFY599" s="2"/>
      <c r="HFZ599" s="2"/>
      <c r="HGA599" s="2"/>
      <c r="HGB599" s="2"/>
      <c r="HGC599" s="2"/>
      <c r="HGD599" s="2"/>
      <c r="HGE599" s="2"/>
      <c r="HGF599" s="2"/>
      <c r="HGG599" s="2"/>
      <c r="HGH599" s="2"/>
      <c r="HGI599" s="2"/>
      <c r="HGJ599" s="2"/>
      <c r="HGK599" s="2"/>
      <c r="HGL599" s="2"/>
      <c r="HGM599" s="2"/>
      <c r="HGN599" s="2"/>
      <c r="HGO599" s="2"/>
      <c r="HGP599" s="2"/>
      <c r="HGQ599" s="2"/>
      <c r="HGR599" s="2"/>
      <c r="HGS599" s="2"/>
      <c r="HGT599" s="2"/>
      <c r="HGU599" s="2"/>
      <c r="HGV599" s="2"/>
      <c r="HGW599" s="2"/>
      <c r="HGX599" s="2"/>
      <c r="HGY599" s="2"/>
      <c r="HGZ599" s="2"/>
      <c r="HHA599" s="2"/>
      <c r="HHB599" s="2"/>
      <c r="HHC599" s="2"/>
      <c r="HHD599" s="2"/>
      <c r="HHE599" s="2"/>
      <c r="HHF599" s="2"/>
      <c r="HHG599" s="2"/>
      <c r="HHH599" s="2"/>
      <c r="HHI599" s="2"/>
      <c r="HHJ599" s="2"/>
      <c r="HHK599" s="2"/>
      <c r="HHL599" s="2"/>
      <c r="HHM599" s="2"/>
      <c r="HHN599" s="2"/>
      <c r="HHO599" s="2"/>
      <c r="HHP599" s="2"/>
      <c r="HHQ599" s="2"/>
      <c r="HHR599" s="2"/>
      <c r="HHS599" s="2"/>
      <c r="HHT599" s="2"/>
      <c r="HHU599" s="2"/>
      <c r="HHV599" s="2"/>
      <c r="HHW599" s="2"/>
      <c r="HHX599" s="2"/>
      <c r="HHY599" s="2"/>
      <c r="HHZ599" s="2"/>
      <c r="HIA599" s="2"/>
      <c r="HIB599" s="2"/>
      <c r="HIC599" s="2"/>
      <c r="HID599" s="2"/>
      <c r="HIE599" s="2"/>
      <c r="HIF599" s="2"/>
      <c r="HIG599" s="2"/>
      <c r="HIH599" s="2"/>
      <c r="HII599" s="2"/>
      <c r="HIJ599" s="2"/>
      <c r="HIK599" s="2"/>
      <c r="HIL599" s="2"/>
      <c r="HIM599" s="2"/>
      <c r="HIN599" s="2"/>
      <c r="HIO599" s="2"/>
      <c r="HIP599" s="2"/>
      <c r="HIQ599" s="2"/>
      <c r="HIR599" s="2"/>
      <c r="HIS599" s="2"/>
      <c r="HIT599" s="2"/>
      <c r="HIU599" s="2"/>
      <c r="HIV599" s="2"/>
      <c r="HIW599" s="2"/>
      <c r="HIX599" s="2"/>
      <c r="HIY599" s="2"/>
      <c r="HIZ599" s="2"/>
      <c r="HJA599" s="2"/>
      <c r="HJB599" s="2"/>
      <c r="HJC599" s="2"/>
      <c r="HJD599" s="2"/>
      <c r="HJE599" s="2"/>
      <c r="HJF599" s="2"/>
      <c r="HJG599" s="2"/>
      <c r="HJH599" s="2"/>
      <c r="HJI599" s="2"/>
      <c r="HJJ599" s="2"/>
      <c r="HJK599" s="2"/>
      <c r="HJL599" s="2"/>
      <c r="HJM599" s="2"/>
      <c r="HJN599" s="2"/>
      <c r="HJO599" s="2"/>
      <c r="HJP599" s="2"/>
      <c r="HJQ599" s="2"/>
      <c r="HJR599" s="2"/>
      <c r="HJS599" s="2"/>
      <c r="HJT599" s="2"/>
      <c r="HJU599" s="2"/>
      <c r="HJV599" s="2"/>
      <c r="HJW599" s="2"/>
      <c r="HJX599" s="2"/>
      <c r="HJY599" s="2"/>
      <c r="HJZ599" s="2"/>
      <c r="HKA599" s="2"/>
      <c r="HKB599" s="2"/>
      <c r="HKC599" s="2"/>
      <c r="HKD599" s="2"/>
      <c r="HKE599" s="2"/>
      <c r="HKF599" s="2"/>
      <c r="HKG599" s="2"/>
      <c r="HKH599" s="2"/>
      <c r="HKI599" s="2"/>
      <c r="HKJ599" s="2"/>
      <c r="HKK599" s="2"/>
      <c r="HKL599" s="2"/>
      <c r="HKM599" s="2"/>
      <c r="HKN599" s="2"/>
      <c r="HKO599" s="2"/>
      <c r="HKP599" s="2"/>
      <c r="HKQ599" s="2"/>
      <c r="HKR599" s="2"/>
      <c r="HKS599" s="2"/>
      <c r="HKT599" s="2"/>
      <c r="HKU599" s="2"/>
      <c r="HKV599" s="2"/>
      <c r="HKW599" s="2"/>
      <c r="HKX599" s="2"/>
      <c r="HKY599" s="2"/>
      <c r="HKZ599" s="2"/>
      <c r="HLA599" s="2"/>
      <c r="HLB599" s="2"/>
      <c r="HLC599" s="2"/>
      <c r="HLD599" s="2"/>
      <c r="HLE599" s="2"/>
      <c r="HLF599" s="2"/>
      <c r="HLG599" s="2"/>
      <c r="HLH599" s="2"/>
      <c r="HLI599" s="2"/>
      <c r="HLJ599" s="2"/>
      <c r="HLK599" s="2"/>
      <c r="HLL599" s="2"/>
      <c r="HLM599" s="2"/>
      <c r="HLN599" s="2"/>
      <c r="HLO599" s="2"/>
      <c r="HLP599" s="2"/>
      <c r="HLQ599" s="2"/>
      <c r="HLR599" s="2"/>
      <c r="HLS599" s="2"/>
      <c r="HLT599" s="2"/>
      <c r="HLU599" s="2"/>
      <c r="HLV599" s="2"/>
      <c r="HLW599" s="2"/>
      <c r="HLX599" s="2"/>
      <c r="HLY599" s="2"/>
      <c r="HLZ599" s="2"/>
      <c r="HMA599" s="2"/>
      <c r="HMB599" s="2"/>
      <c r="HMC599" s="2"/>
      <c r="HMD599" s="2"/>
      <c r="HME599" s="2"/>
      <c r="HMF599" s="2"/>
      <c r="HMG599" s="2"/>
      <c r="HMH599" s="2"/>
      <c r="HMI599" s="2"/>
      <c r="HMJ599" s="2"/>
      <c r="HMK599" s="2"/>
      <c r="HML599" s="2"/>
      <c r="HMM599" s="2"/>
      <c r="HMN599" s="2"/>
      <c r="HMO599" s="2"/>
      <c r="HMP599" s="2"/>
      <c r="HMQ599" s="2"/>
      <c r="HMR599" s="2"/>
      <c r="HMS599" s="2"/>
      <c r="HMT599" s="2"/>
      <c r="HMU599" s="2"/>
      <c r="HMV599" s="2"/>
      <c r="HMW599" s="2"/>
      <c r="HMX599" s="2"/>
      <c r="HMY599" s="2"/>
      <c r="HMZ599" s="2"/>
      <c r="HNA599" s="2"/>
      <c r="HNB599" s="2"/>
      <c r="HNC599" s="2"/>
      <c r="HND599" s="2"/>
      <c r="HNE599" s="2"/>
      <c r="HNF599" s="2"/>
      <c r="HNG599" s="2"/>
      <c r="HNH599" s="2"/>
      <c r="HNI599" s="2"/>
      <c r="HNJ599" s="2"/>
      <c r="HNK599" s="2"/>
      <c r="HNL599" s="2"/>
      <c r="HNM599" s="2"/>
      <c r="HNN599" s="2"/>
      <c r="HNO599" s="2"/>
      <c r="HNP599" s="2"/>
      <c r="HNQ599" s="2"/>
      <c r="HNR599" s="2"/>
      <c r="HNS599" s="2"/>
      <c r="HNT599" s="2"/>
      <c r="HNU599" s="2"/>
      <c r="HNV599" s="2"/>
      <c r="HNW599" s="2"/>
      <c r="HNX599" s="2"/>
      <c r="HNY599" s="2"/>
      <c r="HNZ599" s="2"/>
      <c r="HOA599" s="2"/>
      <c r="HOB599" s="2"/>
      <c r="HOC599" s="2"/>
      <c r="HOD599" s="2"/>
      <c r="HOE599" s="2"/>
      <c r="HOF599" s="2"/>
      <c r="HOG599" s="2"/>
      <c r="HOH599" s="2"/>
      <c r="HOI599" s="2"/>
      <c r="HOJ599" s="2"/>
      <c r="HOK599" s="2"/>
      <c r="HOL599" s="2"/>
      <c r="HOM599" s="2"/>
      <c r="HON599" s="2"/>
      <c r="HOO599" s="2"/>
      <c r="HOP599" s="2"/>
      <c r="HOQ599" s="2"/>
      <c r="HOR599" s="2"/>
      <c r="HOS599" s="2"/>
      <c r="HOT599" s="2"/>
      <c r="HOU599" s="2"/>
      <c r="HOV599" s="2"/>
      <c r="HOW599" s="2"/>
      <c r="HOX599" s="2"/>
      <c r="HOY599" s="2"/>
      <c r="HOZ599" s="2"/>
      <c r="HPA599" s="2"/>
      <c r="HPB599" s="2"/>
      <c r="HPC599" s="2"/>
      <c r="HPD599" s="2"/>
      <c r="HPE599" s="2"/>
      <c r="HPF599" s="2"/>
      <c r="HPG599" s="2"/>
      <c r="HPH599" s="2"/>
      <c r="HPI599" s="2"/>
      <c r="HPJ599" s="2"/>
      <c r="HPK599" s="2"/>
      <c r="HPL599" s="2"/>
      <c r="HPM599" s="2"/>
      <c r="HPN599" s="2"/>
      <c r="HPO599" s="2"/>
      <c r="HPP599" s="2"/>
      <c r="HPQ599" s="2"/>
      <c r="HPR599" s="2"/>
      <c r="HPS599" s="2"/>
      <c r="HPT599" s="2"/>
      <c r="HPU599" s="2"/>
      <c r="HPV599" s="2"/>
      <c r="HPW599" s="2"/>
      <c r="HPX599" s="2"/>
      <c r="HPY599" s="2"/>
      <c r="HPZ599" s="2"/>
      <c r="HQA599" s="2"/>
      <c r="HQB599" s="2"/>
      <c r="HQC599" s="2"/>
      <c r="HQD599" s="2"/>
      <c r="HQE599" s="2"/>
      <c r="HQF599" s="2"/>
      <c r="HQG599" s="2"/>
      <c r="HQH599" s="2"/>
      <c r="HQI599" s="2"/>
      <c r="HQJ599" s="2"/>
      <c r="HQK599" s="2"/>
      <c r="HQL599" s="2"/>
      <c r="HQM599" s="2"/>
      <c r="HQN599" s="2"/>
      <c r="HQO599" s="2"/>
      <c r="HQP599" s="2"/>
      <c r="HQQ599" s="2"/>
      <c r="HQR599" s="2"/>
      <c r="HQS599" s="2"/>
      <c r="HQT599" s="2"/>
      <c r="HQU599" s="2"/>
      <c r="HQV599" s="2"/>
      <c r="HQW599" s="2"/>
      <c r="HQX599" s="2"/>
      <c r="HQY599" s="2"/>
      <c r="HQZ599" s="2"/>
      <c r="HRA599" s="2"/>
      <c r="HRB599" s="2"/>
      <c r="HRC599" s="2"/>
      <c r="HRD599" s="2"/>
      <c r="HRE599" s="2"/>
      <c r="HRF599" s="2"/>
      <c r="HRG599" s="2"/>
      <c r="HRH599" s="2"/>
      <c r="HRI599" s="2"/>
      <c r="HRJ599" s="2"/>
      <c r="HRK599" s="2"/>
      <c r="HRL599" s="2"/>
      <c r="HRM599" s="2"/>
      <c r="HRN599" s="2"/>
      <c r="HRO599" s="2"/>
      <c r="HRP599" s="2"/>
      <c r="HRQ599" s="2"/>
      <c r="HRR599" s="2"/>
      <c r="HRS599" s="2"/>
      <c r="HRT599" s="2"/>
      <c r="HRU599" s="2"/>
      <c r="HRV599" s="2"/>
      <c r="HRW599" s="2"/>
      <c r="HRX599" s="2"/>
      <c r="HRY599" s="2"/>
      <c r="HRZ599" s="2"/>
      <c r="HSA599" s="2"/>
      <c r="HSB599" s="2"/>
      <c r="HSC599" s="2"/>
      <c r="HSD599" s="2"/>
      <c r="HSE599" s="2"/>
      <c r="HSF599" s="2"/>
      <c r="HSG599" s="2"/>
      <c r="HSH599" s="2"/>
      <c r="HSI599" s="2"/>
      <c r="HSJ599" s="2"/>
      <c r="HSK599" s="2"/>
      <c r="HSL599" s="2"/>
      <c r="HSM599" s="2"/>
      <c r="HSN599" s="2"/>
      <c r="HSO599" s="2"/>
      <c r="HSP599" s="2"/>
      <c r="HSQ599" s="2"/>
      <c r="HSR599" s="2"/>
      <c r="HSS599" s="2"/>
      <c r="HST599" s="2"/>
      <c r="HSU599" s="2"/>
      <c r="HSV599" s="2"/>
      <c r="HSW599" s="2"/>
      <c r="HSX599" s="2"/>
      <c r="HSY599" s="2"/>
      <c r="HSZ599" s="2"/>
      <c r="HTA599" s="2"/>
      <c r="HTB599" s="2"/>
      <c r="HTC599" s="2"/>
      <c r="HTD599" s="2"/>
      <c r="HTE599" s="2"/>
      <c r="HTF599" s="2"/>
      <c r="HTG599" s="2"/>
      <c r="HTH599" s="2"/>
      <c r="HTI599" s="2"/>
      <c r="HTJ599" s="2"/>
      <c r="HTK599" s="2"/>
      <c r="HTL599" s="2"/>
      <c r="HTM599" s="2"/>
      <c r="HTN599" s="2"/>
      <c r="HTO599" s="2"/>
      <c r="HTP599" s="2"/>
      <c r="HTQ599" s="2"/>
      <c r="HTR599" s="2"/>
      <c r="HTS599" s="2"/>
      <c r="HTT599" s="2"/>
      <c r="HTU599" s="2"/>
      <c r="HTV599" s="2"/>
      <c r="HTW599" s="2"/>
      <c r="HTX599" s="2"/>
      <c r="HTY599" s="2"/>
      <c r="HTZ599" s="2"/>
      <c r="HUA599" s="2"/>
      <c r="HUB599" s="2"/>
      <c r="HUC599" s="2"/>
      <c r="HUD599" s="2"/>
      <c r="HUE599" s="2"/>
      <c r="HUF599" s="2"/>
      <c r="HUG599" s="2"/>
      <c r="HUH599" s="2"/>
      <c r="HUI599" s="2"/>
      <c r="HUJ599" s="2"/>
      <c r="HUK599" s="2"/>
      <c r="HUL599" s="2"/>
      <c r="HUM599" s="2"/>
      <c r="HUN599" s="2"/>
      <c r="HUO599" s="2"/>
      <c r="HUP599" s="2"/>
      <c r="HUQ599" s="2"/>
      <c r="HUR599" s="2"/>
      <c r="HUS599" s="2"/>
      <c r="HUT599" s="2"/>
      <c r="HUU599" s="2"/>
      <c r="HUV599" s="2"/>
      <c r="HUW599" s="2"/>
      <c r="HUX599" s="2"/>
      <c r="HUY599" s="2"/>
      <c r="HUZ599" s="2"/>
      <c r="HVA599" s="2"/>
      <c r="HVB599" s="2"/>
      <c r="HVC599" s="2"/>
      <c r="HVD599" s="2"/>
      <c r="HVE599" s="2"/>
      <c r="HVF599" s="2"/>
      <c r="HVG599" s="2"/>
      <c r="HVH599" s="2"/>
      <c r="HVI599" s="2"/>
      <c r="HVJ599" s="2"/>
      <c r="HVK599" s="2"/>
      <c r="HVL599" s="2"/>
      <c r="HVM599" s="2"/>
      <c r="HVN599" s="2"/>
      <c r="HVO599" s="2"/>
      <c r="HVP599" s="2"/>
      <c r="HVQ599" s="2"/>
      <c r="HVR599" s="2"/>
      <c r="HVS599" s="2"/>
      <c r="HVT599" s="2"/>
      <c r="HVU599" s="2"/>
      <c r="HVV599" s="2"/>
      <c r="HVW599" s="2"/>
      <c r="HVX599" s="2"/>
      <c r="HVY599" s="2"/>
      <c r="HVZ599" s="2"/>
      <c r="HWA599" s="2"/>
      <c r="HWB599" s="2"/>
      <c r="HWC599" s="2"/>
      <c r="HWD599" s="2"/>
      <c r="HWE599" s="2"/>
      <c r="HWF599" s="2"/>
      <c r="HWG599" s="2"/>
      <c r="HWH599" s="2"/>
      <c r="HWI599" s="2"/>
      <c r="HWJ599" s="2"/>
      <c r="HWK599" s="2"/>
      <c r="HWL599" s="2"/>
      <c r="HWM599" s="2"/>
      <c r="HWN599" s="2"/>
      <c r="HWO599" s="2"/>
      <c r="HWP599" s="2"/>
      <c r="HWQ599" s="2"/>
      <c r="HWR599" s="2"/>
      <c r="HWS599" s="2"/>
      <c r="HWT599" s="2"/>
      <c r="HWU599" s="2"/>
      <c r="HWV599" s="2"/>
      <c r="HWW599" s="2"/>
      <c r="HWX599" s="2"/>
      <c r="HWY599" s="2"/>
      <c r="HWZ599" s="2"/>
      <c r="HXA599" s="2"/>
      <c r="HXB599" s="2"/>
      <c r="HXC599" s="2"/>
      <c r="HXD599" s="2"/>
      <c r="HXE599" s="2"/>
      <c r="HXF599" s="2"/>
      <c r="HXG599" s="2"/>
      <c r="HXH599" s="2"/>
      <c r="HXI599" s="2"/>
      <c r="HXJ599" s="2"/>
      <c r="HXK599" s="2"/>
      <c r="HXL599" s="2"/>
      <c r="HXM599" s="2"/>
      <c r="HXN599" s="2"/>
      <c r="HXO599" s="2"/>
      <c r="HXP599" s="2"/>
      <c r="HXQ599" s="2"/>
      <c r="HXR599" s="2"/>
      <c r="HXS599" s="2"/>
      <c r="HXT599" s="2"/>
      <c r="HXU599" s="2"/>
      <c r="HXV599" s="2"/>
      <c r="HXW599" s="2"/>
      <c r="HXX599" s="2"/>
      <c r="HXY599" s="2"/>
      <c r="HXZ599" s="2"/>
      <c r="HYA599" s="2"/>
      <c r="HYB599" s="2"/>
      <c r="HYC599" s="2"/>
      <c r="HYD599" s="2"/>
      <c r="HYE599" s="2"/>
      <c r="HYF599" s="2"/>
      <c r="HYG599" s="2"/>
      <c r="HYH599" s="2"/>
      <c r="HYI599" s="2"/>
      <c r="HYJ599" s="2"/>
      <c r="HYK599" s="2"/>
      <c r="HYL599" s="2"/>
      <c r="HYM599" s="2"/>
      <c r="HYN599" s="2"/>
      <c r="HYO599" s="2"/>
      <c r="HYP599" s="2"/>
      <c r="HYQ599" s="2"/>
      <c r="HYR599" s="2"/>
      <c r="HYS599" s="2"/>
      <c r="HYT599" s="2"/>
      <c r="HYU599" s="2"/>
      <c r="HYV599" s="2"/>
      <c r="HYW599" s="2"/>
      <c r="HYX599" s="2"/>
      <c r="HYY599" s="2"/>
      <c r="HYZ599" s="2"/>
      <c r="HZA599" s="2"/>
      <c r="HZB599" s="2"/>
      <c r="HZC599" s="2"/>
      <c r="HZD599" s="2"/>
      <c r="HZE599" s="2"/>
      <c r="HZF599" s="2"/>
      <c r="HZG599" s="2"/>
      <c r="HZH599" s="2"/>
      <c r="HZI599" s="2"/>
      <c r="HZJ599" s="2"/>
      <c r="HZK599" s="2"/>
      <c r="HZL599" s="2"/>
      <c r="HZM599" s="2"/>
      <c r="HZN599" s="2"/>
      <c r="HZO599" s="2"/>
      <c r="HZP599" s="2"/>
      <c r="HZQ599" s="2"/>
      <c r="HZR599" s="2"/>
      <c r="HZS599" s="2"/>
      <c r="HZT599" s="2"/>
      <c r="HZU599" s="2"/>
      <c r="HZV599" s="2"/>
      <c r="HZW599" s="2"/>
      <c r="HZX599" s="2"/>
      <c r="HZY599" s="2"/>
      <c r="HZZ599" s="2"/>
      <c r="IAA599" s="2"/>
      <c r="IAB599" s="2"/>
      <c r="IAC599" s="2"/>
      <c r="IAD599" s="2"/>
      <c r="IAE599" s="2"/>
      <c r="IAF599" s="2"/>
      <c r="IAG599" s="2"/>
      <c r="IAH599" s="2"/>
      <c r="IAI599" s="2"/>
      <c r="IAJ599" s="2"/>
      <c r="IAK599" s="2"/>
      <c r="IAL599" s="2"/>
      <c r="IAM599" s="2"/>
      <c r="IAN599" s="2"/>
      <c r="IAO599" s="2"/>
      <c r="IAP599" s="2"/>
      <c r="IAQ599" s="2"/>
      <c r="IAR599" s="2"/>
      <c r="IAS599" s="2"/>
      <c r="IAT599" s="2"/>
      <c r="IAU599" s="2"/>
      <c r="IAV599" s="2"/>
      <c r="IAW599" s="2"/>
      <c r="IAX599" s="2"/>
      <c r="IAY599" s="2"/>
      <c r="IAZ599" s="2"/>
      <c r="IBA599" s="2"/>
      <c r="IBB599" s="2"/>
      <c r="IBC599" s="2"/>
      <c r="IBD599" s="2"/>
      <c r="IBE599" s="2"/>
      <c r="IBF599" s="2"/>
      <c r="IBG599" s="2"/>
      <c r="IBH599" s="2"/>
      <c r="IBI599" s="2"/>
      <c r="IBJ599" s="2"/>
      <c r="IBK599" s="2"/>
      <c r="IBL599" s="2"/>
      <c r="IBM599" s="2"/>
      <c r="IBN599" s="2"/>
      <c r="IBO599" s="2"/>
      <c r="IBP599" s="2"/>
      <c r="IBQ599" s="2"/>
      <c r="IBR599" s="2"/>
      <c r="IBS599" s="2"/>
      <c r="IBT599" s="2"/>
      <c r="IBU599" s="2"/>
      <c r="IBV599" s="2"/>
      <c r="IBW599" s="2"/>
      <c r="IBX599" s="2"/>
      <c r="IBY599" s="2"/>
      <c r="IBZ599" s="2"/>
      <c r="ICA599" s="2"/>
      <c r="ICB599" s="2"/>
      <c r="ICC599" s="2"/>
      <c r="ICD599" s="2"/>
      <c r="ICE599" s="2"/>
      <c r="ICF599" s="2"/>
      <c r="ICG599" s="2"/>
      <c r="ICH599" s="2"/>
      <c r="ICI599" s="2"/>
      <c r="ICJ599" s="2"/>
      <c r="ICK599" s="2"/>
      <c r="ICL599" s="2"/>
      <c r="ICM599" s="2"/>
      <c r="ICN599" s="2"/>
      <c r="ICO599" s="2"/>
      <c r="ICP599" s="2"/>
      <c r="ICQ599" s="2"/>
      <c r="ICR599" s="2"/>
      <c r="ICS599" s="2"/>
      <c r="ICT599" s="2"/>
      <c r="ICU599" s="2"/>
      <c r="ICV599" s="2"/>
      <c r="ICW599" s="2"/>
      <c r="ICX599" s="2"/>
      <c r="ICY599" s="2"/>
      <c r="ICZ599" s="2"/>
      <c r="IDA599" s="2"/>
      <c r="IDB599" s="2"/>
      <c r="IDC599" s="2"/>
      <c r="IDD599" s="2"/>
      <c r="IDE599" s="2"/>
      <c r="IDF599" s="2"/>
      <c r="IDG599" s="2"/>
      <c r="IDH599" s="2"/>
      <c r="IDI599" s="2"/>
      <c r="IDJ599" s="2"/>
      <c r="IDK599" s="2"/>
      <c r="IDL599" s="2"/>
      <c r="IDM599" s="2"/>
      <c r="IDN599" s="2"/>
      <c r="IDO599" s="2"/>
      <c r="IDP599" s="2"/>
      <c r="IDQ599" s="2"/>
      <c r="IDR599" s="2"/>
      <c r="IDS599" s="2"/>
      <c r="IDT599" s="2"/>
      <c r="IDU599" s="2"/>
      <c r="IDV599" s="2"/>
      <c r="IDW599" s="2"/>
      <c r="IDX599" s="2"/>
      <c r="IDY599" s="2"/>
      <c r="IDZ599" s="2"/>
      <c r="IEA599" s="2"/>
      <c r="IEB599" s="2"/>
      <c r="IEC599" s="2"/>
      <c r="IED599" s="2"/>
      <c r="IEE599" s="2"/>
      <c r="IEF599" s="2"/>
      <c r="IEG599" s="2"/>
      <c r="IEH599" s="2"/>
      <c r="IEI599" s="2"/>
      <c r="IEJ599" s="2"/>
      <c r="IEK599" s="2"/>
      <c r="IEL599" s="2"/>
      <c r="IEM599" s="2"/>
      <c r="IEN599" s="2"/>
      <c r="IEO599" s="2"/>
      <c r="IEP599" s="2"/>
      <c r="IEQ599" s="2"/>
      <c r="IER599" s="2"/>
      <c r="IES599" s="2"/>
      <c r="IET599" s="2"/>
      <c r="IEU599" s="2"/>
      <c r="IEV599" s="2"/>
      <c r="IEW599" s="2"/>
      <c r="IEX599" s="2"/>
      <c r="IEY599" s="2"/>
      <c r="IEZ599" s="2"/>
      <c r="IFA599" s="2"/>
      <c r="IFB599" s="2"/>
      <c r="IFC599" s="2"/>
      <c r="IFD599" s="2"/>
      <c r="IFE599" s="2"/>
      <c r="IFF599" s="2"/>
      <c r="IFG599" s="2"/>
      <c r="IFH599" s="2"/>
      <c r="IFI599" s="2"/>
      <c r="IFJ599" s="2"/>
      <c r="IFK599" s="2"/>
      <c r="IFL599" s="2"/>
      <c r="IFM599" s="2"/>
      <c r="IFN599" s="2"/>
      <c r="IFO599" s="2"/>
      <c r="IFP599" s="2"/>
      <c r="IFQ599" s="2"/>
      <c r="IFR599" s="2"/>
      <c r="IFS599" s="2"/>
      <c r="IFT599" s="2"/>
      <c r="IFU599" s="2"/>
      <c r="IFV599" s="2"/>
      <c r="IFW599" s="2"/>
      <c r="IFX599" s="2"/>
      <c r="IFY599" s="2"/>
      <c r="IFZ599" s="2"/>
      <c r="IGA599" s="2"/>
      <c r="IGB599" s="2"/>
      <c r="IGC599" s="2"/>
      <c r="IGD599" s="2"/>
      <c r="IGE599" s="2"/>
      <c r="IGF599" s="2"/>
      <c r="IGG599" s="2"/>
      <c r="IGH599" s="2"/>
      <c r="IGI599" s="2"/>
      <c r="IGJ599" s="2"/>
      <c r="IGK599" s="2"/>
      <c r="IGL599" s="2"/>
      <c r="IGM599" s="2"/>
      <c r="IGN599" s="2"/>
      <c r="IGO599" s="2"/>
      <c r="IGP599" s="2"/>
      <c r="IGQ599" s="2"/>
      <c r="IGR599" s="2"/>
      <c r="IGS599" s="2"/>
      <c r="IGT599" s="2"/>
      <c r="IGU599" s="2"/>
      <c r="IGV599" s="2"/>
      <c r="IGW599" s="2"/>
      <c r="IGX599" s="2"/>
      <c r="IGY599" s="2"/>
      <c r="IGZ599" s="2"/>
      <c r="IHA599" s="2"/>
      <c r="IHB599" s="2"/>
      <c r="IHC599" s="2"/>
      <c r="IHD599" s="2"/>
      <c r="IHE599" s="2"/>
      <c r="IHF599" s="2"/>
      <c r="IHG599" s="2"/>
      <c r="IHH599" s="2"/>
      <c r="IHI599" s="2"/>
      <c r="IHJ599" s="2"/>
      <c r="IHK599" s="2"/>
      <c r="IHL599" s="2"/>
      <c r="IHM599" s="2"/>
      <c r="IHN599" s="2"/>
      <c r="IHO599" s="2"/>
      <c r="IHP599" s="2"/>
      <c r="IHQ599" s="2"/>
      <c r="IHR599" s="2"/>
      <c r="IHS599" s="2"/>
      <c r="IHT599" s="2"/>
      <c r="IHU599" s="2"/>
      <c r="IHV599" s="2"/>
      <c r="IHW599" s="2"/>
      <c r="IHX599" s="2"/>
      <c r="IHY599" s="2"/>
      <c r="IHZ599" s="2"/>
      <c r="IIA599" s="2"/>
      <c r="IIB599" s="2"/>
      <c r="IIC599" s="2"/>
      <c r="IID599" s="2"/>
      <c r="IIE599" s="2"/>
      <c r="IIF599" s="2"/>
      <c r="IIG599" s="2"/>
      <c r="IIH599" s="2"/>
      <c r="III599" s="2"/>
      <c r="IIJ599" s="2"/>
      <c r="IIK599" s="2"/>
      <c r="IIL599" s="2"/>
      <c r="IIM599" s="2"/>
      <c r="IIN599" s="2"/>
      <c r="IIO599" s="2"/>
      <c r="IIP599" s="2"/>
      <c r="IIQ599" s="2"/>
      <c r="IIR599" s="2"/>
      <c r="IIS599" s="2"/>
      <c r="IIT599" s="2"/>
      <c r="IIU599" s="2"/>
      <c r="IIV599" s="2"/>
      <c r="IIW599" s="2"/>
      <c r="IIX599" s="2"/>
      <c r="IIY599" s="2"/>
      <c r="IIZ599" s="2"/>
      <c r="IJA599" s="2"/>
      <c r="IJB599" s="2"/>
      <c r="IJC599" s="2"/>
      <c r="IJD599" s="2"/>
      <c r="IJE599" s="2"/>
      <c r="IJF599" s="2"/>
      <c r="IJG599" s="2"/>
      <c r="IJH599" s="2"/>
      <c r="IJI599" s="2"/>
      <c r="IJJ599" s="2"/>
      <c r="IJK599" s="2"/>
      <c r="IJL599" s="2"/>
      <c r="IJM599" s="2"/>
      <c r="IJN599" s="2"/>
      <c r="IJO599" s="2"/>
      <c r="IJP599" s="2"/>
      <c r="IJQ599" s="2"/>
      <c r="IJR599" s="2"/>
      <c r="IJS599" s="2"/>
      <c r="IJT599" s="2"/>
      <c r="IJU599" s="2"/>
      <c r="IJV599" s="2"/>
      <c r="IJW599" s="2"/>
      <c r="IJX599" s="2"/>
      <c r="IJY599" s="2"/>
      <c r="IJZ599" s="2"/>
      <c r="IKA599" s="2"/>
      <c r="IKB599" s="2"/>
      <c r="IKC599" s="2"/>
      <c r="IKD599" s="2"/>
      <c r="IKE599" s="2"/>
      <c r="IKF599" s="2"/>
      <c r="IKG599" s="2"/>
      <c r="IKH599" s="2"/>
      <c r="IKI599" s="2"/>
      <c r="IKJ599" s="2"/>
      <c r="IKK599" s="2"/>
      <c r="IKL599" s="2"/>
      <c r="IKM599" s="2"/>
      <c r="IKN599" s="2"/>
      <c r="IKO599" s="2"/>
      <c r="IKP599" s="2"/>
      <c r="IKQ599" s="2"/>
      <c r="IKR599" s="2"/>
      <c r="IKS599" s="2"/>
      <c r="IKT599" s="2"/>
      <c r="IKU599" s="2"/>
      <c r="IKV599" s="2"/>
      <c r="IKW599" s="2"/>
      <c r="IKX599" s="2"/>
      <c r="IKY599" s="2"/>
      <c r="IKZ599" s="2"/>
      <c r="ILA599" s="2"/>
      <c r="ILB599" s="2"/>
      <c r="ILC599" s="2"/>
      <c r="ILD599" s="2"/>
      <c r="ILE599" s="2"/>
      <c r="ILF599" s="2"/>
      <c r="ILG599" s="2"/>
      <c r="ILH599" s="2"/>
      <c r="ILI599" s="2"/>
      <c r="ILJ599" s="2"/>
      <c r="ILK599" s="2"/>
      <c r="ILL599" s="2"/>
      <c r="ILM599" s="2"/>
      <c r="ILN599" s="2"/>
      <c r="ILO599" s="2"/>
      <c r="ILP599" s="2"/>
      <c r="ILQ599" s="2"/>
      <c r="ILR599" s="2"/>
      <c r="ILS599" s="2"/>
      <c r="ILT599" s="2"/>
      <c r="ILU599" s="2"/>
      <c r="ILV599" s="2"/>
      <c r="ILW599" s="2"/>
      <c r="ILX599" s="2"/>
      <c r="ILY599" s="2"/>
      <c r="ILZ599" s="2"/>
      <c r="IMA599" s="2"/>
      <c r="IMB599" s="2"/>
      <c r="IMC599" s="2"/>
      <c r="IMD599" s="2"/>
      <c r="IME599" s="2"/>
      <c r="IMF599" s="2"/>
      <c r="IMG599" s="2"/>
      <c r="IMH599" s="2"/>
      <c r="IMI599" s="2"/>
      <c r="IMJ599" s="2"/>
      <c r="IMK599" s="2"/>
      <c r="IML599" s="2"/>
      <c r="IMM599" s="2"/>
      <c r="IMN599" s="2"/>
      <c r="IMO599" s="2"/>
      <c r="IMP599" s="2"/>
      <c r="IMQ599" s="2"/>
      <c r="IMR599" s="2"/>
      <c r="IMS599" s="2"/>
      <c r="IMT599" s="2"/>
      <c r="IMU599" s="2"/>
      <c r="IMV599" s="2"/>
      <c r="IMW599" s="2"/>
      <c r="IMX599" s="2"/>
      <c r="IMY599" s="2"/>
      <c r="IMZ599" s="2"/>
      <c r="INA599" s="2"/>
      <c r="INB599" s="2"/>
      <c r="INC599" s="2"/>
      <c r="IND599" s="2"/>
      <c r="INE599" s="2"/>
      <c r="INF599" s="2"/>
      <c r="ING599" s="2"/>
      <c r="INH599" s="2"/>
      <c r="INI599" s="2"/>
      <c r="INJ599" s="2"/>
      <c r="INK599" s="2"/>
      <c r="INL599" s="2"/>
      <c r="INM599" s="2"/>
      <c r="INN599" s="2"/>
      <c r="INO599" s="2"/>
      <c r="INP599" s="2"/>
      <c r="INQ599" s="2"/>
      <c r="INR599" s="2"/>
      <c r="INS599" s="2"/>
      <c r="INT599" s="2"/>
      <c r="INU599" s="2"/>
      <c r="INV599" s="2"/>
      <c r="INW599" s="2"/>
      <c r="INX599" s="2"/>
      <c r="INY599" s="2"/>
      <c r="INZ599" s="2"/>
      <c r="IOA599" s="2"/>
      <c r="IOB599" s="2"/>
      <c r="IOC599" s="2"/>
      <c r="IOD599" s="2"/>
      <c r="IOE599" s="2"/>
      <c r="IOF599" s="2"/>
      <c r="IOG599" s="2"/>
      <c r="IOH599" s="2"/>
      <c r="IOI599" s="2"/>
      <c r="IOJ599" s="2"/>
      <c r="IOK599" s="2"/>
      <c r="IOL599" s="2"/>
      <c r="IOM599" s="2"/>
      <c r="ION599" s="2"/>
      <c r="IOO599" s="2"/>
      <c r="IOP599" s="2"/>
      <c r="IOQ599" s="2"/>
      <c r="IOR599" s="2"/>
      <c r="IOS599" s="2"/>
      <c r="IOT599" s="2"/>
      <c r="IOU599" s="2"/>
      <c r="IOV599" s="2"/>
      <c r="IOW599" s="2"/>
      <c r="IOX599" s="2"/>
      <c r="IOY599" s="2"/>
      <c r="IOZ599" s="2"/>
      <c r="IPA599" s="2"/>
      <c r="IPB599" s="2"/>
      <c r="IPC599" s="2"/>
      <c r="IPD599" s="2"/>
      <c r="IPE599" s="2"/>
      <c r="IPF599" s="2"/>
      <c r="IPG599" s="2"/>
      <c r="IPH599" s="2"/>
      <c r="IPI599" s="2"/>
      <c r="IPJ599" s="2"/>
      <c r="IPK599" s="2"/>
      <c r="IPL599" s="2"/>
      <c r="IPM599" s="2"/>
      <c r="IPN599" s="2"/>
      <c r="IPO599" s="2"/>
      <c r="IPP599" s="2"/>
      <c r="IPQ599" s="2"/>
      <c r="IPR599" s="2"/>
      <c r="IPS599" s="2"/>
      <c r="IPT599" s="2"/>
      <c r="IPU599" s="2"/>
      <c r="IPV599" s="2"/>
      <c r="IPW599" s="2"/>
      <c r="IPX599" s="2"/>
      <c r="IPY599" s="2"/>
      <c r="IPZ599" s="2"/>
      <c r="IQA599" s="2"/>
      <c r="IQB599" s="2"/>
      <c r="IQC599" s="2"/>
      <c r="IQD599" s="2"/>
      <c r="IQE599" s="2"/>
      <c r="IQF599" s="2"/>
      <c r="IQG599" s="2"/>
      <c r="IQH599" s="2"/>
      <c r="IQI599" s="2"/>
      <c r="IQJ599" s="2"/>
      <c r="IQK599" s="2"/>
      <c r="IQL599" s="2"/>
      <c r="IQM599" s="2"/>
      <c r="IQN599" s="2"/>
      <c r="IQO599" s="2"/>
      <c r="IQP599" s="2"/>
      <c r="IQQ599" s="2"/>
      <c r="IQR599" s="2"/>
      <c r="IQS599" s="2"/>
      <c r="IQT599" s="2"/>
      <c r="IQU599" s="2"/>
      <c r="IQV599" s="2"/>
      <c r="IQW599" s="2"/>
      <c r="IQX599" s="2"/>
      <c r="IQY599" s="2"/>
      <c r="IQZ599" s="2"/>
      <c r="IRA599" s="2"/>
      <c r="IRB599" s="2"/>
      <c r="IRC599" s="2"/>
      <c r="IRD599" s="2"/>
      <c r="IRE599" s="2"/>
      <c r="IRF599" s="2"/>
      <c r="IRG599" s="2"/>
      <c r="IRH599" s="2"/>
      <c r="IRI599" s="2"/>
      <c r="IRJ599" s="2"/>
      <c r="IRK599" s="2"/>
      <c r="IRL599" s="2"/>
      <c r="IRM599" s="2"/>
      <c r="IRN599" s="2"/>
      <c r="IRO599" s="2"/>
      <c r="IRP599" s="2"/>
      <c r="IRQ599" s="2"/>
      <c r="IRR599" s="2"/>
      <c r="IRS599" s="2"/>
      <c r="IRT599" s="2"/>
      <c r="IRU599" s="2"/>
      <c r="IRV599" s="2"/>
      <c r="IRW599" s="2"/>
      <c r="IRX599" s="2"/>
      <c r="IRY599" s="2"/>
      <c r="IRZ599" s="2"/>
      <c r="ISA599" s="2"/>
      <c r="ISB599" s="2"/>
      <c r="ISC599" s="2"/>
      <c r="ISD599" s="2"/>
      <c r="ISE599" s="2"/>
      <c r="ISF599" s="2"/>
      <c r="ISG599" s="2"/>
      <c r="ISH599" s="2"/>
      <c r="ISI599" s="2"/>
      <c r="ISJ599" s="2"/>
      <c r="ISK599" s="2"/>
      <c r="ISL599" s="2"/>
      <c r="ISM599" s="2"/>
      <c r="ISN599" s="2"/>
      <c r="ISO599" s="2"/>
      <c r="ISP599" s="2"/>
      <c r="ISQ599" s="2"/>
      <c r="ISR599" s="2"/>
      <c r="ISS599" s="2"/>
      <c r="IST599" s="2"/>
      <c r="ISU599" s="2"/>
      <c r="ISV599" s="2"/>
      <c r="ISW599" s="2"/>
      <c r="ISX599" s="2"/>
      <c r="ISY599" s="2"/>
      <c r="ISZ599" s="2"/>
      <c r="ITA599" s="2"/>
      <c r="ITB599" s="2"/>
      <c r="ITC599" s="2"/>
      <c r="ITD599" s="2"/>
      <c r="ITE599" s="2"/>
      <c r="ITF599" s="2"/>
      <c r="ITG599" s="2"/>
      <c r="ITH599" s="2"/>
      <c r="ITI599" s="2"/>
      <c r="ITJ599" s="2"/>
      <c r="ITK599" s="2"/>
      <c r="ITL599" s="2"/>
      <c r="ITM599" s="2"/>
      <c r="ITN599" s="2"/>
      <c r="ITO599" s="2"/>
      <c r="ITP599" s="2"/>
      <c r="ITQ599" s="2"/>
      <c r="ITR599" s="2"/>
      <c r="ITS599" s="2"/>
      <c r="ITT599" s="2"/>
      <c r="ITU599" s="2"/>
      <c r="ITV599" s="2"/>
      <c r="ITW599" s="2"/>
      <c r="ITX599" s="2"/>
      <c r="ITY599" s="2"/>
      <c r="ITZ599" s="2"/>
      <c r="IUA599" s="2"/>
      <c r="IUB599" s="2"/>
      <c r="IUC599" s="2"/>
      <c r="IUD599" s="2"/>
      <c r="IUE599" s="2"/>
      <c r="IUF599" s="2"/>
      <c r="IUG599" s="2"/>
      <c r="IUH599" s="2"/>
      <c r="IUI599" s="2"/>
      <c r="IUJ599" s="2"/>
      <c r="IUK599" s="2"/>
      <c r="IUL599" s="2"/>
      <c r="IUM599" s="2"/>
      <c r="IUN599" s="2"/>
      <c r="IUO599" s="2"/>
      <c r="IUP599" s="2"/>
      <c r="IUQ599" s="2"/>
      <c r="IUR599" s="2"/>
      <c r="IUS599" s="2"/>
      <c r="IUT599" s="2"/>
      <c r="IUU599" s="2"/>
      <c r="IUV599" s="2"/>
      <c r="IUW599" s="2"/>
      <c r="IUX599" s="2"/>
      <c r="IUY599" s="2"/>
      <c r="IUZ599" s="2"/>
      <c r="IVA599" s="2"/>
      <c r="IVB599" s="2"/>
      <c r="IVC599" s="2"/>
      <c r="IVD599" s="2"/>
      <c r="IVE599" s="2"/>
      <c r="IVF599" s="2"/>
      <c r="IVG599" s="2"/>
      <c r="IVH599" s="2"/>
      <c r="IVI599" s="2"/>
      <c r="IVJ599" s="2"/>
      <c r="IVK599" s="2"/>
      <c r="IVL599" s="2"/>
      <c r="IVM599" s="2"/>
      <c r="IVN599" s="2"/>
      <c r="IVO599" s="2"/>
      <c r="IVP599" s="2"/>
      <c r="IVQ599" s="2"/>
      <c r="IVR599" s="2"/>
      <c r="IVS599" s="2"/>
      <c r="IVT599" s="2"/>
      <c r="IVU599" s="2"/>
      <c r="IVV599" s="2"/>
      <c r="IVW599" s="2"/>
      <c r="IVX599" s="2"/>
      <c r="IVY599" s="2"/>
      <c r="IVZ599" s="2"/>
      <c r="IWA599" s="2"/>
      <c r="IWB599" s="2"/>
      <c r="IWC599" s="2"/>
      <c r="IWD599" s="2"/>
      <c r="IWE599" s="2"/>
      <c r="IWF599" s="2"/>
      <c r="IWG599" s="2"/>
      <c r="IWH599" s="2"/>
      <c r="IWI599" s="2"/>
      <c r="IWJ599" s="2"/>
      <c r="IWK599" s="2"/>
      <c r="IWL599" s="2"/>
      <c r="IWM599" s="2"/>
      <c r="IWN599" s="2"/>
      <c r="IWO599" s="2"/>
      <c r="IWP599" s="2"/>
      <c r="IWQ599" s="2"/>
      <c r="IWR599" s="2"/>
      <c r="IWS599" s="2"/>
      <c r="IWT599" s="2"/>
      <c r="IWU599" s="2"/>
      <c r="IWV599" s="2"/>
      <c r="IWW599" s="2"/>
      <c r="IWX599" s="2"/>
      <c r="IWY599" s="2"/>
      <c r="IWZ599" s="2"/>
      <c r="IXA599" s="2"/>
      <c r="IXB599" s="2"/>
      <c r="IXC599" s="2"/>
      <c r="IXD599" s="2"/>
      <c r="IXE599" s="2"/>
      <c r="IXF599" s="2"/>
      <c r="IXG599" s="2"/>
      <c r="IXH599" s="2"/>
      <c r="IXI599" s="2"/>
      <c r="IXJ599" s="2"/>
      <c r="IXK599" s="2"/>
      <c r="IXL599" s="2"/>
      <c r="IXM599" s="2"/>
      <c r="IXN599" s="2"/>
      <c r="IXO599" s="2"/>
      <c r="IXP599" s="2"/>
      <c r="IXQ599" s="2"/>
      <c r="IXR599" s="2"/>
      <c r="IXS599" s="2"/>
      <c r="IXT599" s="2"/>
      <c r="IXU599" s="2"/>
      <c r="IXV599" s="2"/>
      <c r="IXW599" s="2"/>
      <c r="IXX599" s="2"/>
      <c r="IXY599" s="2"/>
      <c r="IXZ599" s="2"/>
      <c r="IYA599" s="2"/>
      <c r="IYB599" s="2"/>
      <c r="IYC599" s="2"/>
      <c r="IYD599" s="2"/>
      <c r="IYE599" s="2"/>
      <c r="IYF599" s="2"/>
      <c r="IYG599" s="2"/>
      <c r="IYH599" s="2"/>
      <c r="IYI599" s="2"/>
      <c r="IYJ599" s="2"/>
      <c r="IYK599" s="2"/>
      <c r="IYL599" s="2"/>
      <c r="IYM599" s="2"/>
      <c r="IYN599" s="2"/>
      <c r="IYO599" s="2"/>
      <c r="IYP599" s="2"/>
      <c r="IYQ599" s="2"/>
      <c r="IYR599" s="2"/>
      <c r="IYS599" s="2"/>
      <c r="IYT599" s="2"/>
      <c r="IYU599" s="2"/>
      <c r="IYV599" s="2"/>
      <c r="IYW599" s="2"/>
      <c r="IYX599" s="2"/>
      <c r="IYY599" s="2"/>
      <c r="IYZ599" s="2"/>
      <c r="IZA599" s="2"/>
      <c r="IZB599" s="2"/>
      <c r="IZC599" s="2"/>
      <c r="IZD599" s="2"/>
      <c r="IZE599" s="2"/>
      <c r="IZF599" s="2"/>
      <c r="IZG599" s="2"/>
      <c r="IZH599" s="2"/>
      <c r="IZI599" s="2"/>
      <c r="IZJ599" s="2"/>
      <c r="IZK599" s="2"/>
      <c r="IZL599" s="2"/>
      <c r="IZM599" s="2"/>
      <c r="IZN599" s="2"/>
      <c r="IZO599" s="2"/>
      <c r="IZP599" s="2"/>
      <c r="IZQ599" s="2"/>
      <c r="IZR599" s="2"/>
      <c r="IZS599" s="2"/>
      <c r="IZT599" s="2"/>
      <c r="IZU599" s="2"/>
      <c r="IZV599" s="2"/>
      <c r="IZW599" s="2"/>
      <c r="IZX599" s="2"/>
      <c r="IZY599" s="2"/>
      <c r="IZZ599" s="2"/>
      <c r="JAA599" s="2"/>
      <c r="JAB599" s="2"/>
      <c r="JAC599" s="2"/>
      <c r="JAD599" s="2"/>
      <c r="JAE599" s="2"/>
      <c r="JAF599" s="2"/>
      <c r="JAG599" s="2"/>
      <c r="JAH599" s="2"/>
      <c r="JAI599" s="2"/>
      <c r="JAJ599" s="2"/>
      <c r="JAK599" s="2"/>
      <c r="JAL599" s="2"/>
      <c r="JAM599" s="2"/>
      <c r="JAN599" s="2"/>
      <c r="JAO599" s="2"/>
      <c r="JAP599" s="2"/>
      <c r="JAQ599" s="2"/>
      <c r="JAR599" s="2"/>
      <c r="JAS599" s="2"/>
      <c r="JAT599" s="2"/>
      <c r="JAU599" s="2"/>
      <c r="JAV599" s="2"/>
      <c r="JAW599" s="2"/>
      <c r="JAX599" s="2"/>
      <c r="JAY599" s="2"/>
      <c r="JAZ599" s="2"/>
      <c r="JBA599" s="2"/>
      <c r="JBB599" s="2"/>
      <c r="JBC599" s="2"/>
      <c r="JBD599" s="2"/>
      <c r="JBE599" s="2"/>
      <c r="JBF599" s="2"/>
      <c r="JBG599" s="2"/>
      <c r="JBH599" s="2"/>
      <c r="JBI599" s="2"/>
      <c r="JBJ599" s="2"/>
      <c r="JBK599" s="2"/>
      <c r="JBL599" s="2"/>
      <c r="JBM599" s="2"/>
      <c r="JBN599" s="2"/>
      <c r="JBO599" s="2"/>
      <c r="JBP599" s="2"/>
      <c r="JBQ599" s="2"/>
      <c r="JBR599" s="2"/>
      <c r="JBS599" s="2"/>
      <c r="JBT599" s="2"/>
      <c r="JBU599" s="2"/>
      <c r="JBV599" s="2"/>
      <c r="JBW599" s="2"/>
      <c r="JBX599" s="2"/>
      <c r="JBY599" s="2"/>
      <c r="JBZ599" s="2"/>
      <c r="JCA599" s="2"/>
      <c r="JCB599" s="2"/>
      <c r="JCC599" s="2"/>
      <c r="JCD599" s="2"/>
      <c r="JCE599" s="2"/>
      <c r="JCF599" s="2"/>
      <c r="JCG599" s="2"/>
      <c r="JCH599" s="2"/>
      <c r="JCI599" s="2"/>
      <c r="JCJ599" s="2"/>
      <c r="JCK599" s="2"/>
      <c r="JCL599" s="2"/>
      <c r="JCM599" s="2"/>
      <c r="JCN599" s="2"/>
      <c r="JCO599" s="2"/>
      <c r="JCP599" s="2"/>
      <c r="JCQ599" s="2"/>
      <c r="JCR599" s="2"/>
      <c r="JCS599" s="2"/>
      <c r="JCT599" s="2"/>
      <c r="JCU599" s="2"/>
      <c r="JCV599" s="2"/>
      <c r="JCW599" s="2"/>
      <c r="JCX599" s="2"/>
      <c r="JCY599" s="2"/>
      <c r="JCZ599" s="2"/>
      <c r="JDA599" s="2"/>
      <c r="JDB599" s="2"/>
      <c r="JDC599" s="2"/>
      <c r="JDD599" s="2"/>
      <c r="JDE599" s="2"/>
      <c r="JDF599" s="2"/>
      <c r="JDG599" s="2"/>
      <c r="JDH599" s="2"/>
      <c r="JDI599" s="2"/>
      <c r="JDJ599" s="2"/>
      <c r="JDK599" s="2"/>
      <c r="JDL599" s="2"/>
      <c r="JDM599" s="2"/>
      <c r="JDN599" s="2"/>
      <c r="JDO599" s="2"/>
      <c r="JDP599" s="2"/>
      <c r="JDQ599" s="2"/>
      <c r="JDR599" s="2"/>
      <c r="JDS599" s="2"/>
      <c r="JDT599" s="2"/>
      <c r="JDU599" s="2"/>
      <c r="JDV599" s="2"/>
      <c r="JDW599" s="2"/>
      <c r="JDX599" s="2"/>
      <c r="JDY599" s="2"/>
      <c r="JDZ599" s="2"/>
      <c r="JEA599" s="2"/>
      <c r="JEB599" s="2"/>
      <c r="JEC599" s="2"/>
      <c r="JED599" s="2"/>
      <c r="JEE599" s="2"/>
      <c r="JEF599" s="2"/>
      <c r="JEG599" s="2"/>
      <c r="JEH599" s="2"/>
      <c r="JEI599" s="2"/>
      <c r="JEJ599" s="2"/>
      <c r="JEK599" s="2"/>
      <c r="JEL599" s="2"/>
      <c r="JEM599" s="2"/>
      <c r="JEN599" s="2"/>
      <c r="JEO599" s="2"/>
      <c r="JEP599" s="2"/>
      <c r="JEQ599" s="2"/>
      <c r="JER599" s="2"/>
      <c r="JES599" s="2"/>
      <c r="JET599" s="2"/>
      <c r="JEU599" s="2"/>
      <c r="JEV599" s="2"/>
      <c r="JEW599" s="2"/>
      <c r="JEX599" s="2"/>
      <c r="JEY599" s="2"/>
      <c r="JEZ599" s="2"/>
      <c r="JFA599" s="2"/>
      <c r="JFB599" s="2"/>
      <c r="JFC599" s="2"/>
      <c r="JFD599" s="2"/>
      <c r="JFE599" s="2"/>
      <c r="JFF599" s="2"/>
      <c r="JFG599" s="2"/>
      <c r="JFH599" s="2"/>
      <c r="JFI599" s="2"/>
      <c r="JFJ599" s="2"/>
      <c r="JFK599" s="2"/>
      <c r="JFL599" s="2"/>
      <c r="JFM599" s="2"/>
      <c r="JFN599" s="2"/>
      <c r="JFO599" s="2"/>
      <c r="JFP599" s="2"/>
      <c r="JFQ599" s="2"/>
      <c r="JFR599" s="2"/>
      <c r="JFS599" s="2"/>
      <c r="JFT599" s="2"/>
      <c r="JFU599" s="2"/>
      <c r="JFV599" s="2"/>
      <c r="JFW599" s="2"/>
      <c r="JFX599" s="2"/>
      <c r="JFY599" s="2"/>
      <c r="JFZ599" s="2"/>
      <c r="JGA599" s="2"/>
      <c r="JGB599" s="2"/>
      <c r="JGC599" s="2"/>
      <c r="JGD599" s="2"/>
      <c r="JGE599" s="2"/>
      <c r="JGF599" s="2"/>
      <c r="JGG599" s="2"/>
      <c r="JGH599" s="2"/>
      <c r="JGI599" s="2"/>
      <c r="JGJ599" s="2"/>
      <c r="JGK599" s="2"/>
      <c r="JGL599" s="2"/>
      <c r="JGM599" s="2"/>
      <c r="JGN599" s="2"/>
      <c r="JGO599" s="2"/>
      <c r="JGP599" s="2"/>
      <c r="JGQ599" s="2"/>
      <c r="JGR599" s="2"/>
      <c r="JGS599" s="2"/>
      <c r="JGT599" s="2"/>
      <c r="JGU599" s="2"/>
      <c r="JGV599" s="2"/>
      <c r="JGW599" s="2"/>
      <c r="JGX599" s="2"/>
      <c r="JGY599" s="2"/>
      <c r="JGZ599" s="2"/>
      <c r="JHA599" s="2"/>
      <c r="JHB599" s="2"/>
      <c r="JHC599" s="2"/>
      <c r="JHD599" s="2"/>
      <c r="JHE599" s="2"/>
      <c r="JHF599" s="2"/>
      <c r="JHG599" s="2"/>
      <c r="JHH599" s="2"/>
      <c r="JHI599" s="2"/>
      <c r="JHJ599" s="2"/>
      <c r="JHK599" s="2"/>
      <c r="JHL599" s="2"/>
      <c r="JHM599" s="2"/>
      <c r="JHN599" s="2"/>
      <c r="JHO599" s="2"/>
      <c r="JHP599" s="2"/>
      <c r="JHQ599" s="2"/>
      <c r="JHR599" s="2"/>
      <c r="JHS599" s="2"/>
      <c r="JHT599" s="2"/>
      <c r="JHU599" s="2"/>
      <c r="JHV599" s="2"/>
      <c r="JHW599" s="2"/>
      <c r="JHX599" s="2"/>
      <c r="JHY599" s="2"/>
      <c r="JHZ599" s="2"/>
      <c r="JIA599" s="2"/>
      <c r="JIB599" s="2"/>
      <c r="JIC599" s="2"/>
      <c r="JID599" s="2"/>
      <c r="JIE599" s="2"/>
      <c r="JIF599" s="2"/>
      <c r="JIG599" s="2"/>
      <c r="JIH599" s="2"/>
      <c r="JII599" s="2"/>
      <c r="JIJ599" s="2"/>
      <c r="JIK599" s="2"/>
      <c r="JIL599" s="2"/>
      <c r="JIM599" s="2"/>
      <c r="JIN599" s="2"/>
      <c r="JIO599" s="2"/>
      <c r="JIP599" s="2"/>
      <c r="JIQ599" s="2"/>
      <c r="JIR599" s="2"/>
      <c r="JIS599" s="2"/>
      <c r="JIT599" s="2"/>
      <c r="JIU599" s="2"/>
      <c r="JIV599" s="2"/>
      <c r="JIW599" s="2"/>
      <c r="JIX599" s="2"/>
      <c r="JIY599" s="2"/>
      <c r="JIZ599" s="2"/>
      <c r="JJA599" s="2"/>
      <c r="JJB599" s="2"/>
      <c r="JJC599" s="2"/>
      <c r="JJD599" s="2"/>
      <c r="JJE599" s="2"/>
      <c r="JJF599" s="2"/>
      <c r="JJG599" s="2"/>
      <c r="JJH599" s="2"/>
      <c r="JJI599" s="2"/>
      <c r="JJJ599" s="2"/>
      <c r="JJK599" s="2"/>
      <c r="JJL599" s="2"/>
      <c r="JJM599" s="2"/>
      <c r="JJN599" s="2"/>
      <c r="JJO599" s="2"/>
      <c r="JJP599" s="2"/>
      <c r="JJQ599" s="2"/>
      <c r="JJR599" s="2"/>
      <c r="JJS599" s="2"/>
      <c r="JJT599" s="2"/>
      <c r="JJU599" s="2"/>
      <c r="JJV599" s="2"/>
      <c r="JJW599" s="2"/>
      <c r="JJX599" s="2"/>
      <c r="JJY599" s="2"/>
      <c r="JJZ599" s="2"/>
      <c r="JKA599" s="2"/>
      <c r="JKB599" s="2"/>
      <c r="JKC599" s="2"/>
      <c r="JKD599" s="2"/>
      <c r="JKE599" s="2"/>
      <c r="JKF599" s="2"/>
      <c r="JKG599" s="2"/>
      <c r="JKH599" s="2"/>
      <c r="JKI599" s="2"/>
      <c r="JKJ599" s="2"/>
      <c r="JKK599" s="2"/>
      <c r="JKL599" s="2"/>
      <c r="JKM599" s="2"/>
      <c r="JKN599" s="2"/>
      <c r="JKO599" s="2"/>
      <c r="JKP599" s="2"/>
      <c r="JKQ599" s="2"/>
      <c r="JKR599" s="2"/>
      <c r="JKS599" s="2"/>
      <c r="JKT599" s="2"/>
      <c r="JKU599" s="2"/>
      <c r="JKV599" s="2"/>
      <c r="JKW599" s="2"/>
      <c r="JKX599" s="2"/>
      <c r="JKY599" s="2"/>
      <c r="JKZ599" s="2"/>
      <c r="JLA599" s="2"/>
      <c r="JLB599" s="2"/>
      <c r="JLC599" s="2"/>
      <c r="JLD599" s="2"/>
      <c r="JLE599" s="2"/>
      <c r="JLF599" s="2"/>
      <c r="JLG599" s="2"/>
      <c r="JLH599" s="2"/>
      <c r="JLI599" s="2"/>
      <c r="JLJ599" s="2"/>
      <c r="JLK599" s="2"/>
      <c r="JLL599" s="2"/>
      <c r="JLM599" s="2"/>
      <c r="JLN599" s="2"/>
      <c r="JLO599" s="2"/>
      <c r="JLP599" s="2"/>
      <c r="JLQ599" s="2"/>
      <c r="JLR599" s="2"/>
      <c r="JLS599" s="2"/>
      <c r="JLT599" s="2"/>
      <c r="JLU599" s="2"/>
      <c r="JLV599" s="2"/>
      <c r="JLW599" s="2"/>
      <c r="JLX599" s="2"/>
      <c r="JLY599" s="2"/>
      <c r="JLZ599" s="2"/>
      <c r="JMA599" s="2"/>
      <c r="JMB599" s="2"/>
      <c r="JMC599" s="2"/>
      <c r="JMD599" s="2"/>
      <c r="JME599" s="2"/>
      <c r="JMF599" s="2"/>
      <c r="JMG599" s="2"/>
      <c r="JMH599" s="2"/>
      <c r="JMI599" s="2"/>
      <c r="JMJ599" s="2"/>
      <c r="JMK599" s="2"/>
      <c r="JML599" s="2"/>
      <c r="JMM599" s="2"/>
      <c r="JMN599" s="2"/>
      <c r="JMO599" s="2"/>
      <c r="JMP599" s="2"/>
      <c r="JMQ599" s="2"/>
      <c r="JMR599" s="2"/>
      <c r="JMS599" s="2"/>
      <c r="JMT599" s="2"/>
      <c r="JMU599" s="2"/>
      <c r="JMV599" s="2"/>
      <c r="JMW599" s="2"/>
      <c r="JMX599" s="2"/>
      <c r="JMY599" s="2"/>
      <c r="JMZ599" s="2"/>
      <c r="JNA599" s="2"/>
      <c r="JNB599" s="2"/>
      <c r="JNC599" s="2"/>
      <c r="JND599" s="2"/>
      <c r="JNE599" s="2"/>
      <c r="JNF599" s="2"/>
      <c r="JNG599" s="2"/>
      <c r="JNH599" s="2"/>
      <c r="JNI599" s="2"/>
      <c r="JNJ599" s="2"/>
      <c r="JNK599" s="2"/>
      <c r="JNL599" s="2"/>
      <c r="JNM599" s="2"/>
      <c r="JNN599" s="2"/>
      <c r="JNO599" s="2"/>
      <c r="JNP599" s="2"/>
      <c r="JNQ599" s="2"/>
      <c r="JNR599" s="2"/>
      <c r="JNS599" s="2"/>
      <c r="JNT599" s="2"/>
      <c r="JNU599" s="2"/>
      <c r="JNV599" s="2"/>
      <c r="JNW599" s="2"/>
      <c r="JNX599" s="2"/>
      <c r="JNY599" s="2"/>
      <c r="JNZ599" s="2"/>
      <c r="JOA599" s="2"/>
      <c r="JOB599" s="2"/>
      <c r="JOC599" s="2"/>
      <c r="JOD599" s="2"/>
      <c r="JOE599" s="2"/>
      <c r="JOF599" s="2"/>
      <c r="JOG599" s="2"/>
      <c r="JOH599" s="2"/>
      <c r="JOI599" s="2"/>
      <c r="JOJ599" s="2"/>
      <c r="JOK599" s="2"/>
      <c r="JOL599" s="2"/>
      <c r="JOM599" s="2"/>
      <c r="JON599" s="2"/>
      <c r="JOO599" s="2"/>
      <c r="JOP599" s="2"/>
      <c r="JOQ599" s="2"/>
      <c r="JOR599" s="2"/>
      <c r="JOS599" s="2"/>
      <c r="JOT599" s="2"/>
      <c r="JOU599" s="2"/>
      <c r="JOV599" s="2"/>
      <c r="JOW599" s="2"/>
      <c r="JOX599" s="2"/>
      <c r="JOY599" s="2"/>
      <c r="JOZ599" s="2"/>
      <c r="JPA599" s="2"/>
      <c r="JPB599" s="2"/>
      <c r="JPC599" s="2"/>
      <c r="JPD599" s="2"/>
      <c r="JPE599" s="2"/>
      <c r="JPF599" s="2"/>
      <c r="JPG599" s="2"/>
      <c r="JPH599" s="2"/>
      <c r="JPI599" s="2"/>
      <c r="JPJ599" s="2"/>
      <c r="JPK599" s="2"/>
      <c r="JPL599" s="2"/>
      <c r="JPM599" s="2"/>
      <c r="JPN599" s="2"/>
      <c r="JPO599" s="2"/>
      <c r="JPP599" s="2"/>
      <c r="JPQ599" s="2"/>
      <c r="JPR599" s="2"/>
      <c r="JPS599" s="2"/>
      <c r="JPT599" s="2"/>
      <c r="JPU599" s="2"/>
      <c r="JPV599" s="2"/>
      <c r="JPW599" s="2"/>
      <c r="JPX599" s="2"/>
      <c r="JPY599" s="2"/>
      <c r="JPZ599" s="2"/>
      <c r="JQA599" s="2"/>
      <c r="JQB599" s="2"/>
      <c r="JQC599" s="2"/>
      <c r="JQD599" s="2"/>
      <c r="JQE599" s="2"/>
      <c r="JQF599" s="2"/>
      <c r="JQG599" s="2"/>
      <c r="JQH599" s="2"/>
      <c r="JQI599" s="2"/>
      <c r="JQJ599" s="2"/>
      <c r="JQK599" s="2"/>
      <c r="JQL599" s="2"/>
      <c r="JQM599" s="2"/>
      <c r="JQN599" s="2"/>
      <c r="JQO599" s="2"/>
      <c r="JQP599" s="2"/>
      <c r="JQQ599" s="2"/>
      <c r="JQR599" s="2"/>
      <c r="JQS599" s="2"/>
      <c r="JQT599" s="2"/>
      <c r="JQU599" s="2"/>
      <c r="JQV599" s="2"/>
      <c r="JQW599" s="2"/>
      <c r="JQX599" s="2"/>
      <c r="JQY599" s="2"/>
      <c r="JQZ599" s="2"/>
      <c r="JRA599" s="2"/>
      <c r="JRB599" s="2"/>
      <c r="JRC599" s="2"/>
      <c r="JRD599" s="2"/>
      <c r="JRE599" s="2"/>
      <c r="JRF599" s="2"/>
      <c r="JRG599" s="2"/>
      <c r="JRH599" s="2"/>
      <c r="JRI599" s="2"/>
      <c r="JRJ599" s="2"/>
      <c r="JRK599" s="2"/>
      <c r="JRL599" s="2"/>
      <c r="JRM599" s="2"/>
      <c r="JRN599" s="2"/>
      <c r="JRO599" s="2"/>
      <c r="JRP599" s="2"/>
      <c r="JRQ599" s="2"/>
      <c r="JRR599" s="2"/>
      <c r="JRS599" s="2"/>
      <c r="JRT599" s="2"/>
      <c r="JRU599" s="2"/>
      <c r="JRV599" s="2"/>
      <c r="JRW599" s="2"/>
      <c r="JRX599" s="2"/>
      <c r="JRY599" s="2"/>
      <c r="JRZ599" s="2"/>
      <c r="JSA599" s="2"/>
      <c r="JSB599" s="2"/>
      <c r="JSC599" s="2"/>
      <c r="JSD599" s="2"/>
      <c r="JSE599" s="2"/>
      <c r="JSF599" s="2"/>
      <c r="JSG599" s="2"/>
      <c r="JSH599" s="2"/>
      <c r="JSI599" s="2"/>
      <c r="JSJ599" s="2"/>
      <c r="JSK599" s="2"/>
      <c r="JSL599" s="2"/>
      <c r="JSM599" s="2"/>
      <c r="JSN599" s="2"/>
      <c r="JSO599" s="2"/>
      <c r="JSP599" s="2"/>
      <c r="JSQ599" s="2"/>
      <c r="JSR599" s="2"/>
      <c r="JSS599" s="2"/>
      <c r="JST599" s="2"/>
      <c r="JSU599" s="2"/>
      <c r="JSV599" s="2"/>
      <c r="JSW599" s="2"/>
      <c r="JSX599" s="2"/>
      <c r="JSY599" s="2"/>
      <c r="JSZ599" s="2"/>
      <c r="JTA599" s="2"/>
      <c r="JTB599" s="2"/>
      <c r="JTC599" s="2"/>
      <c r="JTD599" s="2"/>
      <c r="JTE599" s="2"/>
      <c r="JTF599" s="2"/>
      <c r="JTG599" s="2"/>
      <c r="JTH599" s="2"/>
      <c r="JTI599" s="2"/>
      <c r="JTJ599" s="2"/>
      <c r="JTK599" s="2"/>
      <c r="JTL599" s="2"/>
      <c r="JTM599" s="2"/>
      <c r="JTN599" s="2"/>
      <c r="JTO599" s="2"/>
      <c r="JTP599" s="2"/>
      <c r="JTQ599" s="2"/>
      <c r="JTR599" s="2"/>
      <c r="JTS599" s="2"/>
      <c r="JTT599" s="2"/>
      <c r="JTU599" s="2"/>
      <c r="JTV599" s="2"/>
      <c r="JTW599" s="2"/>
      <c r="JTX599" s="2"/>
      <c r="JTY599" s="2"/>
      <c r="JTZ599" s="2"/>
      <c r="JUA599" s="2"/>
      <c r="JUB599" s="2"/>
      <c r="JUC599" s="2"/>
      <c r="JUD599" s="2"/>
      <c r="JUE599" s="2"/>
      <c r="JUF599" s="2"/>
      <c r="JUG599" s="2"/>
      <c r="JUH599" s="2"/>
      <c r="JUI599" s="2"/>
      <c r="JUJ599" s="2"/>
      <c r="JUK599" s="2"/>
      <c r="JUL599" s="2"/>
      <c r="JUM599" s="2"/>
      <c r="JUN599" s="2"/>
      <c r="JUO599" s="2"/>
      <c r="JUP599" s="2"/>
      <c r="JUQ599" s="2"/>
      <c r="JUR599" s="2"/>
      <c r="JUS599" s="2"/>
      <c r="JUT599" s="2"/>
      <c r="JUU599" s="2"/>
      <c r="JUV599" s="2"/>
      <c r="JUW599" s="2"/>
      <c r="JUX599" s="2"/>
      <c r="JUY599" s="2"/>
      <c r="JUZ599" s="2"/>
      <c r="JVA599" s="2"/>
      <c r="JVB599" s="2"/>
      <c r="JVC599" s="2"/>
      <c r="JVD599" s="2"/>
      <c r="JVE599" s="2"/>
      <c r="JVF599" s="2"/>
      <c r="JVG599" s="2"/>
      <c r="JVH599" s="2"/>
      <c r="JVI599" s="2"/>
      <c r="JVJ599" s="2"/>
      <c r="JVK599" s="2"/>
      <c r="JVL599" s="2"/>
      <c r="JVM599" s="2"/>
      <c r="JVN599" s="2"/>
      <c r="JVO599" s="2"/>
      <c r="JVP599" s="2"/>
      <c r="JVQ599" s="2"/>
      <c r="JVR599" s="2"/>
      <c r="JVS599" s="2"/>
      <c r="JVT599" s="2"/>
      <c r="JVU599" s="2"/>
      <c r="JVV599" s="2"/>
      <c r="JVW599" s="2"/>
      <c r="JVX599" s="2"/>
      <c r="JVY599" s="2"/>
      <c r="JVZ599" s="2"/>
      <c r="JWA599" s="2"/>
      <c r="JWB599" s="2"/>
      <c r="JWC599" s="2"/>
      <c r="JWD599" s="2"/>
      <c r="JWE599" s="2"/>
      <c r="JWF599" s="2"/>
      <c r="JWG599" s="2"/>
      <c r="JWH599" s="2"/>
      <c r="JWI599" s="2"/>
      <c r="JWJ599" s="2"/>
      <c r="JWK599" s="2"/>
      <c r="JWL599" s="2"/>
      <c r="JWM599" s="2"/>
      <c r="JWN599" s="2"/>
      <c r="JWO599" s="2"/>
      <c r="JWP599" s="2"/>
      <c r="JWQ599" s="2"/>
      <c r="JWR599" s="2"/>
      <c r="JWS599" s="2"/>
      <c r="JWT599" s="2"/>
      <c r="JWU599" s="2"/>
      <c r="JWV599" s="2"/>
      <c r="JWW599" s="2"/>
      <c r="JWX599" s="2"/>
      <c r="JWY599" s="2"/>
      <c r="JWZ599" s="2"/>
      <c r="JXA599" s="2"/>
      <c r="JXB599" s="2"/>
      <c r="JXC599" s="2"/>
      <c r="JXD599" s="2"/>
      <c r="JXE599" s="2"/>
      <c r="JXF599" s="2"/>
      <c r="JXG599" s="2"/>
      <c r="JXH599" s="2"/>
      <c r="JXI599" s="2"/>
      <c r="JXJ599" s="2"/>
      <c r="JXK599" s="2"/>
      <c r="JXL599" s="2"/>
      <c r="JXM599" s="2"/>
      <c r="JXN599" s="2"/>
      <c r="JXO599" s="2"/>
      <c r="JXP599" s="2"/>
      <c r="JXQ599" s="2"/>
      <c r="JXR599" s="2"/>
      <c r="JXS599" s="2"/>
      <c r="JXT599" s="2"/>
      <c r="JXU599" s="2"/>
      <c r="JXV599" s="2"/>
      <c r="JXW599" s="2"/>
      <c r="JXX599" s="2"/>
      <c r="JXY599" s="2"/>
      <c r="JXZ599" s="2"/>
      <c r="JYA599" s="2"/>
      <c r="JYB599" s="2"/>
      <c r="JYC599" s="2"/>
      <c r="JYD599" s="2"/>
      <c r="JYE599" s="2"/>
      <c r="JYF599" s="2"/>
      <c r="JYG599" s="2"/>
      <c r="JYH599" s="2"/>
      <c r="JYI599" s="2"/>
      <c r="JYJ599" s="2"/>
      <c r="JYK599" s="2"/>
      <c r="JYL599" s="2"/>
      <c r="JYM599" s="2"/>
      <c r="JYN599" s="2"/>
      <c r="JYO599" s="2"/>
      <c r="JYP599" s="2"/>
      <c r="JYQ599" s="2"/>
      <c r="JYR599" s="2"/>
      <c r="JYS599" s="2"/>
      <c r="JYT599" s="2"/>
      <c r="JYU599" s="2"/>
      <c r="JYV599" s="2"/>
      <c r="JYW599" s="2"/>
      <c r="JYX599" s="2"/>
      <c r="JYY599" s="2"/>
      <c r="JYZ599" s="2"/>
      <c r="JZA599" s="2"/>
      <c r="JZB599" s="2"/>
      <c r="JZC599" s="2"/>
      <c r="JZD599" s="2"/>
      <c r="JZE599" s="2"/>
      <c r="JZF599" s="2"/>
      <c r="JZG599" s="2"/>
      <c r="JZH599" s="2"/>
      <c r="JZI599" s="2"/>
      <c r="JZJ599" s="2"/>
      <c r="JZK599" s="2"/>
      <c r="JZL599" s="2"/>
      <c r="JZM599" s="2"/>
      <c r="JZN599" s="2"/>
      <c r="JZO599" s="2"/>
      <c r="JZP599" s="2"/>
      <c r="JZQ599" s="2"/>
      <c r="JZR599" s="2"/>
      <c r="JZS599" s="2"/>
      <c r="JZT599" s="2"/>
      <c r="JZU599" s="2"/>
      <c r="JZV599" s="2"/>
      <c r="JZW599" s="2"/>
      <c r="JZX599" s="2"/>
      <c r="JZY599" s="2"/>
      <c r="JZZ599" s="2"/>
      <c r="KAA599" s="2"/>
      <c r="KAB599" s="2"/>
      <c r="KAC599" s="2"/>
      <c r="KAD599" s="2"/>
      <c r="KAE599" s="2"/>
      <c r="KAF599" s="2"/>
      <c r="KAG599" s="2"/>
      <c r="KAH599" s="2"/>
      <c r="KAI599" s="2"/>
      <c r="KAJ599" s="2"/>
      <c r="KAK599" s="2"/>
      <c r="KAL599" s="2"/>
      <c r="KAM599" s="2"/>
      <c r="KAN599" s="2"/>
      <c r="KAO599" s="2"/>
      <c r="KAP599" s="2"/>
      <c r="KAQ599" s="2"/>
      <c r="KAR599" s="2"/>
      <c r="KAS599" s="2"/>
      <c r="KAT599" s="2"/>
      <c r="KAU599" s="2"/>
      <c r="KAV599" s="2"/>
      <c r="KAW599" s="2"/>
      <c r="KAX599" s="2"/>
      <c r="KAY599" s="2"/>
      <c r="KAZ599" s="2"/>
      <c r="KBA599" s="2"/>
      <c r="KBB599" s="2"/>
      <c r="KBC599" s="2"/>
      <c r="KBD599" s="2"/>
      <c r="KBE599" s="2"/>
      <c r="KBF599" s="2"/>
      <c r="KBG599" s="2"/>
      <c r="KBH599" s="2"/>
      <c r="KBI599" s="2"/>
      <c r="KBJ599" s="2"/>
      <c r="KBK599" s="2"/>
      <c r="KBL599" s="2"/>
      <c r="KBM599" s="2"/>
      <c r="KBN599" s="2"/>
      <c r="KBO599" s="2"/>
      <c r="KBP599" s="2"/>
      <c r="KBQ599" s="2"/>
      <c r="KBR599" s="2"/>
      <c r="KBS599" s="2"/>
      <c r="KBT599" s="2"/>
      <c r="KBU599" s="2"/>
      <c r="KBV599" s="2"/>
      <c r="KBW599" s="2"/>
      <c r="KBX599" s="2"/>
      <c r="KBY599" s="2"/>
      <c r="KBZ599" s="2"/>
      <c r="KCA599" s="2"/>
      <c r="KCB599" s="2"/>
      <c r="KCC599" s="2"/>
      <c r="KCD599" s="2"/>
      <c r="KCE599" s="2"/>
      <c r="KCF599" s="2"/>
      <c r="KCG599" s="2"/>
      <c r="KCH599" s="2"/>
      <c r="KCI599" s="2"/>
      <c r="KCJ599" s="2"/>
      <c r="KCK599" s="2"/>
      <c r="KCL599" s="2"/>
      <c r="KCM599" s="2"/>
      <c r="KCN599" s="2"/>
      <c r="KCO599" s="2"/>
      <c r="KCP599" s="2"/>
      <c r="KCQ599" s="2"/>
      <c r="KCR599" s="2"/>
      <c r="KCS599" s="2"/>
      <c r="KCT599" s="2"/>
      <c r="KCU599" s="2"/>
      <c r="KCV599" s="2"/>
      <c r="KCW599" s="2"/>
      <c r="KCX599" s="2"/>
      <c r="KCY599" s="2"/>
      <c r="KCZ599" s="2"/>
      <c r="KDA599" s="2"/>
      <c r="KDB599" s="2"/>
      <c r="KDC599" s="2"/>
      <c r="KDD599" s="2"/>
      <c r="KDE599" s="2"/>
      <c r="KDF599" s="2"/>
      <c r="KDG599" s="2"/>
      <c r="KDH599" s="2"/>
      <c r="KDI599" s="2"/>
      <c r="KDJ599" s="2"/>
      <c r="KDK599" s="2"/>
      <c r="KDL599" s="2"/>
      <c r="KDM599" s="2"/>
      <c r="KDN599" s="2"/>
      <c r="KDO599" s="2"/>
      <c r="KDP599" s="2"/>
      <c r="KDQ599" s="2"/>
      <c r="KDR599" s="2"/>
      <c r="KDS599" s="2"/>
      <c r="KDT599" s="2"/>
      <c r="KDU599" s="2"/>
      <c r="KDV599" s="2"/>
      <c r="KDW599" s="2"/>
      <c r="KDX599" s="2"/>
      <c r="KDY599" s="2"/>
      <c r="KDZ599" s="2"/>
      <c r="KEA599" s="2"/>
      <c r="KEB599" s="2"/>
      <c r="KEC599" s="2"/>
      <c r="KED599" s="2"/>
      <c r="KEE599" s="2"/>
      <c r="KEF599" s="2"/>
      <c r="KEG599" s="2"/>
      <c r="KEH599" s="2"/>
      <c r="KEI599" s="2"/>
      <c r="KEJ599" s="2"/>
      <c r="KEK599" s="2"/>
      <c r="KEL599" s="2"/>
      <c r="KEM599" s="2"/>
      <c r="KEN599" s="2"/>
      <c r="KEO599" s="2"/>
      <c r="KEP599" s="2"/>
      <c r="KEQ599" s="2"/>
      <c r="KER599" s="2"/>
      <c r="KES599" s="2"/>
      <c r="KET599" s="2"/>
      <c r="KEU599" s="2"/>
      <c r="KEV599" s="2"/>
      <c r="KEW599" s="2"/>
      <c r="KEX599" s="2"/>
      <c r="KEY599" s="2"/>
      <c r="KEZ599" s="2"/>
      <c r="KFA599" s="2"/>
      <c r="KFB599" s="2"/>
      <c r="KFC599" s="2"/>
      <c r="KFD599" s="2"/>
      <c r="KFE599" s="2"/>
      <c r="KFF599" s="2"/>
      <c r="KFG599" s="2"/>
      <c r="KFH599" s="2"/>
      <c r="KFI599" s="2"/>
      <c r="KFJ599" s="2"/>
      <c r="KFK599" s="2"/>
      <c r="KFL599" s="2"/>
      <c r="KFM599" s="2"/>
      <c r="KFN599" s="2"/>
      <c r="KFO599" s="2"/>
      <c r="KFP599" s="2"/>
      <c r="KFQ599" s="2"/>
      <c r="KFR599" s="2"/>
      <c r="KFS599" s="2"/>
      <c r="KFT599" s="2"/>
      <c r="KFU599" s="2"/>
      <c r="KFV599" s="2"/>
      <c r="KFW599" s="2"/>
      <c r="KFX599" s="2"/>
      <c r="KFY599" s="2"/>
      <c r="KFZ599" s="2"/>
      <c r="KGA599" s="2"/>
      <c r="KGB599" s="2"/>
      <c r="KGC599" s="2"/>
      <c r="KGD599" s="2"/>
      <c r="KGE599" s="2"/>
      <c r="KGF599" s="2"/>
      <c r="KGG599" s="2"/>
      <c r="KGH599" s="2"/>
      <c r="KGI599" s="2"/>
      <c r="KGJ599" s="2"/>
      <c r="KGK599" s="2"/>
      <c r="KGL599" s="2"/>
      <c r="KGM599" s="2"/>
      <c r="KGN599" s="2"/>
      <c r="KGO599" s="2"/>
      <c r="KGP599" s="2"/>
      <c r="KGQ599" s="2"/>
      <c r="KGR599" s="2"/>
      <c r="KGS599" s="2"/>
      <c r="KGT599" s="2"/>
      <c r="KGU599" s="2"/>
      <c r="KGV599" s="2"/>
      <c r="KGW599" s="2"/>
      <c r="KGX599" s="2"/>
      <c r="KGY599" s="2"/>
      <c r="KGZ599" s="2"/>
      <c r="KHA599" s="2"/>
      <c r="KHB599" s="2"/>
      <c r="KHC599" s="2"/>
      <c r="KHD599" s="2"/>
      <c r="KHE599" s="2"/>
      <c r="KHF599" s="2"/>
      <c r="KHG599" s="2"/>
      <c r="KHH599" s="2"/>
      <c r="KHI599" s="2"/>
      <c r="KHJ599" s="2"/>
      <c r="KHK599" s="2"/>
      <c r="KHL599" s="2"/>
      <c r="KHM599" s="2"/>
      <c r="KHN599" s="2"/>
      <c r="KHO599" s="2"/>
      <c r="KHP599" s="2"/>
      <c r="KHQ599" s="2"/>
      <c r="KHR599" s="2"/>
      <c r="KHS599" s="2"/>
      <c r="KHT599" s="2"/>
      <c r="KHU599" s="2"/>
      <c r="KHV599" s="2"/>
      <c r="KHW599" s="2"/>
      <c r="KHX599" s="2"/>
      <c r="KHY599" s="2"/>
      <c r="KHZ599" s="2"/>
      <c r="KIA599" s="2"/>
      <c r="KIB599" s="2"/>
      <c r="KIC599" s="2"/>
      <c r="KID599" s="2"/>
      <c r="KIE599" s="2"/>
      <c r="KIF599" s="2"/>
      <c r="KIG599" s="2"/>
      <c r="KIH599" s="2"/>
      <c r="KII599" s="2"/>
      <c r="KIJ599" s="2"/>
      <c r="KIK599" s="2"/>
      <c r="KIL599" s="2"/>
      <c r="KIM599" s="2"/>
      <c r="KIN599" s="2"/>
      <c r="KIO599" s="2"/>
      <c r="KIP599" s="2"/>
      <c r="KIQ599" s="2"/>
      <c r="KIR599" s="2"/>
      <c r="KIS599" s="2"/>
      <c r="KIT599" s="2"/>
      <c r="KIU599" s="2"/>
      <c r="KIV599" s="2"/>
      <c r="KIW599" s="2"/>
      <c r="KIX599" s="2"/>
      <c r="KIY599" s="2"/>
      <c r="KIZ599" s="2"/>
      <c r="KJA599" s="2"/>
      <c r="KJB599" s="2"/>
      <c r="KJC599" s="2"/>
      <c r="KJD599" s="2"/>
      <c r="KJE599" s="2"/>
      <c r="KJF599" s="2"/>
      <c r="KJG599" s="2"/>
      <c r="KJH599" s="2"/>
      <c r="KJI599" s="2"/>
      <c r="KJJ599" s="2"/>
      <c r="KJK599" s="2"/>
      <c r="KJL599" s="2"/>
      <c r="KJM599" s="2"/>
      <c r="KJN599" s="2"/>
      <c r="KJO599" s="2"/>
      <c r="KJP599" s="2"/>
      <c r="KJQ599" s="2"/>
      <c r="KJR599" s="2"/>
      <c r="KJS599" s="2"/>
      <c r="KJT599" s="2"/>
      <c r="KJU599" s="2"/>
      <c r="KJV599" s="2"/>
      <c r="KJW599" s="2"/>
      <c r="KJX599" s="2"/>
      <c r="KJY599" s="2"/>
      <c r="KJZ599" s="2"/>
      <c r="KKA599" s="2"/>
      <c r="KKB599" s="2"/>
      <c r="KKC599" s="2"/>
      <c r="KKD599" s="2"/>
      <c r="KKE599" s="2"/>
      <c r="KKF599" s="2"/>
      <c r="KKG599" s="2"/>
      <c r="KKH599" s="2"/>
      <c r="KKI599" s="2"/>
      <c r="KKJ599" s="2"/>
      <c r="KKK599" s="2"/>
      <c r="KKL599" s="2"/>
      <c r="KKM599" s="2"/>
      <c r="KKN599" s="2"/>
      <c r="KKO599" s="2"/>
      <c r="KKP599" s="2"/>
      <c r="KKQ599" s="2"/>
      <c r="KKR599" s="2"/>
      <c r="KKS599" s="2"/>
      <c r="KKT599" s="2"/>
      <c r="KKU599" s="2"/>
      <c r="KKV599" s="2"/>
      <c r="KKW599" s="2"/>
      <c r="KKX599" s="2"/>
      <c r="KKY599" s="2"/>
      <c r="KKZ599" s="2"/>
      <c r="KLA599" s="2"/>
      <c r="KLB599" s="2"/>
      <c r="KLC599" s="2"/>
      <c r="KLD599" s="2"/>
      <c r="KLE599" s="2"/>
      <c r="KLF599" s="2"/>
      <c r="KLG599" s="2"/>
      <c r="KLH599" s="2"/>
      <c r="KLI599" s="2"/>
      <c r="KLJ599" s="2"/>
      <c r="KLK599" s="2"/>
      <c r="KLL599" s="2"/>
      <c r="KLM599" s="2"/>
      <c r="KLN599" s="2"/>
      <c r="KLO599" s="2"/>
      <c r="KLP599" s="2"/>
      <c r="KLQ599" s="2"/>
      <c r="KLR599" s="2"/>
      <c r="KLS599" s="2"/>
      <c r="KLT599" s="2"/>
      <c r="KLU599" s="2"/>
      <c r="KLV599" s="2"/>
      <c r="KLW599" s="2"/>
      <c r="KLX599" s="2"/>
      <c r="KLY599" s="2"/>
      <c r="KLZ599" s="2"/>
      <c r="KMA599" s="2"/>
      <c r="KMB599" s="2"/>
      <c r="KMC599" s="2"/>
      <c r="KMD599" s="2"/>
      <c r="KME599" s="2"/>
      <c r="KMF599" s="2"/>
      <c r="KMG599" s="2"/>
      <c r="KMH599" s="2"/>
      <c r="KMI599" s="2"/>
      <c r="KMJ599" s="2"/>
      <c r="KMK599" s="2"/>
      <c r="KML599" s="2"/>
      <c r="KMM599" s="2"/>
      <c r="KMN599" s="2"/>
      <c r="KMO599" s="2"/>
      <c r="KMP599" s="2"/>
      <c r="KMQ599" s="2"/>
      <c r="KMR599" s="2"/>
      <c r="KMS599" s="2"/>
      <c r="KMT599" s="2"/>
      <c r="KMU599" s="2"/>
      <c r="KMV599" s="2"/>
      <c r="KMW599" s="2"/>
      <c r="KMX599" s="2"/>
      <c r="KMY599" s="2"/>
      <c r="KMZ599" s="2"/>
      <c r="KNA599" s="2"/>
      <c r="KNB599" s="2"/>
      <c r="KNC599" s="2"/>
      <c r="KND599" s="2"/>
      <c r="KNE599" s="2"/>
      <c r="KNF599" s="2"/>
      <c r="KNG599" s="2"/>
      <c r="KNH599" s="2"/>
      <c r="KNI599" s="2"/>
      <c r="KNJ599" s="2"/>
      <c r="KNK599" s="2"/>
      <c r="KNL599" s="2"/>
      <c r="KNM599" s="2"/>
      <c r="KNN599" s="2"/>
      <c r="KNO599" s="2"/>
      <c r="KNP599" s="2"/>
      <c r="KNQ599" s="2"/>
      <c r="KNR599" s="2"/>
      <c r="KNS599" s="2"/>
      <c r="KNT599" s="2"/>
      <c r="KNU599" s="2"/>
      <c r="KNV599" s="2"/>
      <c r="KNW599" s="2"/>
      <c r="KNX599" s="2"/>
      <c r="KNY599" s="2"/>
      <c r="KNZ599" s="2"/>
      <c r="KOA599" s="2"/>
      <c r="KOB599" s="2"/>
      <c r="KOC599" s="2"/>
      <c r="KOD599" s="2"/>
      <c r="KOE599" s="2"/>
      <c r="KOF599" s="2"/>
      <c r="KOG599" s="2"/>
      <c r="KOH599" s="2"/>
      <c r="KOI599" s="2"/>
      <c r="KOJ599" s="2"/>
      <c r="KOK599" s="2"/>
      <c r="KOL599" s="2"/>
      <c r="KOM599" s="2"/>
      <c r="KON599" s="2"/>
      <c r="KOO599" s="2"/>
      <c r="KOP599" s="2"/>
      <c r="KOQ599" s="2"/>
      <c r="KOR599" s="2"/>
      <c r="KOS599" s="2"/>
      <c r="KOT599" s="2"/>
      <c r="KOU599" s="2"/>
      <c r="KOV599" s="2"/>
      <c r="KOW599" s="2"/>
      <c r="KOX599" s="2"/>
      <c r="KOY599" s="2"/>
      <c r="KOZ599" s="2"/>
      <c r="KPA599" s="2"/>
      <c r="KPB599" s="2"/>
      <c r="KPC599" s="2"/>
      <c r="KPD599" s="2"/>
      <c r="KPE599" s="2"/>
      <c r="KPF599" s="2"/>
      <c r="KPG599" s="2"/>
      <c r="KPH599" s="2"/>
      <c r="KPI599" s="2"/>
      <c r="KPJ599" s="2"/>
      <c r="KPK599" s="2"/>
      <c r="KPL599" s="2"/>
      <c r="KPM599" s="2"/>
      <c r="KPN599" s="2"/>
      <c r="KPO599" s="2"/>
      <c r="KPP599" s="2"/>
      <c r="KPQ599" s="2"/>
      <c r="KPR599" s="2"/>
      <c r="KPS599" s="2"/>
      <c r="KPT599" s="2"/>
      <c r="KPU599" s="2"/>
      <c r="KPV599" s="2"/>
      <c r="KPW599" s="2"/>
      <c r="KPX599" s="2"/>
      <c r="KPY599" s="2"/>
      <c r="KPZ599" s="2"/>
      <c r="KQA599" s="2"/>
      <c r="KQB599" s="2"/>
      <c r="KQC599" s="2"/>
      <c r="KQD599" s="2"/>
      <c r="KQE599" s="2"/>
      <c r="KQF599" s="2"/>
      <c r="KQG599" s="2"/>
      <c r="KQH599" s="2"/>
      <c r="KQI599" s="2"/>
      <c r="KQJ599" s="2"/>
      <c r="KQK599" s="2"/>
      <c r="KQL599" s="2"/>
      <c r="KQM599" s="2"/>
      <c r="KQN599" s="2"/>
      <c r="KQO599" s="2"/>
      <c r="KQP599" s="2"/>
      <c r="KQQ599" s="2"/>
      <c r="KQR599" s="2"/>
      <c r="KQS599" s="2"/>
      <c r="KQT599" s="2"/>
      <c r="KQU599" s="2"/>
      <c r="KQV599" s="2"/>
      <c r="KQW599" s="2"/>
      <c r="KQX599" s="2"/>
      <c r="KQY599" s="2"/>
      <c r="KQZ599" s="2"/>
      <c r="KRA599" s="2"/>
      <c r="KRB599" s="2"/>
      <c r="KRC599" s="2"/>
      <c r="KRD599" s="2"/>
      <c r="KRE599" s="2"/>
      <c r="KRF599" s="2"/>
      <c r="KRG599" s="2"/>
      <c r="KRH599" s="2"/>
      <c r="KRI599" s="2"/>
      <c r="KRJ599" s="2"/>
      <c r="KRK599" s="2"/>
      <c r="KRL599" s="2"/>
      <c r="KRM599" s="2"/>
      <c r="KRN599" s="2"/>
      <c r="KRO599" s="2"/>
      <c r="KRP599" s="2"/>
      <c r="KRQ599" s="2"/>
      <c r="KRR599" s="2"/>
      <c r="KRS599" s="2"/>
      <c r="KRT599" s="2"/>
      <c r="KRU599" s="2"/>
      <c r="KRV599" s="2"/>
      <c r="KRW599" s="2"/>
      <c r="KRX599" s="2"/>
      <c r="KRY599" s="2"/>
      <c r="KRZ599" s="2"/>
      <c r="KSA599" s="2"/>
      <c r="KSB599" s="2"/>
      <c r="KSC599" s="2"/>
      <c r="KSD599" s="2"/>
      <c r="KSE599" s="2"/>
      <c r="KSF599" s="2"/>
      <c r="KSG599" s="2"/>
      <c r="KSH599" s="2"/>
      <c r="KSI599" s="2"/>
      <c r="KSJ599" s="2"/>
      <c r="KSK599" s="2"/>
      <c r="KSL599" s="2"/>
      <c r="KSM599" s="2"/>
      <c r="KSN599" s="2"/>
      <c r="KSO599" s="2"/>
      <c r="KSP599" s="2"/>
      <c r="KSQ599" s="2"/>
      <c r="KSR599" s="2"/>
      <c r="KSS599" s="2"/>
      <c r="KST599" s="2"/>
      <c r="KSU599" s="2"/>
      <c r="KSV599" s="2"/>
      <c r="KSW599" s="2"/>
      <c r="KSX599" s="2"/>
      <c r="KSY599" s="2"/>
      <c r="KSZ599" s="2"/>
      <c r="KTA599" s="2"/>
      <c r="KTB599" s="2"/>
      <c r="KTC599" s="2"/>
      <c r="KTD599" s="2"/>
      <c r="KTE599" s="2"/>
      <c r="KTF599" s="2"/>
      <c r="KTG599" s="2"/>
      <c r="KTH599" s="2"/>
      <c r="KTI599" s="2"/>
      <c r="KTJ599" s="2"/>
      <c r="KTK599" s="2"/>
      <c r="KTL599" s="2"/>
      <c r="KTM599" s="2"/>
      <c r="KTN599" s="2"/>
      <c r="KTO599" s="2"/>
      <c r="KTP599" s="2"/>
      <c r="KTQ599" s="2"/>
      <c r="KTR599" s="2"/>
      <c r="KTS599" s="2"/>
      <c r="KTT599" s="2"/>
      <c r="KTU599" s="2"/>
      <c r="KTV599" s="2"/>
      <c r="KTW599" s="2"/>
      <c r="KTX599" s="2"/>
      <c r="KTY599" s="2"/>
      <c r="KTZ599" s="2"/>
      <c r="KUA599" s="2"/>
      <c r="KUB599" s="2"/>
      <c r="KUC599" s="2"/>
      <c r="KUD599" s="2"/>
      <c r="KUE599" s="2"/>
      <c r="KUF599" s="2"/>
      <c r="KUG599" s="2"/>
      <c r="KUH599" s="2"/>
      <c r="KUI599" s="2"/>
      <c r="KUJ599" s="2"/>
      <c r="KUK599" s="2"/>
      <c r="KUL599" s="2"/>
      <c r="KUM599" s="2"/>
      <c r="KUN599" s="2"/>
      <c r="KUO599" s="2"/>
      <c r="KUP599" s="2"/>
      <c r="KUQ599" s="2"/>
      <c r="KUR599" s="2"/>
      <c r="KUS599" s="2"/>
      <c r="KUT599" s="2"/>
      <c r="KUU599" s="2"/>
      <c r="KUV599" s="2"/>
      <c r="KUW599" s="2"/>
      <c r="KUX599" s="2"/>
      <c r="KUY599" s="2"/>
      <c r="KUZ599" s="2"/>
      <c r="KVA599" s="2"/>
      <c r="KVB599" s="2"/>
      <c r="KVC599" s="2"/>
      <c r="KVD599" s="2"/>
      <c r="KVE599" s="2"/>
      <c r="KVF599" s="2"/>
      <c r="KVG599" s="2"/>
      <c r="KVH599" s="2"/>
      <c r="KVI599" s="2"/>
      <c r="KVJ599" s="2"/>
      <c r="KVK599" s="2"/>
      <c r="KVL599" s="2"/>
      <c r="KVM599" s="2"/>
      <c r="KVN599" s="2"/>
      <c r="KVO599" s="2"/>
      <c r="KVP599" s="2"/>
      <c r="KVQ599" s="2"/>
      <c r="KVR599" s="2"/>
      <c r="KVS599" s="2"/>
      <c r="KVT599" s="2"/>
      <c r="KVU599" s="2"/>
      <c r="KVV599" s="2"/>
      <c r="KVW599" s="2"/>
      <c r="KVX599" s="2"/>
      <c r="KVY599" s="2"/>
      <c r="KVZ599" s="2"/>
      <c r="KWA599" s="2"/>
      <c r="KWB599" s="2"/>
      <c r="KWC599" s="2"/>
      <c r="KWD599" s="2"/>
      <c r="KWE599" s="2"/>
      <c r="KWF599" s="2"/>
      <c r="KWG599" s="2"/>
      <c r="KWH599" s="2"/>
      <c r="KWI599" s="2"/>
      <c r="KWJ599" s="2"/>
      <c r="KWK599" s="2"/>
      <c r="KWL599" s="2"/>
      <c r="KWM599" s="2"/>
      <c r="KWN599" s="2"/>
      <c r="KWO599" s="2"/>
      <c r="KWP599" s="2"/>
      <c r="KWQ599" s="2"/>
      <c r="KWR599" s="2"/>
      <c r="KWS599" s="2"/>
      <c r="KWT599" s="2"/>
      <c r="KWU599" s="2"/>
      <c r="KWV599" s="2"/>
      <c r="KWW599" s="2"/>
      <c r="KWX599" s="2"/>
      <c r="KWY599" s="2"/>
      <c r="KWZ599" s="2"/>
      <c r="KXA599" s="2"/>
      <c r="KXB599" s="2"/>
      <c r="KXC599" s="2"/>
      <c r="KXD599" s="2"/>
      <c r="KXE599" s="2"/>
      <c r="KXF599" s="2"/>
      <c r="KXG599" s="2"/>
      <c r="KXH599" s="2"/>
      <c r="KXI599" s="2"/>
      <c r="KXJ599" s="2"/>
      <c r="KXK599" s="2"/>
      <c r="KXL599" s="2"/>
      <c r="KXM599" s="2"/>
      <c r="KXN599" s="2"/>
      <c r="KXO599" s="2"/>
      <c r="KXP599" s="2"/>
      <c r="KXQ599" s="2"/>
      <c r="KXR599" s="2"/>
      <c r="KXS599" s="2"/>
      <c r="KXT599" s="2"/>
      <c r="KXU599" s="2"/>
      <c r="KXV599" s="2"/>
      <c r="KXW599" s="2"/>
      <c r="KXX599" s="2"/>
      <c r="KXY599" s="2"/>
      <c r="KXZ599" s="2"/>
      <c r="KYA599" s="2"/>
      <c r="KYB599" s="2"/>
      <c r="KYC599" s="2"/>
      <c r="KYD599" s="2"/>
      <c r="KYE599" s="2"/>
      <c r="KYF599" s="2"/>
      <c r="KYG599" s="2"/>
      <c r="KYH599" s="2"/>
      <c r="KYI599" s="2"/>
      <c r="KYJ599" s="2"/>
      <c r="KYK599" s="2"/>
      <c r="KYL599" s="2"/>
      <c r="KYM599" s="2"/>
      <c r="KYN599" s="2"/>
      <c r="KYO599" s="2"/>
      <c r="KYP599" s="2"/>
      <c r="KYQ599" s="2"/>
      <c r="KYR599" s="2"/>
      <c r="KYS599" s="2"/>
      <c r="KYT599" s="2"/>
      <c r="KYU599" s="2"/>
      <c r="KYV599" s="2"/>
      <c r="KYW599" s="2"/>
      <c r="KYX599" s="2"/>
      <c r="KYY599" s="2"/>
      <c r="KYZ599" s="2"/>
      <c r="KZA599" s="2"/>
      <c r="KZB599" s="2"/>
      <c r="KZC599" s="2"/>
      <c r="KZD599" s="2"/>
      <c r="KZE599" s="2"/>
      <c r="KZF599" s="2"/>
      <c r="KZG599" s="2"/>
      <c r="KZH599" s="2"/>
      <c r="KZI599" s="2"/>
      <c r="KZJ599" s="2"/>
      <c r="KZK599" s="2"/>
      <c r="KZL599" s="2"/>
      <c r="KZM599" s="2"/>
      <c r="KZN599" s="2"/>
      <c r="KZO599" s="2"/>
      <c r="KZP599" s="2"/>
      <c r="KZQ599" s="2"/>
      <c r="KZR599" s="2"/>
      <c r="KZS599" s="2"/>
      <c r="KZT599" s="2"/>
      <c r="KZU599" s="2"/>
      <c r="KZV599" s="2"/>
      <c r="KZW599" s="2"/>
      <c r="KZX599" s="2"/>
      <c r="KZY599" s="2"/>
      <c r="KZZ599" s="2"/>
      <c r="LAA599" s="2"/>
      <c r="LAB599" s="2"/>
      <c r="LAC599" s="2"/>
      <c r="LAD599" s="2"/>
      <c r="LAE599" s="2"/>
      <c r="LAF599" s="2"/>
      <c r="LAG599" s="2"/>
      <c r="LAH599" s="2"/>
      <c r="LAI599" s="2"/>
      <c r="LAJ599" s="2"/>
      <c r="LAK599" s="2"/>
      <c r="LAL599" s="2"/>
      <c r="LAM599" s="2"/>
      <c r="LAN599" s="2"/>
      <c r="LAO599" s="2"/>
      <c r="LAP599" s="2"/>
      <c r="LAQ599" s="2"/>
      <c r="LAR599" s="2"/>
      <c r="LAS599" s="2"/>
      <c r="LAT599" s="2"/>
      <c r="LAU599" s="2"/>
      <c r="LAV599" s="2"/>
      <c r="LAW599" s="2"/>
      <c r="LAX599" s="2"/>
      <c r="LAY599" s="2"/>
      <c r="LAZ599" s="2"/>
      <c r="LBA599" s="2"/>
      <c r="LBB599" s="2"/>
      <c r="LBC599" s="2"/>
      <c r="LBD599" s="2"/>
      <c r="LBE599" s="2"/>
      <c r="LBF599" s="2"/>
      <c r="LBG599" s="2"/>
      <c r="LBH599" s="2"/>
      <c r="LBI599" s="2"/>
      <c r="LBJ599" s="2"/>
      <c r="LBK599" s="2"/>
      <c r="LBL599" s="2"/>
      <c r="LBM599" s="2"/>
      <c r="LBN599" s="2"/>
      <c r="LBO599" s="2"/>
      <c r="LBP599" s="2"/>
      <c r="LBQ599" s="2"/>
      <c r="LBR599" s="2"/>
      <c r="LBS599" s="2"/>
      <c r="LBT599" s="2"/>
      <c r="LBU599" s="2"/>
      <c r="LBV599" s="2"/>
      <c r="LBW599" s="2"/>
      <c r="LBX599" s="2"/>
      <c r="LBY599" s="2"/>
      <c r="LBZ599" s="2"/>
      <c r="LCA599" s="2"/>
      <c r="LCB599" s="2"/>
      <c r="LCC599" s="2"/>
      <c r="LCD599" s="2"/>
      <c r="LCE599" s="2"/>
      <c r="LCF599" s="2"/>
      <c r="LCG599" s="2"/>
      <c r="LCH599" s="2"/>
      <c r="LCI599" s="2"/>
      <c r="LCJ599" s="2"/>
      <c r="LCK599" s="2"/>
      <c r="LCL599" s="2"/>
      <c r="LCM599" s="2"/>
      <c r="LCN599" s="2"/>
      <c r="LCO599" s="2"/>
      <c r="LCP599" s="2"/>
      <c r="LCQ599" s="2"/>
      <c r="LCR599" s="2"/>
      <c r="LCS599" s="2"/>
      <c r="LCT599" s="2"/>
      <c r="LCU599" s="2"/>
      <c r="LCV599" s="2"/>
      <c r="LCW599" s="2"/>
      <c r="LCX599" s="2"/>
      <c r="LCY599" s="2"/>
      <c r="LCZ599" s="2"/>
      <c r="LDA599" s="2"/>
      <c r="LDB599" s="2"/>
      <c r="LDC599" s="2"/>
      <c r="LDD599" s="2"/>
      <c r="LDE599" s="2"/>
      <c r="LDF599" s="2"/>
      <c r="LDG599" s="2"/>
      <c r="LDH599" s="2"/>
      <c r="LDI599" s="2"/>
      <c r="LDJ599" s="2"/>
      <c r="LDK599" s="2"/>
      <c r="LDL599" s="2"/>
      <c r="LDM599" s="2"/>
      <c r="LDN599" s="2"/>
      <c r="LDO599" s="2"/>
      <c r="LDP599" s="2"/>
      <c r="LDQ599" s="2"/>
      <c r="LDR599" s="2"/>
      <c r="LDS599" s="2"/>
      <c r="LDT599" s="2"/>
      <c r="LDU599" s="2"/>
      <c r="LDV599" s="2"/>
      <c r="LDW599" s="2"/>
      <c r="LDX599" s="2"/>
      <c r="LDY599" s="2"/>
      <c r="LDZ599" s="2"/>
      <c r="LEA599" s="2"/>
      <c r="LEB599" s="2"/>
      <c r="LEC599" s="2"/>
      <c r="LED599" s="2"/>
      <c r="LEE599" s="2"/>
      <c r="LEF599" s="2"/>
      <c r="LEG599" s="2"/>
      <c r="LEH599" s="2"/>
      <c r="LEI599" s="2"/>
      <c r="LEJ599" s="2"/>
      <c r="LEK599" s="2"/>
      <c r="LEL599" s="2"/>
      <c r="LEM599" s="2"/>
      <c r="LEN599" s="2"/>
      <c r="LEO599" s="2"/>
      <c r="LEP599" s="2"/>
      <c r="LEQ599" s="2"/>
      <c r="LER599" s="2"/>
      <c r="LES599" s="2"/>
      <c r="LET599" s="2"/>
      <c r="LEU599" s="2"/>
      <c r="LEV599" s="2"/>
      <c r="LEW599" s="2"/>
      <c r="LEX599" s="2"/>
      <c r="LEY599" s="2"/>
      <c r="LEZ599" s="2"/>
      <c r="LFA599" s="2"/>
      <c r="LFB599" s="2"/>
      <c r="LFC599" s="2"/>
      <c r="LFD599" s="2"/>
      <c r="LFE599" s="2"/>
      <c r="LFF599" s="2"/>
      <c r="LFG599" s="2"/>
      <c r="LFH599" s="2"/>
      <c r="LFI599" s="2"/>
      <c r="LFJ599" s="2"/>
      <c r="LFK599" s="2"/>
      <c r="LFL599" s="2"/>
      <c r="LFM599" s="2"/>
      <c r="LFN599" s="2"/>
      <c r="LFO599" s="2"/>
      <c r="LFP599" s="2"/>
      <c r="LFQ599" s="2"/>
      <c r="LFR599" s="2"/>
      <c r="LFS599" s="2"/>
      <c r="LFT599" s="2"/>
      <c r="LFU599" s="2"/>
      <c r="LFV599" s="2"/>
      <c r="LFW599" s="2"/>
      <c r="LFX599" s="2"/>
      <c r="LFY599" s="2"/>
      <c r="LFZ599" s="2"/>
      <c r="LGA599" s="2"/>
      <c r="LGB599" s="2"/>
      <c r="LGC599" s="2"/>
      <c r="LGD599" s="2"/>
      <c r="LGE599" s="2"/>
      <c r="LGF599" s="2"/>
      <c r="LGG599" s="2"/>
      <c r="LGH599" s="2"/>
      <c r="LGI599" s="2"/>
      <c r="LGJ599" s="2"/>
      <c r="LGK599" s="2"/>
      <c r="LGL599" s="2"/>
      <c r="LGM599" s="2"/>
      <c r="LGN599" s="2"/>
      <c r="LGO599" s="2"/>
      <c r="LGP599" s="2"/>
      <c r="LGQ599" s="2"/>
      <c r="LGR599" s="2"/>
      <c r="LGS599" s="2"/>
      <c r="LGT599" s="2"/>
      <c r="LGU599" s="2"/>
      <c r="LGV599" s="2"/>
      <c r="LGW599" s="2"/>
      <c r="LGX599" s="2"/>
      <c r="LGY599" s="2"/>
      <c r="LGZ599" s="2"/>
      <c r="LHA599" s="2"/>
      <c r="LHB599" s="2"/>
      <c r="LHC599" s="2"/>
      <c r="LHD599" s="2"/>
      <c r="LHE599" s="2"/>
      <c r="LHF599" s="2"/>
      <c r="LHG599" s="2"/>
      <c r="LHH599" s="2"/>
      <c r="LHI599" s="2"/>
      <c r="LHJ599" s="2"/>
      <c r="LHK599" s="2"/>
      <c r="LHL599" s="2"/>
      <c r="LHM599" s="2"/>
      <c r="LHN599" s="2"/>
      <c r="LHO599" s="2"/>
      <c r="LHP599" s="2"/>
      <c r="LHQ599" s="2"/>
      <c r="LHR599" s="2"/>
      <c r="LHS599" s="2"/>
      <c r="LHT599" s="2"/>
      <c r="LHU599" s="2"/>
      <c r="LHV599" s="2"/>
      <c r="LHW599" s="2"/>
      <c r="LHX599" s="2"/>
      <c r="LHY599" s="2"/>
      <c r="LHZ599" s="2"/>
      <c r="LIA599" s="2"/>
      <c r="LIB599" s="2"/>
      <c r="LIC599" s="2"/>
      <c r="LID599" s="2"/>
      <c r="LIE599" s="2"/>
      <c r="LIF599" s="2"/>
      <c r="LIG599" s="2"/>
      <c r="LIH599" s="2"/>
      <c r="LII599" s="2"/>
      <c r="LIJ599" s="2"/>
      <c r="LIK599" s="2"/>
      <c r="LIL599" s="2"/>
      <c r="LIM599" s="2"/>
      <c r="LIN599" s="2"/>
      <c r="LIO599" s="2"/>
      <c r="LIP599" s="2"/>
      <c r="LIQ599" s="2"/>
      <c r="LIR599" s="2"/>
      <c r="LIS599" s="2"/>
      <c r="LIT599" s="2"/>
      <c r="LIU599" s="2"/>
      <c r="LIV599" s="2"/>
      <c r="LIW599" s="2"/>
      <c r="LIX599" s="2"/>
      <c r="LIY599" s="2"/>
      <c r="LIZ599" s="2"/>
      <c r="LJA599" s="2"/>
      <c r="LJB599" s="2"/>
      <c r="LJC599" s="2"/>
      <c r="LJD599" s="2"/>
      <c r="LJE599" s="2"/>
      <c r="LJF599" s="2"/>
      <c r="LJG599" s="2"/>
      <c r="LJH599" s="2"/>
      <c r="LJI599" s="2"/>
      <c r="LJJ599" s="2"/>
      <c r="LJK599" s="2"/>
      <c r="LJL599" s="2"/>
      <c r="LJM599" s="2"/>
      <c r="LJN599" s="2"/>
      <c r="LJO599" s="2"/>
      <c r="LJP599" s="2"/>
      <c r="LJQ599" s="2"/>
      <c r="LJR599" s="2"/>
      <c r="LJS599" s="2"/>
      <c r="LJT599" s="2"/>
      <c r="LJU599" s="2"/>
      <c r="LJV599" s="2"/>
      <c r="LJW599" s="2"/>
      <c r="LJX599" s="2"/>
      <c r="LJY599" s="2"/>
      <c r="LJZ599" s="2"/>
      <c r="LKA599" s="2"/>
      <c r="LKB599" s="2"/>
      <c r="LKC599" s="2"/>
      <c r="LKD599" s="2"/>
      <c r="LKE599" s="2"/>
      <c r="LKF599" s="2"/>
      <c r="LKG599" s="2"/>
      <c r="LKH599" s="2"/>
      <c r="LKI599" s="2"/>
      <c r="LKJ599" s="2"/>
      <c r="LKK599" s="2"/>
      <c r="LKL599" s="2"/>
      <c r="LKM599" s="2"/>
      <c r="LKN599" s="2"/>
      <c r="LKO599" s="2"/>
      <c r="LKP599" s="2"/>
      <c r="LKQ599" s="2"/>
      <c r="LKR599" s="2"/>
      <c r="LKS599" s="2"/>
      <c r="LKT599" s="2"/>
      <c r="LKU599" s="2"/>
      <c r="LKV599" s="2"/>
      <c r="LKW599" s="2"/>
      <c r="LKX599" s="2"/>
      <c r="LKY599" s="2"/>
      <c r="LKZ599" s="2"/>
      <c r="LLA599" s="2"/>
      <c r="LLB599" s="2"/>
      <c r="LLC599" s="2"/>
      <c r="LLD599" s="2"/>
      <c r="LLE599" s="2"/>
      <c r="LLF599" s="2"/>
      <c r="LLG599" s="2"/>
      <c r="LLH599" s="2"/>
      <c r="LLI599" s="2"/>
      <c r="LLJ599" s="2"/>
      <c r="LLK599" s="2"/>
      <c r="LLL599" s="2"/>
      <c r="LLM599" s="2"/>
      <c r="LLN599" s="2"/>
      <c r="LLO599" s="2"/>
      <c r="LLP599" s="2"/>
      <c r="LLQ599" s="2"/>
      <c r="LLR599" s="2"/>
      <c r="LLS599" s="2"/>
      <c r="LLT599" s="2"/>
      <c r="LLU599" s="2"/>
      <c r="LLV599" s="2"/>
      <c r="LLW599" s="2"/>
      <c r="LLX599" s="2"/>
      <c r="LLY599" s="2"/>
      <c r="LLZ599" s="2"/>
      <c r="LMA599" s="2"/>
      <c r="LMB599" s="2"/>
      <c r="LMC599" s="2"/>
      <c r="LMD599" s="2"/>
      <c r="LME599" s="2"/>
      <c r="LMF599" s="2"/>
      <c r="LMG599" s="2"/>
      <c r="LMH599" s="2"/>
      <c r="LMI599" s="2"/>
      <c r="LMJ599" s="2"/>
      <c r="LMK599" s="2"/>
      <c r="LML599" s="2"/>
      <c r="LMM599" s="2"/>
      <c r="LMN599" s="2"/>
      <c r="LMO599" s="2"/>
      <c r="LMP599" s="2"/>
      <c r="LMQ599" s="2"/>
      <c r="LMR599" s="2"/>
      <c r="LMS599" s="2"/>
      <c r="LMT599" s="2"/>
      <c r="LMU599" s="2"/>
      <c r="LMV599" s="2"/>
      <c r="LMW599" s="2"/>
      <c r="LMX599" s="2"/>
      <c r="LMY599" s="2"/>
      <c r="LMZ599" s="2"/>
      <c r="LNA599" s="2"/>
      <c r="LNB599" s="2"/>
      <c r="LNC599" s="2"/>
      <c r="LND599" s="2"/>
      <c r="LNE599" s="2"/>
      <c r="LNF599" s="2"/>
      <c r="LNG599" s="2"/>
      <c r="LNH599" s="2"/>
      <c r="LNI599" s="2"/>
      <c r="LNJ599" s="2"/>
      <c r="LNK599" s="2"/>
      <c r="LNL599" s="2"/>
      <c r="LNM599" s="2"/>
      <c r="LNN599" s="2"/>
      <c r="LNO599" s="2"/>
      <c r="LNP599" s="2"/>
      <c r="LNQ599" s="2"/>
      <c r="LNR599" s="2"/>
      <c r="LNS599" s="2"/>
      <c r="LNT599" s="2"/>
      <c r="LNU599" s="2"/>
      <c r="LNV599" s="2"/>
      <c r="LNW599" s="2"/>
      <c r="LNX599" s="2"/>
      <c r="LNY599" s="2"/>
      <c r="LNZ599" s="2"/>
      <c r="LOA599" s="2"/>
      <c r="LOB599" s="2"/>
      <c r="LOC599" s="2"/>
      <c r="LOD599" s="2"/>
      <c r="LOE599" s="2"/>
      <c r="LOF599" s="2"/>
      <c r="LOG599" s="2"/>
      <c r="LOH599" s="2"/>
      <c r="LOI599" s="2"/>
      <c r="LOJ599" s="2"/>
      <c r="LOK599" s="2"/>
      <c r="LOL599" s="2"/>
      <c r="LOM599" s="2"/>
      <c r="LON599" s="2"/>
      <c r="LOO599" s="2"/>
      <c r="LOP599" s="2"/>
      <c r="LOQ599" s="2"/>
      <c r="LOR599" s="2"/>
      <c r="LOS599" s="2"/>
      <c r="LOT599" s="2"/>
      <c r="LOU599" s="2"/>
      <c r="LOV599" s="2"/>
      <c r="LOW599" s="2"/>
      <c r="LOX599" s="2"/>
      <c r="LOY599" s="2"/>
      <c r="LOZ599" s="2"/>
      <c r="LPA599" s="2"/>
      <c r="LPB599" s="2"/>
      <c r="LPC599" s="2"/>
      <c r="LPD599" s="2"/>
      <c r="LPE599" s="2"/>
      <c r="LPF599" s="2"/>
      <c r="LPG599" s="2"/>
      <c r="LPH599" s="2"/>
      <c r="LPI599" s="2"/>
      <c r="LPJ599" s="2"/>
      <c r="LPK599" s="2"/>
      <c r="LPL599" s="2"/>
      <c r="LPM599" s="2"/>
      <c r="LPN599" s="2"/>
      <c r="LPO599" s="2"/>
      <c r="LPP599" s="2"/>
      <c r="LPQ599" s="2"/>
      <c r="LPR599" s="2"/>
      <c r="LPS599" s="2"/>
      <c r="LPT599" s="2"/>
      <c r="LPU599" s="2"/>
      <c r="LPV599" s="2"/>
      <c r="LPW599" s="2"/>
      <c r="LPX599" s="2"/>
      <c r="LPY599" s="2"/>
      <c r="LPZ599" s="2"/>
      <c r="LQA599" s="2"/>
      <c r="LQB599" s="2"/>
      <c r="LQC599" s="2"/>
      <c r="LQD599" s="2"/>
      <c r="LQE599" s="2"/>
      <c r="LQF599" s="2"/>
      <c r="LQG599" s="2"/>
      <c r="LQH599" s="2"/>
      <c r="LQI599" s="2"/>
      <c r="LQJ599" s="2"/>
      <c r="LQK599" s="2"/>
      <c r="LQL599" s="2"/>
      <c r="LQM599" s="2"/>
      <c r="LQN599" s="2"/>
      <c r="LQO599" s="2"/>
      <c r="LQP599" s="2"/>
      <c r="LQQ599" s="2"/>
      <c r="LQR599" s="2"/>
      <c r="LQS599" s="2"/>
      <c r="LQT599" s="2"/>
      <c r="LQU599" s="2"/>
      <c r="LQV599" s="2"/>
      <c r="LQW599" s="2"/>
      <c r="LQX599" s="2"/>
      <c r="LQY599" s="2"/>
      <c r="LQZ599" s="2"/>
      <c r="LRA599" s="2"/>
      <c r="LRB599" s="2"/>
      <c r="LRC599" s="2"/>
      <c r="LRD599" s="2"/>
      <c r="LRE599" s="2"/>
      <c r="LRF599" s="2"/>
      <c r="LRG599" s="2"/>
      <c r="LRH599" s="2"/>
      <c r="LRI599" s="2"/>
      <c r="LRJ599" s="2"/>
      <c r="LRK599" s="2"/>
      <c r="LRL599" s="2"/>
      <c r="LRM599" s="2"/>
      <c r="LRN599" s="2"/>
      <c r="LRO599" s="2"/>
      <c r="LRP599" s="2"/>
      <c r="LRQ599" s="2"/>
      <c r="LRR599" s="2"/>
      <c r="LRS599" s="2"/>
      <c r="LRT599" s="2"/>
      <c r="LRU599" s="2"/>
      <c r="LRV599" s="2"/>
      <c r="LRW599" s="2"/>
      <c r="LRX599" s="2"/>
      <c r="LRY599" s="2"/>
      <c r="LRZ599" s="2"/>
      <c r="LSA599" s="2"/>
      <c r="LSB599" s="2"/>
      <c r="LSC599" s="2"/>
      <c r="LSD599" s="2"/>
      <c r="LSE599" s="2"/>
      <c r="LSF599" s="2"/>
      <c r="LSG599" s="2"/>
      <c r="LSH599" s="2"/>
      <c r="LSI599" s="2"/>
      <c r="LSJ599" s="2"/>
      <c r="LSK599" s="2"/>
      <c r="LSL599" s="2"/>
      <c r="LSM599" s="2"/>
      <c r="LSN599" s="2"/>
      <c r="LSO599" s="2"/>
      <c r="LSP599" s="2"/>
      <c r="LSQ599" s="2"/>
      <c r="LSR599" s="2"/>
      <c r="LSS599" s="2"/>
      <c r="LST599" s="2"/>
      <c r="LSU599" s="2"/>
      <c r="LSV599" s="2"/>
      <c r="LSW599" s="2"/>
      <c r="LSX599" s="2"/>
      <c r="LSY599" s="2"/>
      <c r="LSZ599" s="2"/>
      <c r="LTA599" s="2"/>
      <c r="LTB599" s="2"/>
      <c r="LTC599" s="2"/>
      <c r="LTD599" s="2"/>
      <c r="LTE599" s="2"/>
      <c r="LTF599" s="2"/>
      <c r="LTG599" s="2"/>
      <c r="LTH599" s="2"/>
      <c r="LTI599" s="2"/>
      <c r="LTJ599" s="2"/>
      <c r="LTK599" s="2"/>
      <c r="LTL599" s="2"/>
      <c r="LTM599" s="2"/>
      <c r="LTN599" s="2"/>
      <c r="LTO599" s="2"/>
      <c r="LTP599" s="2"/>
      <c r="LTQ599" s="2"/>
      <c r="LTR599" s="2"/>
      <c r="LTS599" s="2"/>
      <c r="LTT599" s="2"/>
      <c r="LTU599" s="2"/>
      <c r="LTV599" s="2"/>
      <c r="LTW599" s="2"/>
      <c r="LTX599" s="2"/>
      <c r="LTY599" s="2"/>
      <c r="LTZ599" s="2"/>
      <c r="LUA599" s="2"/>
      <c r="LUB599" s="2"/>
      <c r="LUC599" s="2"/>
      <c r="LUD599" s="2"/>
      <c r="LUE599" s="2"/>
      <c r="LUF599" s="2"/>
      <c r="LUG599" s="2"/>
      <c r="LUH599" s="2"/>
      <c r="LUI599" s="2"/>
      <c r="LUJ599" s="2"/>
      <c r="LUK599" s="2"/>
      <c r="LUL599" s="2"/>
      <c r="LUM599" s="2"/>
      <c r="LUN599" s="2"/>
      <c r="LUO599" s="2"/>
      <c r="LUP599" s="2"/>
      <c r="LUQ599" s="2"/>
      <c r="LUR599" s="2"/>
      <c r="LUS599" s="2"/>
      <c r="LUT599" s="2"/>
      <c r="LUU599" s="2"/>
      <c r="LUV599" s="2"/>
      <c r="LUW599" s="2"/>
      <c r="LUX599" s="2"/>
      <c r="LUY599" s="2"/>
      <c r="LUZ599" s="2"/>
      <c r="LVA599" s="2"/>
      <c r="LVB599" s="2"/>
      <c r="LVC599" s="2"/>
      <c r="LVD599" s="2"/>
      <c r="LVE599" s="2"/>
      <c r="LVF599" s="2"/>
      <c r="LVG599" s="2"/>
      <c r="LVH599" s="2"/>
      <c r="LVI599" s="2"/>
      <c r="LVJ599" s="2"/>
      <c r="LVK599" s="2"/>
      <c r="LVL599" s="2"/>
      <c r="LVM599" s="2"/>
      <c r="LVN599" s="2"/>
      <c r="LVO599" s="2"/>
      <c r="LVP599" s="2"/>
      <c r="LVQ599" s="2"/>
      <c r="LVR599" s="2"/>
      <c r="LVS599" s="2"/>
      <c r="LVT599" s="2"/>
      <c r="LVU599" s="2"/>
      <c r="LVV599" s="2"/>
      <c r="LVW599" s="2"/>
      <c r="LVX599" s="2"/>
      <c r="LVY599" s="2"/>
      <c r="LVZ599" s="2"/>
      <c r="LWA599" s="2"/>
      <c r="LWB599" s="2"/>
      <c r="LWC599" s="2"/>
      <c r="LWD599" s="2"/>
      <c r="LWE599" s="2"/>
      <c r="LWF599" s="2"/>
      <c r="LWG599" s="2"/>
      <c r="LWH599" s="2"/>
      <c r="LWI599" s="2"/>
      <c r="LWJ599" s="2"/>
      <c r="LWK599" s="2"/>
      <c r="LWL599" s="2"/>
      <c r="LWM599" s="2"/>
      <c r="LWN599" s="2"/>
      <c r="LWO599" s="2"/>
      <c r="LWP599" s="2"/>
      <c r="LWQ599" s="2"/>
      <c r="LWR599" s="2"/>
      <c r="LWS599" s="2"/>
      <c r="LWT599" s="2"/>
      <c r="LWU599" s="2"/>
      <c r="LWV599" s="2"/>
      <c r="LWW599" s="2"/>
      <c r="LWX599" s="2"/>
      <c r="LWY599" s="2"/>
      <c r="LWZ599" s="2"/>
      <c r="LXA599" s="2"/>
      <c r="LXB599" s="2"/>
      <c r="LXC599" s="2"/>
      <c r="LXD599" s="2"/>
      <c r="LXE599" s="2"/>
      <c r="LXF599" s="2"/>
      <c r="LXG599" s="2"/>
      <c r="LXH599" s="2"/>
      <c r="LXI599" s="2"/>
      <c r="LXJ599" s="2"/>
      <c r="LXK599" s="2"/>
      <c r="LXL599" s="2"/>
      <c r="LXM599" s="2"/>
      <c r="LXN599" s="2"/>
      <c r="LXO599" s="2"/>
      <c r="LXP599" s="2"/>
      <c r="LXQ599" s="2"/>
      <c r="LXR599" s="2"/>
      <c r="LXS599" s="2"/>
      <c r="LXT599" s="2"/>
      <c r="LXU599" s="2"/>
      <c r="LXV599" s="2"/>
      <c r="LXW599" s="2"/>
      <c r="LXX599" s="2"/>
      <c r="LXY599" s="2"/>
      <c r="LXZ599" s="2"/>
      <c r="LYA599" s="2"/>
      <c r="LYB599" s="2"/>
      <c r="LYC599" s="2"/>
      <c r="LYD599" s="2"/>
      <c r="LYE599" s="2"/>
      <c r="LYF599" s="2"/>
      <c r="LYG599" s="2"/>
      <c r="LYH599" s="2"/>
      <c r="LYI599" s="2"/>
      <c r="LYJ599" s="2"/>
      <c r="LYK599" s="2"/>
      <c r="LYL599" s="2"/>
      <c r="LYM599" s="2"/>
      <c r="LYN599" s="2"/>
      <c r="LYO599" s="2"/>
      <c r="LYP599" s="2"/>
      <c r="LYQ599" s="2"/>
      <c r="LYR599" s="2"/>
      <c r="LYS599" s="2"/>
      <c r="LYT599" s="2"/>
      <c r="LYU599" s="2"/>
      <c r="LYV599" s="2"/>
      <c r="LYW599" s="2"/>
      <c r="LYX599" s="2"/>
      <c r="LYY599" s="2"/>
      <c r="LYZ599" s="2"/>
      <c r="LZA599" s="2"/>
      <c r="LZB599" s="2"/>
      <c r="LZC599" s="2"/>
      <c r="LZD599" s="2"/>
      <c r="LZE599" s="2"/>
      <c r="LZF599" s="2"/>
      <c r="LZG599" s="2"/>
      <c r="LZH599" s="2"/>
      <c r="LZI599" s="2"/>
      <c r="LZJ599" s="2"/>
      <c r="LZK599" s="2"/>
      <c r="LZL599" s="2"/>
      <c r="LZM599" s="2"/>
      <c r="LZN599" s="2"/>
      <c r="LZO599" s="2"/>
      <c r="LZP599" s="2"/>
      <c r="LZQ599" s="2"/>
      <c r="LZR599" s="2"/>
      <c r="LZS599" s="2"/>
      <c r="LZT599" s="2"/>
      <c r="LZU599" s="2"/>
      <c r="LZV599" s="2"/>
      <c r="LZW599" s="2"/>
      <c r="LZX599" s="2"/>
      <c r="LZY599" s="2"/>
      <c r="LZZ599" s="2"/>
      <c r="MAA599" s="2"/>
      <c r="MAB599" s="2"/>
      <c r="MAC599" s="2"/>
      <c r="MAD599" s="2"/>
      <c r="MAE599" s="2"/>
      <c r="MAF599" s="2"/>
      <c r="MAG599" s="2"/>
      <c r="MAH599" s="2"/>
      <c r="MAI599" s="2"/>
      <c r="MAJ599" s="2"/>
      <c r="MAK599" s="2"/>
      <c r="MAL599" s="2"/>
      <c r="MAM599" s="2"/>
      <c r="MAN599" s="2"/>
      <c r="MAO599" s="2"/>
      <c r="MAP599" s="2"/>
      <c r="MAQ599" s="2"/>
      <c r="MAR599" s="2"/>
      <c r="MAS599" s="2"/>
      <c r="MAT599" s="2"/>
      <c r="MAU599" s="2"/>
      <c r="MAV599" s="2"/>
      <c r="MAW599" s="2"/>
      <c r="MAX599" s="2"/>
      <c r="MAY599" s="2"/>
      <c r="MAZ599" s="2"/>
      <c r="MBA599" s="2"/>
      <c r="MBB599" s="2"/>
      <c r="MBC599" s="2"/>
      <c r="MBD599" s="2"/>
      <c r="MBE599" s="2"/>
      <c r="MBF599" s="2"/>
      <c r="MBG599" s="2"/>
      <c r="MBH599" s="2"/>
      <c r="MBI599" s="2"/>
      <c r="MBJ599" s="2"/>
      <c r="MBK599" s="2"/>
      <c r="MBL599" s="2"/>
      <c r="MBM599" s="2"/>
      <c r="MBN599" s="2"/>
      <c r="MBO599" s="2"/>
      <c r="MBP599" s="2"/>
      <c r="MBQ599" s="2"/>
      <c r="MBR599" s="2"/>
      <c r="MBS599" s="2"/>
      <c r="MBT599" s="2"/>
      <c r="MBU599" s="2"/>
      <c r="MBV599" s="2"/>
      <c r="MBW599" s="2"/>
      <c r="MBX599" s="2"/>
      <c r="MBY599" s="2"/>
      <c r="MBZ599" s="2"/>
      <c r="MCA599" s="2"/>
      <c r="MCB599" s="2"/>
      <c r="MCC599" s="2"/>
      <c r="MCD599" s="2"/>
      <c r="MCE599" s="2"/>
      <c r="MCF599" s="2"/>
      <c r="MCG599" s="2"/>
      <c r="MCH599" s="2"/>
      <c r="MCI599" s="2"/>
      <c r="MCJ599" s="2"/>
      <c r="MCK599" s="2"/>
      <c r="MCL599" s="2"/>
      <c r="MCM599" s="2"/>
      <c r="MCN599" s="2"/>
      <c r="MCO599" s="2"/>
      <c r="MCP599" s="2"/>
      <c r="MCQ599" s="2"/>
      <c r="MCR599" s="2"/>
      <c r="MCS599" s="2"/>
      <c r="MCT599" s="2"/>
      <c r="MCU599" s="2"/>
      <c r="MCV599" s="2"/>
      <c r="MCW599" s="2"/>
      <c r="MCX599" s="2"/>
      <c r="MCY599" s="2"/>
      <c r="MCZ599" s="2"/>
      <c r="MDA599" s="2"/>
      <c r="MDB599" s="2"/>
      <c r="MDC599" s="2"/>
      <c r="MDD599" s="2"/>
      <c r="MDE599" s="2"/>
      <c r="MDF599" s="2"/>
      <c r="MDG599" s="2"/>
      <c r="MDH599" s="2"/>
      <c r="MDI599" s="2"/>
      <c r="MDJ599" s="2"/>
      <c r="MDK599" s="2"/>
      <c r="MDL599" s="2"/>
      <c r="MDM599" s="2"/>
      <c r="MDN599" s="2"/>
      <c r="MDO599" s="2"/>
      <c r="MDP599" s="2"/>
      <c r="MDQ599" s="2"/>
      <c r="MDR599" s="2"/>
      <c r="MDS599" s="2"/>
      <c r="MDT599" s="2"/>
      <c r="MDU599" s="2"/>
      <c r="MDV599" s="2"/>
      <c r="MDW599" s="2"/>
      <c r="MDX599" s="2"/>
      <c r="MDY599" s="2"/>
      <c r="MDZ599" s="2"/>
      <c r="MEA599" s="2"/>
      <c r="MEB599" s="2"/>
      <c r="MEC599" s="2"/>
      <c r="MED599" s="2"/>
      <c r="MEE599" s="2"/>
      <c r="MEF599" s="2"/>
      <c r="MEG599" s="2"/>
      <c r="MEH599" s="2"/>
      <c r="MEI599" s="2"/>
      <c r="MEJ599" s="2"/>
      <c r="MEK599" s="2"/>
      <c r="MEL599" s="2"/>
      <c r="MEM599" s="2"/>
      <c r="MEN599" s="2"/>
      <c r="MEO599" s="2"/>
      <c r="MEP599" s="2"/>
      <c r="MEQ599" s="2"/>
      <c r="MER599" s="2"/>
      <c r="MES599" s="2"/>
      <c r="MET599" s="2"/>
      <c r="MEU599" s="2"/>
      <c r="MEV599" s="2"/>
      <c r="MEW599" s="2"/>
      <c r="MEX599" s="2"/>
      <c r="MEY599" s="2"/>
      <c r="MEZ599" s="2"/>
      <c r="MFA599" s="2"/>
      <c r="MFB599" s="2"/>
      <c r="MFC599" s="2"/>
      <c r="MFD599" s="2"/>
      <c r="MFE599" s="2"/>
      <c r="MFF599" s="2"/>
      <c r="MFG599" s="2"/>
      <c r="MFH599" s="2"/>
      <c r="MFI599" s="2"/>
      <c r="MFJ599" s="2"/>
      <c r="MFK599" s="2"/>
      <c r="MFL599" s="2"/>
      <c r="MFM599" s="2"/>
      <c r="MFN599" s="2"/>
      <c r="MFO599" s="2"/>
      <c r="MFP599" s="2"/>
      <c r="MFQ599" s="2"/>
      <c r="MFR599" s="2"/>
      <c r="MFS599" s="2"/>
      <c r="MFT599" s="2"/>
      <c r="MFU599" s="2"/>
      <c r="MFV599" s="2"/>
      <c r="MFW599" s="2"/>
      <c r="MFX599" s="2"/>
      <c r="MFY599" s="2"/>
      <c r="MFZ599" s="2"/>
      <c r="MGA599" s="2"/>
      <c r="MGB599" s="2"/>
      <c r="MGC599" s="2"/>
      <c r="MGD599" s="2"/>
      <c r="MGE599" s="2"/>
      <c r="MGF599" s="2"/>
      <c r="MGG599" s="2"/>
      <c r="MGH599" s="2"/>
      <c r="MGI599" s="2"/>
      <c r="MGJ599" s="2"/>
      <c r="MGK599" s="2"/>
      <c r="MGL599" s="2"/>
      <c r="MGM599" s="2"/>
      <c r="MGN599" s="2"/>
      <c r="MGO599" s="2"/>
      <c r="MGP599" s="2"/>
      <c r="MGQ599" s="2"/>
      <c r="MGR599" s="2"/>
      <c r="MGS599" s="2"/>
      <c r="MGT599" s="2"/>
      <c r="MGU599" s="2"/>
      <c r="MGV599" s="2"/>
      <c r="MGW599" s="2"/>
      <c r="MGX599" s="2"/>
      <c r="MGY599" s="2"/>
      <c r="MGZ599" s="2"/>
      <c r="MHA599" s="2"/>
      <c r="MHB599" s="2"/>
      <c r="MHC599" s="2"/>
      <c r="MHD599" s="2"/>
      <c r="MHE599" s="2"/>
      <c r="MHF599" s="2"/>
      <c r="MHG599" s="2"/>
      <c r="MHH599" s="2"/>
      <c r="MHI599" s="2"/>
      <c r="MHJ599" s="2"/>
      <c r="MHK599" s="2"/>
      <c r="MHL599" s="2"/>
      <c r="MHM599" s="2"/>
      <c r="MHN599" s="2"/>
      <c r="MHO599" s="2"/>
      <c r="MHP599" s="2"/>
      <c r="MHQ599" s="2"/>
      <c r="MHR599" s="2"/>
      <c r="MHS599" s="2"/>
      <c r="MHT599" s="2"/>
      <c r="MHU599" s="2"/>
      <c r="MHV599" s="2"/>
      <c r="MHW599" s="2"/>
      <c r="MHX599" s="2"/>
      <c r="MHY599" s="2"/>
      <c r="MHZ599" s="2"/>
      <c r="MIA599" s="2"/>
      <c r="MIB599" s="2"/>
      <c r="MIC599" s="2"/>
      <c r="MID599" s="2"/>
      <c r="MIE599" s="2"/>
      <c r="MIF599" s="2"/>
      <c r="MIG599" s="2"/>
      <c r="MIH599" s="2"/>
      <c r="MII599" s="2"/>
      <c r="MIJ599" s="2"/>
      <c r="MIK599" s="2"/>
      <c r="MIL599" s="2"/>
      <c r="MIM599" s="2"/>
      <c r="MIN599" s="2"/>
      <c r="MIO599" s="2"/>
      <c r="MIP599" s="2"/>
      <c r="MIQ599" s="2"/>
      <c r="MIR599" s="2"/>
      <c r="MIS599" s="2"/>
      <c r="MIT599" s="2"/>
      <c r="MIU599" s="2"/>
      <c r="MIV599" s="2"/>
      <c r="MIW599" s="2"/>
      <c r="MIX599" s="2"/>
      <c r="MIY599" s="2"/>
      <c r="MIZ599" s="2"/>
      <c r="MJA599" s="2"/>
      <c r="MJB599" s="2"/>
      <c r="MJC599" s="2"/>
      <c r="MJD599" s="2"/>
      <c r="MJE599" s="2"/>
      <c r="MJF599" s="2"/>
      <c r="MJG599" s="2"/>
      <c r="MJH599" s="2"/>
      <c r="MJI599" s="2"/>
      <c r="MJJ599" s="2"/>
      <c r="MJK599" s="2"/>
      <c r="MJL599" s="2"/>
      <c r="MJM599" s="2"/>
      <c r="MJN599" s="2"/>
      <c r="MJO599" s="2"/>
      <c r="MJP599" s="2"/>
      <c r="MJQ599" s="2"/>
      <c r="MJR599" s="2"/>
      <c r="MJS599" s="2"/>
      <c r="MJT599" s="2"/>
      <c r="MJU599" s="2"/>
      <c r="MJV599" s="2"/>
      <c r="MJW599" s="2"/>
      <c r="MJX599" s="2"/>
      <c r="MJY599" s="2"/>
      <c r="MJZ599" s="2"/>
      <c r="MKA599" s="2"/>
      <c r="MKB599" s="2"/>
      <c r="MKC599" s="2"/>
      <c r="MKD599" s="2"/>
      <c r="MKE599" s="2"/>
      <c r="MKF599" s="2"/>
      <c r="MKG599" s="2"/>
      <c r="MKH599" s="2"/>
      <c r="MKI599" s="2"/>
      <c r="MKJ599" s="2"/>
      <c r="MKK599" s="2"/>
      <c r="MKL599" s="2"/>
      <c r="MKM599" s="2"/>
      <c r="MKN599" s="2"/>
      <c r="MKO599" s="2"/>
      <c r="MKP599" s="2"/>
      <c r="MKQ599" s="2"/>
      <c r="MKR599" s="2"/>
      <c r="MKS599" s="2"/>
      <c r="MKT599" s="2"/>
      <c r="MKU599" s="2"/>
      <c r="MKV599" s="2"/>
      <c r="MKW599" s="2"/>
      <c r="MKX599" s="2"/>
      <c r="MKY599" s="2"/>
      <c r="MKZ599" s="2"/>
      <c r="MLA599" s="2"/>
      <c r="MLB599" s="2"/>
      <c r="MLC599" s="2"/>
      <c r="MLD599" s="2"/>
      <c r="MLE599" s="2"/>
      <c r="MLF599" s="2"/>
      <c r="MLG599" s="2"/>
      <c r="MLH599" s="2"/>
      <c r="MLI599" s="2"/>
      <c r="MLJ599" s="2"/>
      <c r="MLK599" s="2"/>
      <c r="MLL599" s="2"/>
      <c r="MLM599" s="2"/>
      <c r="MLN599" s="2"/>
      <c r="MLO599" s="2"/>
      <c r="MLP599" s="2"/>
      <c r="MLQ599" s="2"/>
      <c r="MLR599" s="2"/>
      <c r="MLS599" s="2"/>
      <c r="MLT599" s="2"/>
      <c r="MLU599" s="2"/>
      <c r="MLV599" s="2"/>
      <c r="MLW599" s="2"/>
      <c r="MLX599" s="2"/>
      <c r="MLY599" s="2"/>
      <c r="MLZ599" s="2"/>
      <c r="MMA599" s="2"/>
      <c r="MMB599" s="2"/>
      <c r="MMC599" s="2"/>
      <c r="MMD599" s="2"/>
      <c r="MME599" s="2"/>
      <c r="MMF599" s="2"/>
      <c r="MMG599" s="2"/>
      <c r="MMH599" s="2"/>
      <c r="MMI599" s="2"/>
      <c r="MMJ599" s="2"/>
      <c r="MMK599" s="2"/>
      <c r="MML599" s="2"/>
      <c r="MMM599" s="2"/>
      <c r="MMN599" s="2"/>
      <c r="MMO599" s="2"/>
      <c r="MMP599" s="2"/>
      <c r="MMQ599" s="2"/>
      <c r="MMR599" s="2"/>
      <c r="MMS599" s="2"/>
      <c r="MMT599" s="2"/>
      <c r="MMU599" s="2"/>
      <c r="MMV599" s="2"/>
      <c r="MMW599" s="2"/>
      <c r="MMX599" s="2"/>
      <c r="MMY599" s="2"/>
      <c r="MMZ599" s="2"/>
      <c r="MNA599" s="2"/>
      <c r="MNB599" s="2"/>
      <c r="MNC599" s="2"/>
      <c r="MND599" s="2"/>
      <c r="MNE599" s="2"/>
      <c r="MNF599" s="2"/>
      <c r="MNG599" s="2"/>
      <c r="MNH599" s="2"/>
      <c r="MNI599" s="2"/>
      <c r="MNJ599" s="2"/>
      <c r="MNK599" s="2"/>
      <c r="MNL599" s="2"/>
      <c r="MNM599" s="2"/>
      <c r="MNN599" s="2"/>
      <c r="MNO599" s="2"/>
      <c r="MNP599" s="2"/>
      <c r="MNQ599" s="2"/>
      <c r="MNR599" s="2"/>
      <c r="MNS599" s="2"/>
      <c r="MNT599" s="2"/>
      <c r="MNU599" s="2"/>
      <c r="MNV599" s="2"/>
      <c r="MNW599" s="2"/>
      <c r="MNX599" s="2"/>
      <c r="MNY599" s="2"/>
      <c r="MNZ599" s="2"/>
      <c r="MOA599" s="2"/>
      <c r="MOB599" s="2"/>
      <c r="MOC599" s="2"/>
      <c r="MOD599" s="2"/>
      <c r="MOE599" s="2"/>
      <c r="MOF599" s="2"/>
      <c r="MOG599" s="2"/>
      <c r="MOH599" s="2"/>
      <c r="MOI599" s="2"/>
      <c r="MOJ599" s="2"/>
      <c r="MOK599" s="2"/>
      <c r="MOL599" s="2"/>
      <c r="MOM599" s="2"/>
      <c r="MON599" s="2"/>
      <c r="MOO599" s="2"/>
      <c r="MOP599" s="2"/>
      <c r="MOQ599" s="2"/>
      <c r="MOR599" s="2"/>
      <c r="MOS599" s="2"/>
      <c r="MOT599" s="2"/>
      <c r="MOU599" s="2"/>
      <c r="MOV599" s="2"/>
      <c r="MOW599" s="2"/>
      <c r="MOX599" s="2"/>
      <c r="MOY599" s="2"/>
      <c r="MOZ599" s="2"/>
      <c r="MPA599" s="2"/>
      <c r="MPB599" s="2"/>
      <c r="MPC599" s="2"/>
      <c r="MPD599" s="2"/>
      <c r="MPE599" s="2"/>
      <c r="MPF599" s="2"/>
      <c r="MPG599" s="2"/>
      <c r="MPH599" s="2"/>
      <c r="MPI599" s="2"/>
      <c r="MPJ599" s="2"/>
      <c r="MPK599" s="2"/>
      <c r="MPL599" s="2"/>
      <c r="MPM599" s="2"/>
      <c r="MPN599" s="2"/>
      <c r="MPO599" s="2"/>
      <c r="MPP599" s="2"/>
      <c r="MPQ599" s="2"/>
      <c r="MPR599" s="2"/>
      <c r="MPS599" s="2"/>
      <c r="MPT599" s="2"/>
      <c r="MPU599" s="2"/>
      <c r="MPV599" s="2"/>
      <c r="MPW599" s="2"/>
      <c r="MPX599" s="2"/>
      <c r="MPY599" s="2"/>
      <c r="MPZ599" s="2"/>
      <c r="MQA599" s="2"/>
      <c r="MQB599" s="2"/>
      <c r="MQC599" s="2"/>
      <c r="MQD599" s="2"/>
      <c r="MQE599" s="2"/>
      <c r="MQF599" s="2"/>
      <c r="MQG599" s="2"/>
      <c r="MQH599" s="2"/>
      <c r="MQI599" s="2"/>
      <c r="MQJ599" s="2"/>
      <c r="MQK599" s="2"/>
      <c r="MQL599" s="2"/>
      <c r="MQM599" s="2"/>
      <c r="MQN599" s="2"/>
      <c r="MQO599" s="2"/>
      <c r="MQP599" s="2"/>
      <c r="MQQ599" s="2"/>
      <c r="MQR599" s="2"/>
      <c r="MQS599" s="2"/>
      <c r="MQT599" s="2"/>
      <c r="MQU599" s="2"/>
      <c r="MQV599" s="2"/>
      <c r="MQW599" s="2"/>
      <c r="MQX599" s="2"/>
      <c r="MQY599" s="2"/>
      <c r="MQZ599" s="2"/>
      <c r="MRA599" s="2"/>
      <c r="MRB599" s="2"/>
      <c r="MRC599" s="2"/>
      <c r="MRD599" s="2"/>
      <c r="MRE599" s="2"/>
      <c r="MRF599" s="2"/>
      <c r="MRG599" s="2"/>
      <c r="MRH599" s="2"/>
      <c r="MRI599" s="2"/>
      <c r="MRJ599" s="2"/>
      <c r="MRK599" s="2"/>
      <c r="MRL599" s="2"/>
      <c r="MRM599" s="2"/>
      <c r="MRN599" s="2"/>
      <c r="MRO599" s="2"/>
      <c r="MRP599" s="2"/>
      <c r="MRQ599" s="2"/>
      <c r="MRR599" s="2"/>
      <c r="MRS599" s="2"/>
      <c r="MRT599" s="2"/>
      <c r="MRU599" s="2"/>
      <c r="MRV599" s="2"/>
      <c r="MRW599" s="2"/>
      <c r="MRX599" s="2"/>
      <c r="MRY599" s="2"/>
      <c r="MRZ599" s="2"/>
      <c r="MSA599" s="2"/>
      <c r="MSB599" s="2"/>
      <c r="MSC599" s="2"/>
      <c r="MSD599" s="2"/>
      <c r="MSE599" s="2"/>
      <c r="MSF599" s="2"/>
      <c r="MSG599" s="2"/>
      <c r="MSH599" s="2"/>
      <c r="MSI599" s="2"/>
      <c r="MSJ599" s="2"/>
      <c r="MSK599" s="2"/>
      <c r="MSL599" s="2"/>
      <c r="MSM599" s="2"/>
      <c r="MSN599" s="2"/>
      <c r="MSO599" s="2"/>
      <c r="MSP599" s="2"/>
      <c r="MSQ599" s="2"/>
      <c r="MSR599" s="2"/>
      <c r="MSS599" s="2"/>
      <c r="MST599" s="2"/>
      <c r="MSU599" s="2"/>
      <c r="MSV599" s="2"/>
      <c r="MSW599" s="2"/>
      <c r="MSX599" s="2"/>
      <c r="MSY599" s="2"/>
      <c r="MSZ599" s="2"/>
      <c r="MTA599" s="2"/>
      <c r="MTB599" s="2"/>
      <c r="MTC599" s="2"/>
      <c r="MTD599" s="2"/>
      <c r="MTE599" s="2"/>
      <c r="MTF599" s="2"/>
      <c r="MTG599" s="2"/>
      <c r="MTH599" s="2"/>
      <c r="MTI599" s="2"/>
      <c r="MTJ599" s="2"/>
      <c r="MTK599" s="2"/>
      <c r="MTL599" s="2"/>
      <c r="MTM599" s="2"/>
      <c r="MTN599" s="2"/>
      <c r="MTO599" s="2"/>
      <c r="MTP599" s="2"/>
      <c r="MTQ599" s="2"/>
      <c r="MTR599" s="2"/>
      <c r="MTS599" s="2"/>
      <c r="MTT599" s="2"/>
      <c r="MTU599" s="2"/>
      <c r="MTV599" s="2"/>
      <c r="MTW599" s="2"/>
      <c r="MTX599" s="2"/>
      <c r="MTY599" s="2"/>
      <c r="MTZ599" s="2"/>
      <c r="MUA599" s="2"/>
      <c r="MUB599" s="2"/>
      <c r="MUC599" s="2"/>
      <c r="MUD599" s="2"/>
      <c r="MUE599" s="2"/>
      <c r="MUF599" s="2"/>
      <c r="MUG599" s="2"/>
      <c r="MUH599" s="2"/>
      <c r="MUI599" s="2"/>
      <c r="MUJ599" s="2"/>
      <c r="MUK599" s="2"/>
      <c r="MUL599" s="2"/>
      <c r="MUM599" s="2"/>
      <c r="MUN599" s="2"/>
      <c r="MUO599" s="2"/>
      <c r="MUP599" s="2"/>
      <c r="MUQ599" s="2"/>
      <c r="MUR599" s="2"/>
      <c r="MUS599" s="2"/>
      <c r="MUT599" s="2"/>
      <c r="MUU599" s="2"/>
      <c r="MUV599" s="2"/>
      <c r="MUW599" s="2"/>
      <c r="MUX599" s="2"/>
      <c r="MUY599" s="2"/>
      <c r="MUZ599" s="2"/>
      <c r="MVA599" s="2"/>
      <c r="MVB599" s="2"/>
      <c r="MVC599" s="2"/>
      <c r="MVD599" s="2"/>
      <c r="MVE599" s="2"/>
      <c r="MVF599" s="2"/>
      <c r="MVG599" s="2"/>
      <c r="MVH599" s="2"/>
      <c r="MVI599" s="2"/>
      <c r="MVJ599" s="2"/>
      <c r="MVK599" s="2"/>
      <c r="MVL599" s="2"/>
      <c r="MVM599" s="2"/>
      <c r="MVN599" s="2"/>
      <c r="MVO599" s="2"/>
      <c r="MVP599" s="2"/>
      <c r="MVQ599" s="2"/>
      <c r="MVR599" s="2"/>
      <c r="MVS599" s="2"/>
      <c r="MVT599" s="2"/>
      <c r="MVU599" s="2"/>
      <c r="MVV599" s="2"/>
      <c r="MVW599" s="2"/>
      <c r="MVX599" s="2"/>
      <c r="MVY599" s="2"/>
      <c r="MVZ599" s="2"/>
      <c r="MWA599" s="2"/>
      <c r="MWB599" s="2"/>
      <c r="MWC599" s="2"/>
      <c r="MWD599" s="2"/>
      <c r="MWE599" s="2"/>
      <c r="MWF599" s="2"/>
      <c r="MWG599" s="2"/>
      <c r="MWH599" s="2"/>
      <c r="MWI599" s="2"/>
      <c r="MWJ599" s="2"/>
      <c r="MWK599" s="2"/>
      <c r="MWL599" s="2"/>
      <c r="MWM599" s="2"/>
      <c r="MWN599" s="2"/>
      <c r="MWO599" s="2"/>
      <c r="MWP599" s="2"/>
      <c r="MWQ599" s="2"/>
      <c r="MWR599" s="2"/>
      <c r="MWS599" s="2"/>
      <c r="MWT599" s="2"/>
      <c r="MWU599" s="2"/>
      <c r="MWV599" s="2"/>
      <c r="MWW599" s="2"/>
      <c r="MWX599" s="2"/>
      <c r="MWY599" s="2"/>
      <c r="MWZ599" s="2"/>
      <c r="MXA599" s="2"/>
      <c r="MXB599" s="2"/>
      <c r="MXC599" s="2"/>
      <c r="MXD599" s="2"/>
      <c r="MXE599" s="2"/>
      <c r="MXF599" s="2"/>
      <c r="MXG599" s="2"/>
      <c r="MXH599" s="2"/>
      <c r="MXI599" s="2"/>
      <c r="MXJ599" s="2"/>
      <c r="MXK599" s="2"/>
      <c r="MXL599" s="2"/>
      <c r="MXM599" s="2"/>
      <c r="MXN599" s="2"/>
      <c r="MXO599" s="2"/>
      <c r="MXP599" s="2"/>
      <c r="MXQ599" s="2"/>
      <c r="MXR599" s="2"/>
      <c r="MXS599" s="2"/>
      <c r="MXT599" s="2"/>
      <c r="MXU599" s="2"/>
      <c r="MXV599" s="2"/>
      <c r="MXW599" s="2"/>
      <c r="MXX599" s="2"/>
      <c r="MXY599" s="2"/>
      <c r="MXZ599" s="2"/>
      <c r="MYA599" s="2"/>
      <c r="MYB599" s="2"/>
      <c r="MYC599" s="2"/>
      <c r="MYD599" s="2"/>
      <c r="MYE599" s="2"/>
      <c r="MYF599" s="2"/>
      <c r="MYG599" s="2"/>
      <c r="MYH599" s="2"/>
      <c r="MYI599" s="2"/>
      <c r="MYJ599" s="2"/>
      <c r="MYK599" s="2"/>
      <c r="MYL599" s="2"/>
      <c r="MYM599" s="2"/>
      <c r="MYN599" s="2"/>
      <c r="MYO599" s="2"/>
      <c r="MYP599" s="2"/>
      <c r="MYQ599" s="2"/>
      <c r="MYR599" s="2"/>
      <c r="MYS599" s="2"/>
      <c r="MYT599" s="2"/>
      <c r="MYU599" s="2"/>
      <c r="MYV599" s="2"/>
      <c r="MYW599" s="2"/>
      <c r="MYX599" s="2"/>
      <c r="MYY599" s="2"/>
      <c r="MYZ599" s="2"/>
      <c r="MZA599" s="2"/>
      <c r="MZB599" s="2"/>
      <c r="MZC599" s="2"/>
      <c r="MZD599" s="2"/>
      <c r="MZE599" s="2"/>
      <c r="MZF599" s="2"/>
      <c r="MZG599" s="2"/>
      <c r="MZH599" s="2"/>
      <c r="MZI599" s="2"/>
      <c r="MZJ599" s="2"/>
      <c r="MZK599" s="2"/>
      <c r="MZL599" s="2"/>
      <c r="MZM599" s="2"/>
      <c r="MZN599" s="2"/>
      <c r="MZO599" s="2"/>
      <c r="MZP599" s="2"/>
      <c r="MZQ599" s="2"/>
      <c r="MZR599" s="2"/>
      <c r="MZS599" s="2"/>
      <c r="MZT599" s="2"/>
      <c r="MZU599" s="2"/>
      <c r="MZV599" s="2"/>
      <c r="MZW599" s="2"/>
      <c r="MZX599" s="2"/>
      <c r="MZY599" s="2"/>
      <c r="MZZ599" s="2"/>
      <c r="NAA599" s="2"/>
      <c r="NAB599" s="2"/>
      <c r="NAC599" s="2"/>
      <c r="NAD599" s="2"/>
      <c r="NAE599" s="2"/>
      <c r="NAF599" s="2"/>
      <c r="NAG599" s="2"/>
      <c r="NAH599" s="2"/>
      <c r="NAI599" s="2"/>
      <c r="NAJ599" s="2"/>
      <c r="NAK599" s="2"/>
      <c r="NAL599" s="2"/>
      <c r="NAM599" s="2"/>
      <c r="NAN599" s="2"/>
      <c r="NAO599" s="2"/>
      <c r="NAP599" s="2"/>
      <c r="NAQ599" s="2"/>
      <c r="NAR599" s="2"/>
      <c r="NAS599" s="2"/>
      <c r="NAT599" s="2"/>
      <c r="NAU599" s="2"/>
      <c r="NAV599" s="2"/>
      <c r="NAW599" s="2"/>
      <c r="NAX599" s="2"/>
      <c r="NAY599" s="2"/>
      <c r="NAZ599" s="2"/>
      <c r="NBA599" s="2"/>
      <c r="NBB599" s="2"/>
      <c r="NBC599" s="2"/>
      <c r="NBD599" s="2"/>
      <c r="NBE599" s="2"/>
      <c r="NBF599" s="2"/>
      <c r="NBG599" s="2"/>
      <c r="NBH599" s="2"/>
      <c r="NBI599" s="2"/>
      <c r="NBJ599" s="2"/>
      <c r="NBK599" s="2"/>
      <c r="NBL599" s="2"/>
      <c r="NBM599" s="2"/>
      <c r="NBN599" s="2"/>
      <c r="NBO599" s="2"/>
      <c r="NBP599" s="2"/>
      <c r="NBQ599" s="2"/>
      <c r="NBR599" s="2"/>
      <c r="NBS599" s="2"/>
      <c r="NBT599" s="2"/>
      <c r="NBU599" s="2"/>
      <c r="NBV599" s="2"/>
      <c r="NBW599" s="2"/>
      <c r="NBX599" s="2"/>
      <c r="NBY599" s="2"/>
      <c r="NBZ599" s="2"/>
      <c r="NCA599" s="2"/>
      <c r="NCB599" s="2"/>
      <c r="NCC599" s="2"/>
      <c r="NCD599" s="2"/>
      <c r="NCE599" s="2"/>
      <c r="NCF599" s="2"/>
      <c r="NCG599" s="2"/>
      <c r="NCH599" s="2"/>
      <c r="NCI599" s="2"/>
      <c r="NCJ599" s="2"/>
      <c r="NCK599" s="2"/>
      <c r="NCL599" s="2"/>
      <c r="NCM599" s="2"/>
      <c r="NCN599" s="2"/>
      <c r="NCO599" s="2"/>
      <c r="NCP599" s="2"/>
      <c r="NCQ599" s="2"/>
      <c r="NCR599" s="2"/>
      <c r="NCS599" s="2"/>
      <c r="NCT599" s="2"/>
      <c r="NCU599" s="2"/>
      <c r="NCV599" s="2"/>
      <c r="NCW599" s="2"/>
      <c r="NCX599" s="2"/>
      <c r="NCY599" s="2"/>
      <c r="NCZ599" s="2"/>
      <c r="NDA599" s="2"/>
      <c r="NDB599" s="2"/>
      <c r="NDC599" s="2"/>
      <c r="NDD599" s="2"/>
      <c r="NDE599" s="2"/>
      <c r="NDF599" s="2"/>
      <c r="NDG599" s="2"/>
      <c r="NDH599" s="2"/>
      <c r="NDI599" s="2"/>
      <c r="NDJ599" s="2"/>
      <c r="NDK599" s="2"/>
      <c r="NDL599" s="2"/>
      <c r="NDM599" s="2"/>
      <c r="NDN599" s="2"/>
      <c r="NDO599" s="2"/>
      <c r="NDP599" s="2"/>
      <c r="NDQ599" s="2"/>
      <c r="NDR599" s="2"/>
      <c r="NDS599" s="2"/>
      <c r="NDT599" s="2"/>
      <c r="NDU599" s="2"/>
      <c r="NDV599" s="2"/>
      <c r="NDW599" s="2"/>
      <c r="NDX599" s="2"/>
      <c r="NDY599" s="2"/>
      <c r="NDZ599" s="2"/>
      <c r="NEA599" s="2"/>
      <c r="NEB599" s="2"/>
      <c r="NEC599" s="2"/>
      <c r="NED599" s="2"/>
      <c r="NEE599" s="2"/>
      <c r="NEF599" s="2"/>
      <c r="NEG599" s="2"/>
      <c r="NEH599" s="2"/>
      <c r="NEI599" s="2"/>
      <c r="NEJ599" s="2"/>
      <c r="NEK599" s="2"/>
      <c r="NEL599" s="2"/>
      <c r="NEM599" s="2"/>
      <c r="NEN599" s="2"/>
      <c r="NEO599" s="2"/>
      <c r="NEP599" s="2"/>
      <c r="NEQ599" s="2"/>
      <c r="NER599" s="2"/>
      <c r="NES599" s="2"/>
      <c r="NET599" s="2"/>
      <c r="NEU599" s="2"/>
      <c r="NEV599" s="2"/>
      <c r="NEW599" s="2"/>
      <c r="NEX599" s="2"/>
      <c r="NEY599" s="2"/>
      <c r="NEZ599" s="2"/>
      <c r="NFA599" s="2"/>
      <c r="NFB599" s="2"/>
      <c r="NFC599" s="2"/>
      <c r="NFD599" s="2"/>
      <c r="NFE599" s="2"/>
      <c r="NFF599" s="2"/>
      <c r="NFG599" s="2"/>
      <c r="NFH599" s="2"/>
      <c r="NFI599" s="2"/>
      <c r="NFJ599" s="2"/>
      <c r="NFK599" s="2"/>
      <c r="NFL599" s="2"/>
      <c r="NFM599" s="2"/>
      <c r="NFN599" s="2"/>
      <c r="NFO599" s="2"/>
      <c r="NFP599" s="2"/>
      <c r="NFQ599" s="2"/>
      <c r="NFR599" s="2"/>
      <c r="NFS599" s="2"/>
      <c r="NFT599" s="2"/>
      <c r="NFU599" s="2"/>
      <c r="NFV599" s="2"/>
      <c r="NFW599" s="2"/>
      <c r="NFX599" s="2"/>
      <c r="NFY599" s="2"/>
      <c r="NFZ599" s="2"/>
      <c r="NGA599" s="2"/>
      <c r="NGB599" s="2"/>
      <c r="NGC599" s="2"/>
      <c r="NGD599" s="2"/>
      <c r="NGE599" s="2"/>
      <c r="NGF599" s="2"/>
      <c r="NGG599" s="2"/>
      <c r="NGH599" s="2"/>
      <c r="NGI599" s="2"/>
      <c r="NGJ599" s="2"/>
      <c r="NGK599" s="2"/>
      <c r="NGL599" s="2"/>
      <c r="NGM599" s="2"/>
      <c r="NGN599" s="2"/>
      <c r="NGO599" s="2"/>
      <c r="NGP599" s="2"/>
      <c r="NGQ599" s="2"/>
      <c r="NGR599" s="2"/>
      <c r="NGS599" s="2"/>
      <c r="NGT599" s="2"/>
      <c r="NGU599" s="2"/>
      <c r="NGV599" s="2"/>
      <c r="NGW599" s="2"/>
      <c r="NGX599" s="2"/>
      <c r="NGY599" s="2"/>
      <c r="NGZ599" s="2"/>
      <c r="NHA599" s="2"/>
      <c r="NHB599" s="2"/>
      <c r="NHC599" s="2"/>
      <c r="NHD599" s="2"/>
      <c r="NHE599" s="2"/>
      <c r="NHF599" s="2"/>
      <c r="NHG599" s="2"/>
      <c r="NHH599" s="2"/>
      <c r="NHI599" s="2"/>
      <c r="NHJ599" s="2"/>
      <c r="NHK599" s="2"/>
      <c r="NHL599" s="2"/>
      <c r="NHM599" s="2"/>
      <c r="NHN599" s="2"/>
      <c r="NHO599" s="2"/>
      <c r="NHP599" s="2"/>
      <c r="NHQ599" s="2"/>
      <c r="NHR599" s="2"/>
      <c r="NHS599" s="2"/>
      <c r="NHT599" s="2"/>
      <c r="NHU599" s="2"/>
      <c r="NHV599" s="2"/>
      <c r="NHW599" s="2"/>
      <c r="NHX599" s="2"/>
      <c r="NHY599" s="2"/>
      <c r="NHZ599" s="2"/>
      <c r="NIA599" s="2"/>
      <c r="NIB599" s="2"/>
      <c r="NIC599" s="2"/>
      <c r="NID599" s="2"/>
      <c r="NIE599" s="2"/>
      <c r="NIF599" s="2"/>
      <c r="NIG599" s="2"/>
      <c r="NIH599" s="2"/>
      <c r="NII599" s="2"/>
      <c r="NIJ599" s="2"/>
      <c r="NIK599" s="2"/>
      <c r="NIL599" s="2"/>
      <c r="NIM599" s="2"/>
      <c r="NIN599" s="2"/>
      <c r="NIO599" s="2"/>
      <c r="NIP599" s="2"/>
      <c r="NIQ599" s="2"/>
      <c r="NIR599" s="2"/>
      <c r="NIS599" s="2"/>
      <c r="NIT599" s="2"/>
      <c r="NIU599" s="2"/>
      <c r="NIV599" s="2"/>
      <c r="NIW599" s="2"/>
      <c r="NIX599" s="2"/>
      <c r="NIY599" s="2"/>
      <c r="NIZ599" s="2"/>
      <c r="NJA599" s="2"/>
      <c r="NJB599" s="2"/>
      <c r="NJC599" s="2"/>
      <c r="NJD599" s="2"/>
      <c r="NJE599" s="2"/>
      <c r="NJF599" s="2"/>
      <c r="NJG599" s="2"/>
      <c r="NJH599" s="2"/>
      <c r="NJI599" s="2"/>
      <c r="NJJ599" s="2"/>
      <c r="NJK599" s="2"/>
      <c r="NJL599" s="2"/>
      <c r="NJM599" s="2"/>
      <c r="NJN599" s="2"/>
      <c r="NJO599" s="2"/>
      <c r="NJP599" s="2"/>
      <c r="NJQ599" s="2"/>
      <c r="NJR599" s="2"/>
      <c r="NJS599" s="2"/>
      <c r="NJT599" s="2"/>
      <c r="NJU599" s="2"/>
      <c r="NJV599" s="2"/>
      <c r="NJW599" s="2"/>
      <c r="NJX599" s="2"/>
      <c r="NJY599" s="2"/>
      <c r="NJZ599" s="2"/>
      <c r="NKA599" s="2"/>
      <c r="NKB599" s="2"/>
      <c r="NKC599" s="2"/>
      <c r="NKD599" s="2"/>
      <c r="NKE599" s="2"/>
      <c r="NKF599" s="2"/>
      <c r="NKG599" s="2"/>
      <c r="NKH599" s="2"/>
      <c r="NKI599" s="2"/>
      <c r="NKJ599" s="2"/>
      <c r="NKK599" s="2"/>
      <c r="NKL599" s="2"/>
      <c r="NKM599" s="2"/>
      <c r="NKN599" s="2"/>
      <c r="NKO599" s="2"/>
      <c r="NKP599" s="2"/>
      <c r="NKQ599" s="2"/>
      <c r="NKR599" s="2"/>
      <c r="NKS599" s="2"/>
      <c r="NKT599" s="2"/>
      <c r="NKU599" s="2"/>
      <c r="NKV599" s="2"/>
      <c r="NKW599" s="2"/>
      <c r="NKX599" s="2"/>
      <c r="NKY599" s="2"/>
      <c r="NKZ599" s="2"/>
      <c r="NLA599" s="2"/>
      <c r="NLB599" s="2"/>
      <c r="NLC599" s="2"/>
      <c r="NLD599" s="2"/>
      <c r="NLE599" s="2"/>
      <c r="NLF599" s="2"/>
      <c r="NLG599" s="2"/>
      <c r="NLH599" s="2"/>
      <c r="NLI599" s="2"/>
      <c r="NLJ599" s="2"/>
      <c r="NLK599" s="2"/>
      <c r="NLL599" s="2"/>
      <c r="NLM599" s="2"/>
      <c r="NLN599" s="2"/>
      <c r="NLO599" s="2"/>
      <c r="NLP599" s="2"/>
      <c r="NLQ599" s="2"/>
      <c r="NLR599" s="2"/>
      <c r="NLS599" s="2"/>
      <c r="NLT599" s="2"/>
      <c r="NLU599" s="2"/>
      <c r="NLV599" s="2"/>
      <c r="NLW599" s="2"/>
      <c r="NLX599" s="2"/>
      <c r="NLY599" s="2"/>
      <c r="NLZ599" s="2"/>
      <c r="NMA599" s="2"/>
      <c r="NMB599" s="2"/>
      <c r="NMC599" s="2"/>
      <c r="NMD599" s="2"/>
      <c r="NME599" s="2"/>
      <c r="NMF599" s="2"/>
      <c r="NMG599" s="2"/>
      <c r="NMH599" s="2"/>
      <c r="NMI599" s="2"/>
      <c r="NMJ599" s="2"/>
      <c r="NMK599" s="2"/>
      <c r="NML599" s="2"/>
      <c r="NMM599" s="2"/>
      <c r="NMN599" s="2"/>
      <c r="NMO599" s="2"/>
      <c r="NMP599" s="2"/>
      <c r="NMQ599" s="2"/>
      <c r="NMR599" s="2"/>
      <c r="NMS599" s="2"/>
      <c r="NMT599" s="2"/>
      <c r="NMU599" s="2"/>
      <c r="NMV599" s="2"/>
      <c r="NMW599" s="2"/>
      <c r="NMX599" s="2"/>
      <c r="NMY599" s="2"/>
      <c r="NMZ599" s="2"/>
      <c r="NNA599" s="2"/>
      <c r="NNB599" s="2"/>
      <c r="NNC599" s="2"/>
      <c r="NND599" s="2"/>
      <c r="NNE599" s="2"/>
      <c r="NNF599" s="2"/>
      <c r="NNG599" s="2"/>
      <c r="NNH599" s="2"/>
      <c r="NNI599" s="2"/>
      <c r="NNJ599" s="2"/>
      <c r="NNK599" s="2"/>
      <c r="NNL599" s="2"/>
      <c r="NNM599" s="2"/>
      <c r="NNN599" s="2"/>
      <c r="NNO599" s="2"/>
      <c r="NNP599" s="2"/>
      <c r="NNQ599" s="2"/>
      <c r="NNR599" s="2"/>
      <c r="NNS599" s="2"/>
      <c r="NNT599" s="2"/>
      <c r="NNU599" s="2"/>
      <c r="NNV599" s="2"/>
      <c r="NNW599" s="2"/>
      <c r="NNX599" s="2"/>
      <c r="NNY599" s="2"/>
      <c r="NNZ599" s="2"/>
      <c r="NOA599" s="2"/>
      <c r="NOB599" s="2"/>
      <c r="NOC599" s="2"/>
      <c r="NOD599" s="2"/>
      <c r="NOE599" s="2"/>
      <c r="NOF599" s="2"/>
      <c r="NOG599" s="2"/>
      <c r="NOH599" s="2"/>
      <c r="NOI599" s="2"/>
      <c r="NOJ599" s="2"/>
      <c r="NOK599" s="2"/>
      <c r="NOL599" s="2"/>
      <c r="NOM599" s="2"/>
      <c r="NON599" s="2"/>
      <c r="NOO599" s="2"/>
      <c r="NOP599" s="2"/>
      <c r="NOQ599" s="2"/>
      <c r="NOR599" s="2"/>
      <c r="NOS599" s="2"/>
      <c r="NOT599" s="2"/>
      <c r="NOU599" s="2"/>
      <c r="NOV599" s="2"/>
      <c r="NOW599" s="2"/>
      <c r="NOX599" s="2"/>
      <c r="NOY599" s="2"/>
      <c r="NOZ599" s="2"/>
      <c r="NPA599" s="2"/>
      <c r="NPB599" s="2"/>
      <c r="NPC599" s="2"/>
      <c r="NPD599" s="2"/>
      <c r="NPE599" s="2"/>
      <c r="NPF599" s="2"/>
      <c r="NPG599" s="2"/>
      <c r="NPH599" s="2"/>
      <c r="NPI599" s="2"/>
      <c r="NPJ599" s="2"/>
      <c r="NPK599" s="2"/>
      <c r="NPL599" s="2"/>
      <c r="NPM599" s="2"/>
      <c r="NPN599" s="2"/>
      <c r="NPO599" s="2"/>
      <c r="NPP599" s="2"/>
      <c r="NPQ599" s="2"/>
      <c r="NPR599" s="2"/>
      <c r="NPS599" s="2"/>
      <c r="NPT599" s="2"/>
      <c r="NPU599" s="2"/>
      <c r="NPV599" s="2"/>
      <c r="NPW599" s="2"/>
      <c r="NPX599" s="2"/>
      <c r="NPY599" s="2"/>
      <c r="NPZ599" s="2"/>
      <c r="NQA599" s="2"/>
      <c r="NQB599" s="2"/>
      <c r="NQC599" s="2"/>
      <c r="NQD599" s="2"/>
      <c r="NQE599" s="2"/>
      <c r="NQF599" s="2"/>
      <c r="NQG599" s="2"/>
      <c r="NQH599" s="2"/>
      <c r="NQI599" s="2"/>
      <c r="NQJ599" s="2"/>
      <c r="NQK599" s="2"/>
      <c r="NQL599" s="2"/>
      <c r="NQM599" s="2"/>
      <c r="NQN599" s="2"/>
      <c r="NQO599" s="2"/>
      <c r="NQP599" s="2"/>
      <c r="NQQ599" s="2"/>
      <c r="NQR599" s="2"/>
      <c r="NQS599" s="2"/>
      <c r="NQT599" s="2"/>
      <c r="NQU599" s="2"/>
      <c r="NQV599" s="2"/>
      <c r="NQW599" s="2"/>
      <c r="NQX599" s="2"/>
      <c r="NQY599" s="2"/>
      <c r="NQZ599" s="2"/>
      <c r="NRA599" s="2"/>
      <c r="NRB599" s="2"/>
      <c r="NRC599" s="2"/>
      <c r="NRD599" s="2"/>
      <c r="NRE599" s="2"/>
      <c r="NRF599" s="2"/>
      <c r="NRG599" s="2"/>
      <c r="NRH599" s="2"/>
      <c r="NRI599" s="2"/>
      <c r="NRJ599" s="2"/>
      <c r="NRK599" s="2"/>
      <c r="NRL599" s="2"/>
      <c r="NRM599" s="2"/>
      <c r="NRN599" s="2"/>
      <c r="NRO599" s="2"/>
      <c r="NRP599" s="2"/>
      <c r="NRQ599" s="2"/>
      <c r="NRR599" s="2"/>
      <c r="NRS599" s="2"/>
      <c r="NRT599" s="2"/>
      <c r="NRU599" s="2"/>
      <c r="NRV599" s="2"/>
      <c r="NRW599" s="2"/>
      <c r="NRX599" s="2"/>
      <c r="NRY599" s="2"/>
      <c r="NRZ599" s="2"/>
      <c r="NSA599" s="2"/>
      <c r="NSB599" s="2"/>
      <c r="NSC599" s="2"/>
      <c r="NSD599" s="2"/>
      <c r="NSE599" s="2"/>
      <c r="NSF599" s="2"/>
      <c r="NSG599" s="2"/>
      <c r="NSH599" s="2"/>
      <c r="NSI599" s="2"/>
      <c r="NSJ599" s="2"/>
      <c r="NSK599" s="2"/>
      <c r="NSL599" s="2"/>
      <c r="NSM599" s="2"/>
      <c r="NSN599" s="2"/>
      <c r="NSO599" s="2"/>
      <c r="NSP599" s="2"/>
      <c r="NSQ599" s="2"/>
      <c r="NSR599" s="2"/>
      <c r="NSS599" s="2"/>
      <c r="NST599" s="2"/>
      <c r="NSU599" s="2"/>
      <c r="NSV599" s="2"/>
      <c r="NSW599" s="2"/>
      <c r="NSX599" s="2"/>
      <c r="NSY599" s="2"/>
      <c r="NSZ599" s="2"/>
      <c r="NTA599" s="2"/>
      <c r="NTB599" s="2"/>
      <c r="NTC599" s="2"/>
      <c r="NTD599" s="2"/>
      <c r="NTE599" s="2"/>
      <c r="NTF599" s="2"/>
      <c r="NTG599" s="2"/>
      <c r="NTH599" s="2"/>
      <c r="NTI599" s="2"/>
      <c r="NTJ599" s="2"/>
      <c r="NTK599" s="2"/>
      <c r="NTL599" s="2"/>
      <c r="NTM599" s="2"/>
      <c r="NTN599" s="2"/>
      <c r="NTO599" s="2"/>
      <c r="NTP599" s="2"/>
      <c r="NTQ599" s="2"/>
      <c r="NTR599" s="2"/>
      <c r="NTS599" s="2"/>
      <c r="NTT599" s="2"/>
      <c r="NTU599" s="2"/>
      <c r="NTV599" s="2"/>
      <c r="NTW599" s="2"/>
      <c r="NTX599" s="2"/>
      <c r="NTY599" s="2"/>
      <c r="NTZ599" s="2"/>
      <c r="NUA599" s="2"/>
      <c r="NUB599" s="2"/>
      <c r="NUC599" s="2"/>
      <c r="NUD599" s="2"/>
      <c r="NUE599" s="2"/>
      <c r="NUF599" s="2"/>
      <c r="NUG599" s="2"/>
      <c r="NUH599" s="2"/>
      <c r="NUI599" s="2"/>
      <c r="NUJ599" s="2"/>
      <c r="NUK599" s="2"/>
      <c r="NUL599" s="2"/>
      <c r="NUM599" s="2"/>
      <c r="NUN599" s="2"/>
      <c r="NUO599" s="2"/>
      <c r="NUP599" s="2"/>
      <c r="NUQ599" s="2"/>
      <c r="NUR599" s="2"/>
      <c r="NUS599" s="2"/>
      <c r="NUT599" s="2"/>
      <c r="NUU599" s="2"/>
      <c r="NUV599" s="2"/>
      <c r="NUW599" s="2"/>
      <c r="NUX599" s="2"/>
      <c r="NUY599" s="2"/>
      <c r="NUZ599" s="2"/>
      <c r="NVA599" s="2"/>
      <c r="NVB599" s="2"/>
      <c r="NVC599" s="2"/>
      <c r="NVD599" s="2"/>
      <c r="NVE599" s="2"/>
      <c r="NVF599" s="2"/>
      <c r="NVG599" s="2"/>
      <c r="NVH599" s="2"/>
      <c r="NVI599" s="2"/>
      <c r="NVJ599" s="2"/>
      <c r="NVK599" s="2"/>
      <c r="NVL599" s="2"/>
      <c r="NVM599" s="2"/>
      <c r="NVN599" s="2"/>
      <c r="NVO599" s="2"/>
      <c r="NVP599" s="2"/>
      <c r="NVQ599" s="2"/>
      <c r="NVR599" s="2"/>
      <c r="NVS599" s="2"/>
      <c r="NVT599" s="2"/>
      <c r="NVU599" s="2"/>
      <c r="NVV599" s="2"/>
      <c r="NVW599" s="2"/>
      <c r="NVX599" s="2"/>
      <c r="NVY599" s="2"/>
      <c r="NVZ599" s="2"/>
      <c r="NWA599" s="2"/>
      <c r="NWB599" s="2"/>
      <c r="NWC599" s="2"/>
      <c r="NWD599" s="2"/>
      <c r="NWE599" s="2"/>
      <c r="NWF599" s="2"/>
      <c r="NWG599" s="2"/>
      <c r="NWH599" s="2"/>
      <c r="NWI599" s="2"/>
      <c r="NWJ599" s="2"/>
      <c r="NWK599" s="2"/>
      <c r="NWL599" s="2"/>
      <c r="NWM599" s="2"/>
      <c r="NWN599" s="2"/>
      <c r="NWO599" s="2"/>
      <c r="NWP599" s="2"/>
      <c r="NWQ599" s="2"/>
      <c r="NWR599" s="2"/>
      <c r="NWS599" s="2"/>
      <c r="NWT599" s="2"/>
      <c r="NWU599" s="2"/>
      <c r="NWV599" s="2"/>
      <c r="NWW599" s="2"/>
      <c r="NWX599" s="2"/>
      <c r="NWY599" s="2"/>
      <c r="NWZ599" s="2"/>
      <c r="NXA599" s="2"/>
      <c r="NXB599" s="2"/>
      <c r="NXC599" s="2"/>
      <c r="NXD599" s="2"/>
      <c r="NXE599" s="2"/>
      <c r="NXF599" s="2"/>
      <c r="NXG599" s="2"/>
      <c r="NXH599" s="2"/>
      <c r="NXI599" s="2"/>
      <c r="NXJ599" s="2"/>
      <c r="NXK599" s="2"/>
      <c r="NXL599" s="2"/>
      <c r="NXM599" s="2"/>
      <c r="NXN599" s="2"/>
      <c r="NXO599" s="2"/>
      <c r="NXP599" s="2"/>
      <c r="NXQ599" s="2"/>
      <c r="NXR599" s="2"/>
      <c r="NXS599" s="2"/>
      <c r="NXT599" s="2"/>
      <c r="NXU599" s="2"/>
      <c r="NXV599" s="2"/>
      <c r="NXW599" s="2"/>
      <c r="NXX599" s="2"/>
      <c r="NXY599" s="2"/>
      <c r="NXZ599" s="2"/>
      <c r="NYA599" s="2"/>
      <c r="NYB599" s="2"/>
      <c r="NYC599" s="2"/>
      <c r="NYD599" s="2"/>
      <c r="NYE599" s="2"/>
      <c r="NYF599" s="2"/>
      <c r="NYG599" s="2"/>
      <c r="NYH599" s="2"/>
      <c r="NYI599" s="2"/>
      <c r="NYJ599" s="2"/>
      <c r="NYK599" s="2"/>
      <c r="NYL599" s="2"/>
      <c r="NYM599" s="2"/>
      <c r="NYN599" s="2"/>
      <c r="NYO599" s="2"/>
      <c r="NYP599" s="2"/>
      <c r="NYQ599" s="2"/>
      <c r="NYR599" s="2"/>
      <c r="NYS599" s="2"/>
      <c r="NYT599" s="2"/>
      <c r="NYU599" s="2"/>
      <c r="NYV599" s="2"/>
      <c r="NYW599" s="2"/>
      <c r="NYX599" s="2"/>
      <c r="NYY599" s="2"/>
      <c r="NYZ599" s="2"/>
      <c r="NZA599" s="2"/>
      <c r="NZB599" s="2"/>
      <c r="NZC599" s="2"/>
      <c r="NZD599" s="2"/>
      <c r="NZE599" s="2"/>
      <c r="NZF599" s="2"/>
      <c r="NZG599" s="2"/>
      <c r="NZH599" s="2"/>
      <c r="NZI599" s="2"/>
      <c r="NZJ599" s="2"/>
      <c r="NZK599" s="2"/>
      <c r="NZL599" s="2"/>
      <c r="NZM599" s="2"/>
      <c r="NZN599" s="2"/>
      <c r="NZO599" s="2"/>
      <c r="NZP599" s="2"/>
      <c r="NZQ599" s="2"/>
      <c r="NZR599" s="2"/>
      <c r="NZS599" s="2"/>
      <c r="NZT599" s="2"/>
      <c r="NZU599" s="2"/>
      <c r="NZV599" s="2"/>
      <c r="NZW599" s="2"/>
      <c r="NZX599" s="2"/>
      <c r="NZY599" s="2"/>
      <c r="NZZ599" s="2"/>
      <c r="OAA599" s="2"/>
      <c r="OAB599" s="2"/>
      <c r="OAC599" s="2"/>
      <c r="OAD599" s="2"/>
      <c r="OAE599" s="2"/>
      <c r="OAF599" s="2"/>
      <c r="OAG599" s="2"/>
      <c r="OAH599" s="2"/>
      <c r="OAI599" s="2"/>
      <c r="OAJ599" s="2"/>
      <c r="OAK599" s="2"/>
      <c r="OAL599" s="2"/>
      <c r="OAM599" s="2"/>
      <c r="OAN599" s="2"/>
      <c r="OAO599" s="2"/>
      <c r="OAP599" s="2"/>
      <c r="OAQ599" s="2"/>
      <c r="OAR599" s="2"/>
      <c r="OAS599" s="2"/>
      <c r="OAT599" s="2"/>
      <c r="OAU599" s="2"/>
      <c r="OAV599" s="2"/>
      <c r="OAW599" s="2"/>
      <c r="OAX599" s="2"/>
      <c r="OAY599" s="2"/>
      <c r="OAZ599" s="2"/>
      <c r="OBA599" s="2"/>
      <c r="OBB599" s="2"/>
      <c r="OBC599" s="2"/>
      <c r="OBD599" s="2"/>
      <c r="OBE599" s="2"/>
      <c r="OBF599" s="2"/>
      <c r="OBG599" s="2"/>
      <c r="OBH599" s="2"/>
      <c r="OBI599" s="2"/>
      <c r="OBJ599" s="2"/>
      <c r="OBK599" s="2"/>
      <c r="OBL599" s="2"/>
      <c r="OBM599" s="2"/>
      <c r="OBN599" s="2"/>
      <c r="OBO599" s="2"/>
      <c r="OBP599" s="2"/>
      <c r="OBQ599" s="2"/>
      <c r="OBR599" s="2"/>
      <c r="OBS599" s="2"/>
      <c r="OBT599" s="2"/>
      <c r="OBU599" s="2"/>
      <c r="OBV599" s="2"/>
      <c r="OBW599" s="2"/>
      <c r="OBX599" s="2"/>
      <c r="OBY599" s="2"/>
      <c r="OBZ599" s="2"/>
      <c r="OCA599" s="2"/>
      <c r="OCB599" s="2"/>
      <c r="OCC599" s="2"/>
      <c r="OCD599" s="2"/>
      <c r="OCE599" s="2"/>
      <c r="OCF599" s="2"/>
      <c r="OCG599" s="2"/>
      <c r="OCH599" s="2"/>
      <c r="OCI599" s="2"/>
      <c r="OCJ599" s="2"/>
      <c r="OCK599" s="2"/>
      <c r="OCL599" s="2"/>
      <c r="OCM599" s="2"/>
      <c r="OCN599" s="2"/>
      <c r="OCO599" s="2"/>
      <c r="OCP599" s="2"/>
      <c r="OCQ599" s="2"/>
      <c r="OCR599" s="2"/>
      <c r="OCS599" s="2"/>
      <c r="OCT599" s="2"/>
      <c r="OCU599" s="2"/>
      <c r="OCV599" s="2"/>
      <c r="OCW599" s="2"/>
      <c r="OCX599" s="2"/>
      <c r="OCY599" s="2"/>
      <c r="OCZ599" s="2"/>
      <c r="ODA599" s="2"/>
      <c r="ODB599" s="2"/>
      <c r="ODC599" s="2"/>
      <c r="ODD599" s="2"/>
      <c r="ODE599" s="2"/>
      <c r="ODF599" s="2"/>
      <c r="ODG599" s="2"/>
      <c r="ODH599" s="2"/>
      <c r="ODI599" s="2"/>
      <c r="ODJ599" s="2"/>
      <c r="ODK599" s="2"/>
      <c r="ODL599" s="2"/>
      <c r="ODM599" s="2"/>
      <c r="ODN599" s="2"/>
      <c r="ODO599" s="2"/>
      <c r="ODP599" s="2"/>
      <c r="ODQ599" s="2"/>
      <c r="ODR599" s="2"/>
      <c r="ODS599" s="2"/>
      <c r="ODT599" s="2"/>
      <c r="ODU599" s="2"/>
      <c r="ODV599" s="2"/>
      <c r="ODW599" s="2"/>
      <c r="ODX599" s="2"/>
      <c r="ODY599" s="2"/>
      <c r="ODZ599" s="2"/>
      <c r="OEA599" s="2"/>
      <c r="OEB599" s="2"/>
      <c r="OEC599" s="2"/>
      <c r="OED599" s="2"/>
      <c r="OEE599" s="2"/>
      <c r="OEF599" s="2"/>
      <c r="OEG599" s="2"/>
      <c r="OEH599" s="2"/>
      <c r="OEI599" s="2"/>
      <c r="OEJ599" s="2"/>
      <c r="OEK599" s="2"/>
      <c r="OEL599" s="2"/>
      <c r="OEM599" s="2"/>
      <c r="OEN599" s="2"/>
      <c r="OEO599" s="2"/>
      <c r="OEP599" s="2"/>
      <c r="OEQ599" s="2"/>
      <c r="OER599" s="2"/>
      <c r="OES599" s="2"/>
      <c r="OET599" s="2"/>
      <c r="OEU599" s="2"/>
      <c r="OEV599" s="2"/>
      <c r="OEW599" s="2"/>
      <c r="OEX599" s="2"/>
      <c r="OEY599" s="2"/>
      <c r="OEZ599" s="2"/>
      <c r="OFA599" s="2"/>
      <c r="OFB599" s="2"/>
      <c r="OFC599" s="2"/>
      <c r="OFD599" s="2"/>
      <c r="OFE599" s="2"/>
      <c r="OFF599" s="2"/>
      <c r="OFG599" s="2"/>
      <c r="OFH599" s="2"/>
      <c r="OFI599" s="2"/>
      <c r="OFJ599" s="2"/>
      <c r="OFK599" s="2"/>
      <c r="OFL599" s="2"/>
      <c r="OFM599" s="2"/>
      <c r="OFN599" s="2"/>
      <c r="OFO599" s="2"/>
      <c r="OFP599" s="2"/>
      <c r="OFQ599" s="2"/>
      <c r="OFR599" s="2"/>
      <c r="OFS599" s="2"/>
      <c r="OFT599" s="2"/>
      <c r="OFU599" s="2"/>
      <c r="OFV599" s="2"/>
      <c r="OFW599" s="2"/>
      <c r="OFX599" s="2"/>
      <c r="OFY599" s="2"/>
      <c r="OFZ599" s="2"/>
      <c r="OGA599" s="2"/>
      <c r="OGB599" s="2"/>
      <c r="OGC599" s="2"/>
      <c r="OGD599" s="2"/>
      <c r="OGE599" s="2"/>
      <c r="OGF599" s="2"/>
      <c r="OGG599" s="2"/>
      <c r="OGH599" s="2"/>
      <c r="OGI599" s="2"/>
      <c r="OGJ599" s="2"/>
      <c r="OGK599" s="2"/>
      <c r="OGL599" s="2"/>
      <c r="OGM599" s="2"/>
      <c r="OGN599" s="2"/>
      <c r="OGO599" s="2"/>
      <c r="OGP599" s="2"/>
      <c r="OGQ599" s="2"/>
      <c r="OGR599" s="2"/>
      <c r="OGS599" s="2"/>
      <c r="OGT599" s="2"/>
      <c r="OGU599" s="2"/>
      <c r="OGV599" s="2"/>
      <c r="OGW599" s="2"/>
      <c r="OGX599" s="2"/>
      <c r="OGY599" s="2"/>
      <c r="OGZ599" s="2"/>
      <c r="OHA599" s="2"/>
      <c r="OHB599" s="2"/>
      <c r="OHC599" s="2"/>
      <c r="OHD599" s="2"/>
      <c r="OHE599" s="2"/>
      <c r="OHF599" s="2"/>
      <c r="OHG599" s="2"/>
      <c r="OHH599" s="2"/>
      <c r="OHI599" s="2"/>
      <c r="OHJ599" s="2"/>
      <c r="OHK599" s="2"/>
      <c r="OHL599" s="2"/>
      <c r="OHM599" s="2"/>
      <c r="OHN599" s="2"/>
      <c r="OHO599" s="2"/>
      <c r="OHP599" s="2"/>
      <c r="OHQ599" s="2"/>
      <c r="OHR599" s="2"/>
      <c r="OHS599" s="2"/>
      <c r="OHT599" s="2"/>
      <c r="OHU599" s="2"/>
      <c r="OHV599" s="2"/>
      <c r="OHW599" s="2"/>
      <c r="OHX599" s="2"/>
      <c r="OHY599" s="2"/>
      <c r="OHZ599" s="2"/>
      <c r="OIA599" s="2"/>
      <c r="OIB599" s="2"/>
      <c r="OIC599" s="2"/>
      <c r="OID599" s="2"/>
      <c r="OIE599" s="2"/>
      <c r="OIF599" s="2"/>
      <c r="OIG599" s="2"/>
      <c r="OIH599" s="2"/>
      <c r="OII599" s="2"/>
      <c r="OIJ599" s="2"/>
      <c r="OIK599" s="2"/>
      <c r="OIL599" s="2"/>
      <c r="OIM599" s="2"/>
      <c r="OIN599" s="2"/>
      <c r="OIO599" s="2"/>
      <c r="OIP599" s="2"/>
      <c r="OIQ599" s="2"/>
      <c r="OIR599" s="2"/>
      <c r="OIS599" s="2"/>
      <c r="OIT599" s="2"/>
      <c r="OIU599" s="2"/>
      <c r="OIV599" s="2"/>
      <c r="OIW599" s="2"/>
      <c r="OIX599" s="2"/>
      <c r="OIY599" s="2"/>
      <c r="OIZ599" s="2"/>
      <c r="OJA599" s="2"/>
      <c r="OJB599" s="2"/>
      <c r="OJC599" s="2"/>
      <c r="OJD599" s="2"/>
      <c r="OJE599" s="2"/>
      <c r="OJF599" s="2"/>
      <c r="OJG599" s="2"/>
      <c r="OJH599" s="2"/>
      <c r="OJI599" s="2"/>
      <c r="OJJ599" s="2"/>
      <c r="OJK599" s="2"/>
      <c r="OJL599" s="2"/>
      <c r="OJM599" s="2"/>
      <c r="OJN599" s="2"/>
      <c r="OJO599" s="2"/>
      <c r="OJP599" s="2"/>
      <c r="OJQ599" s="2"/>
      <c r="OJR599" s="2"/>
      <c r="OJS599" s="2"/>
      <c r="OJT599" s="2"/>
      <c r="OJU599" s="2"/>
      <c r="OJV599" s="2"/>
      <c r="OJW599" s="2"/>
      <c r="OJX599" s="2"/>
      <c r="OJY599" s="2"/>
      <c r="OJZ599" s="2"/>
      <c r="OKA599" s="2"/>
      <c r="OKB599" s="2"/>
      <c r="OKC599" s="2"/>
      <c r="OKD599" s="2"/>
      <c r="OKE599" s="2"/>
      <c r="OKF599" s="2"/>
      <c r="OKG599" s="2"/>
      <c r="OKH599" s="2"/>
      <c r="OKI599" s="2"/>
      <c r="OKJ599" s="2"/>
      <c r="OKK599" s="2"/>
      <c r="OKL599" s="2"/>
      <c r="OKM599" s="2"/>
      <c r="OKN599" s="2"/>
      <c r="OKO599" s="2"/>
      <c r="OKP599" s="2"/>
      <c r="OKQ599" s="2"/>
      <c r="OKR599" s="2"/>
      <c r="OKS599" s="2"/>
      <c r="OKT599" s="2"/>
      <c r="OKU599" s="2"/>
      <c r="OKV599" s="2"/>
      <c r="OKW599" s="2"/>
      <c r="OKX599" s="2"/>
      <c r="OKY599" s="2"/>
      <c r="OKZ599" s="2"/>
      <c r="OLA599" s="2"/>
      <c r="OLB599" s="2"/>
      <c r="OLC599" s="2"/>
      <c r="OLD599" s="2"/>
      <c r="OLE599" s="2"/>
      <c r="OLF599" s="2"/>
      <c r="OLG599" s="2"/>
      <c r="OLH599" s="2"/>
      <c r="OLI599" s="2"/>
      <c r="OLJ599" s="2"/>
      <c r="OLK599" s="2"/>
      <c r="OLL599" s="2"/>
      <c r="OLM599" s="2"/>
      <c r="OLN599" s="2"/>
      <c r="OLO599" s="2"/>
      <c r="OLP599" s="2"/>
      <c r="OLQ599" s="2"/>
      <c r="OLR599" s="2"/>
      <c r="OLS599" s="2"/>
      <c r="OLT599" s="2"/>
      <c r="OLU599" s="2"/>
      <c r="OLV599" s="2"/>
      <c r="OLW599" s="2"/>
      <c r="OLX599" s="2"/>
      <c r="OLY599" s="2"/>
      <c r="OLZ599" s="2"/>
      <c r="OMA599" s="2"/>
      <c r="OMB599" s="2"/>
      <c r="OMC599" s="2"/>
      <c r="OMD599" s="2"/>
      <c r="OME599" s="2"/>
      <c r="OMF599" s="2"/>
      <c r="OMG599" s="2"/>
      <c r="OMH599" s="2"/>
      <c r="OMI599" s="2"/>
      <c r="OMJ599" s="2"/>
      <c r="OMK599" s="2"/>
      <c r="OML599" s="2"/>
      <c r="OMM599" s="2"/>
      <c r="OMN599" s="2"/>
      <c r="OMO599" s="2"/>
      <c r="OMP599" s="2"/>
      <c r="OMQ599" s="2"/>
      <c r="OMR599" s="2"/>
      <c r="OMS599" s="2"/>
      <c r="OMT599" s="2"/>
      <c r="OMU599" s="2"/>
      <c r="OMV599" s="2"/>
      <c r="OMW599" s="2"/>
      <c r="OMX599" s="2"/>
      <c r="OMY599" s="2"/>
      <c r="OMZ599" s="2"/>
      <c r="ONA599" s="2"/>
      <c r="ONB599" s="2"/>
      <c r="ONC599" s="2"/>
      <c r="OND599" s="2"/>
      <c r="ONE599" s="2"/>
      <c r="ONF599" s="2"/>
      <c r="ONG599" s="2"/>
      <c r="ONH599" s="2"/>
      <c r="ONI599" s="2"/>
      <c r="ONJ599" s="2"/>
      <c r="ONK599" s="2"/>
      <c r="ONL599" s="2"/>
      <c r="ONM599" s="2"/>
      <c r="ONN599" s="2"/>
      <c r="ONO599" s="2"/>
      <c r="ONP599" s="2"/>
      <c r="ONQ599" s="2"/>
      <c r="ONR599" s="2"/>
      <c r="ONS599" s="2"/>
      <c r="ONT599" s="2"/>
      <c r="ONU599" s="2"/>
      <c r="ONV599" s="2"/>
      <c r="ONW599" s="2"/>
      <c r="ONX599" s="2"/>
      <c r="ONY599" s="2"/>
      <c r="ONZ599" s="2"/>
      <c r="OOA599" s="2"/>
      <c r="OOB599" s="2"/>
      <c r="OOC599" s="2"/>
      <c r="OOD599" s="2"/>
      <c r="OOE599" s="2"/>
      <c r="OOF599" s="2"/>
      <c r="OOG599" s="2"/>
      <c r="OOH599" s="2"/>
      <c r="OOI599" s="2"/>
      <c r="OOJ599" s="2"/>
      <c r="OOK599" s="2"/>
      <c r="OOL599" s="2"/>
      <c r="OOM599" s="2"/>
      <c r="OON599" s="2"/>
      <c r="OOO599" s="2"/>
      <c r="OOP599" s="2"/>
      <c r="OOQ599" s="2"/>
      <c r="OOR599" s="2"/>
      <c r="OOS599" s="2"/>
      <c r="OOT599" s="2"/>
      <c r="OOU599" s="2"/>
      <c r="OOV599" s="2"/>
      <c r="OOW599" s="2"/>
      <c r="OOX599" s="2"/>
      <c r="OOY599" s="2"/>
      <c r="OOZ599" s="2"/>
      <c r="OPA599" s="2"/>
      <c r="OPB599" s="2"/>
      <c r="OPC599" s="2"/>
      <c r="OPD599" s="2"/>
      <c r="OPE599" s="2"/>
      <c r="OPF599" s="2"/>
      <c r="OPG599" s="2"/>
      <c r="OPH599" s="2"/>
      <c r="OPI599" s="2"/>
      <c r="OPJ599" s="2"/>
      <c r="OPK599" s="2"/>
      <c r="OPL599" s="2"/>
      <c r="OPM599" s="2"/>
      <c r="OPN599" s="2"/>
      <c r="OPO599" s="2"/>
      <c r="OPP599" s="2"/>
      <c r="OPQ599" s="2"/>
      <c r="OPR599" s="2"/>
      <c r="OPS599" s="2"/>
      <c r="OPT599" s="2"/>
      <c r="OPU599" s="2"/>
      <c r="OPV599" s="2"/>
      <c r="OPW599" s="2"/>
      <c r="OPX599" s="2"/>
      <c r="OPY599" s="2"/>
      <c r="OPZ599" s="2"/>
      <c r="OQA599" s="2"/>
      <c r="OQB599" s="2"/>
      <c r="OQC599" s="2"/>
      <c r="OQD599" s="2"/>
      <c r="OQE599" s="2"/>
      <c r="OQF599" s="2"/>
      <c r="OQG599" s="2"/>
      <c r="OQH599" s="2"/>
      <c r="OQI599" s="2"/>
      <c r="OQJ599" s="2"/>
      <c r="OQK599" s="2"/>
      <c r="OQL599" s="2"/>
      <c r="OQM599" s="2"/>
      <c r="OQN599" s="2"/>
      <c r="OQO599" s="2"/>
      <c r="OQP599" s="2"/>
      <c r="OQQ599" s="2"/>
      <c r="OQR599" s="2"/>
      <c r="OQS599" s="2"/>
      <c r="OQT599" s="2"/>
      <c r="OQU599" s="2"/>
      <c r="OQV599" s="2"/>
      <c r="OQW599" s="2"/>
      <c r="OQX599" s="2"/>
      <c r="OQY599" s="2"/>
      <c r="OQZ599" s="2"/>
      <c r="ORA599" s="2"/>
      <c r="ORB599" s="2"/>
      <c r="ORC599" s="2"/>
      <c r="ORD599" s="2"/>
      <c r="ORE599" s="2"/>
      <c r="ORF599" s="2"/>
      <c r="ORG599" s="2"/>
      <c r="ORH599" s="2"/>
      <c r="ORI599" s="2"/>
      <c r="ORJ599" s="2"/>
      <c r="ORK599" s="2"/>
      <c r="ORL599" s="2"/>
      <c r="ORM599" s="2"/>
      <c r="ORN599" s="2"/>
      <c r="ORO599" s="2"/>
      <c r="ORP599" s="2"/>
      <c r="ORQ599" s="2"/>
      <c r="ORR599" s="2"/>
      <c r="ORS599" s="2"/>
      <c r="ORT599" s="2"/>
      <c r="ORU599" s="2"/>
      <c r="ORV599" s="2"/>
      <c r="ORW599" s="2"/>
      <c r="ORX599" s="2"/>
      <c r="ORY599" s="2"/>
      <c r="ORZ599" s="2"/>
      <c r="OSA599" s="2"/>
      <c r="OSB599" s="2"/>
      <c r="OSC599" s="2"/>
      <c r="OSD599" s="2"/>
      <c r="OSE599" s="2"/>
      <c r="OSF599" s="2"/>
      <c r="OSG599" s="2"/>
      <c r="OSH599" s="2"/>
      <c r="OSI599" s="2"/>
      <c r="OSJ599" s="2"/>
      <c r="OSK599" s="2"/>
      <c r="OSL599" s="2"/>
      <c r="OSM599" s="2"/>
      <c r="OSN599" s="2"/>
      <c r="OSO599" s="2"/>
      <c r="OSP599" s="2"/>
      <c r="OSQ599" s="2"/>
      <c r="OSR599" s="2"/>
      <c r="OSS599" s="2"/>
      <c r="OST599" s="2"/>
      <c r="OSU599" s="2"/>
      <c r="OSV599" s="2"/>
      <c r="OSW599" s="2"/>
      <c r="OSX599" s="2"/>
      <c r="OSY599" s="2"/>
      <c r="OSZ599" s="2"/>
      <c r="OTA599" s="2"/>
      <c r="OTB599" s="2"/>
      <c r="OTC599" s="2"/>
      <c r="OTD599" s="2"/>
      <c r="OTE599" s="2"/>
      <c r="OTF599" s="2"/>
      <c r="OTG599" s="2"/>
      <c r="OTH599" s="2"/>
      <c r="OTI599" s="2"/>
      <c r="OTJ599" s="2"/>
      <c r="OTK599" s="2"/>
      <c r="OTL599" s="2"/>
      <c r="OTM599" s="2"/>
      <c r="OTN599" s="2"/>
      <c r="OTO599" s="2"/>
      <c r="OTP599" s="2"/>
      <c r="OTQ599" s="2"/>
      <c r="OTR599" s="2"/>
      <c r="OTS599" s="2"/>
      <c r="OTT599" s="2"/>
      <c r="OTU599" s="2"/>
      <c r="OTV599" s="2"/>
      <c r="OTW599" s="2"/>
      <c r="OTX599" s="2"/>
      <c r="OTY599" s="2"/>
      <c r="OTZ599" s="2"/>
      <c r="OUA599" s="2"/>
      <c r="OUB599" s="2"/>
      <c r="OUC599" s="2"/>
      <c r="OUD599" s="2"/>
      <c r="OUE599" s="2"/>
      <c r="OUF599" s="2"/>
      <c r="OUG599" s="2"/>
      <c r="OUH599" s="2"/>
      <c r="OUI599" s="2"/>
      <c r="OUJ599" s="2"/>
      <c r="OUK599" s="2"/>
      <c r="OUL599" s="2"/>
      <c r="OUM599" s="2"/>
      <c r="OUN599" s="2"/>
      <c r="OUO599" s="2"/>
      <c r="OUP599" s="2"/>
      <c r="OUQ599" s="2"/>
      <c r="OUR599" s="2"/>
      <c r="OUS599" s="2"/>
      <c r="OUT599" s="2"/>
      <c r="OUU599" s="2"/>
      <c r="OUV599" s="2"/>
      <c r="OUW599" s="2"/>
      <c r="OUX599" s="2"/>
      <c r="OUY599" s="2"/>
      <c r="OUZ599" s="2"/>
      <c r="OVA599" s="2"/>
      <c r="OVB599" s="2"/>
      <c r="OVC599" s="2"/>
      <c r="OVD599" s="2"/>
      <c r="OVE599" s="2"/>
      <c r="OVF599" s="2"/>
      <c r="OVG599" s="2"/>
      <c r="OVH599" s="2"/>
      <c r="OVI599" s="2"/>
      <c r="OVJ599" s="2"/>
      <c r="OVK599" s="2"/>
      <c r="OVL599" s="2"/>
      <c r="OVM599" s="2"/>
      <c r="OVN599" s="2"/>
      <c r="OVO599" s="2"/>
      <c r="OVP599" s="2"/>
      <c r="OVQ599" s="2"/>
      <c r="OVR599" s="2"/>
      <c r="OVS599" s="2"/>
      <c r="OVT599" s="2"/>
      <c r="OVU599" s="2"/>
      <c r="OVV599" s="2"/>
      <c r="OVW599" s="2"/>
      <c r="OVX599" s="2"/>
      <c r="OVY599" s="2"/>
      <c r="OVZ599" s="2"/>
      <c r="OWA599" s="2"/>
      <c r="OWB599" s="2"/>
      <c r="OWC599" s="2"/>
      <c r="OWD599" s="2"/>
      <c r="OWE599" s="2"/>
      <c r="OWF599" s="2"/>
      <c r="OWG599" s="2"/>
      <c r="OWH599" s="2"/>
      <c r="OWI599" s="2"/>
      <c r="OWJ599" s="2"/>
      <c r="OWK599" s="2"/>
      <c r="OWL599" s="2"/>
      <c r="OWM599" s="2"/>
      <c r="OWN599" s="2"/>
      <c r="OWO599" s="2"/>
      <c r="OWP599" s="2"/>
      <c r="OWQ599" s="2"/>
      <c r="OWR599" s="2"/>
      <c r="OWS599" s="2"/>
      <c r="OWT599" s="2"/>
      <c r="OWU599" s="2"/>
      <c r="OWV599" s="2"/>
      <c r="OWW599" s="2"/>
      <c r="OWX599" s="2"/>
      <c r="OWY599" s="2"/>
      <c r="OWZ599" s="2"/>
      <c r="OXA599" s="2"/>
      <c r="OXB599" s="2"/>
      <c r="OXC599" s="2"/>
      <c r="OXD599" s="2"/>
      <c r="OXE599" s="2"/>
      <c r="OXF599" s="2"/>
      <c r="OXG599" s="2"/>
      <c r="OXH599" s="2"/>
      <c r="OXI599" s="2"/>
      <c r="OXJ599" s="2"/>
      <c r="OXK599" s="2"/>
      <c r="OXL599" s="2"/>
      <c r="OXM599" s="2"/>
      <c r="OXN599" s="2"/>
      <c r="OXO599" s="2"/>
      <c r="OXP599" s="2"/>
      <c r="OXQ599" s="2"/>
      <c r="OXR599" s="2"/>
      <c r="OXS599" s="2"/>
      <c r="OXT599" s="2"/>
      <c r="OXU599" s="2"/>
      <c r="OXV599" s="2"/>
      <c r="OXW599" s="2"/>
      <c r="OXX599" s="2"/>
      <c r="OXY599" s="2"/>
      <c r="OXZ599" s="2"/>
      <c r="OYA599" s="2"/>
      <c r="OYB599" s="2"/>
      <c r="OYC599" s="2"/>
      <c r="OYD599" s="2"/>
      <c r="OYE599" s="2"/>
      <c r="OYF599" s="2"/>
      <c r="OYG599" s="2"/>
      <c r="OYH599" s="2"/>
      <c r="OYI599" s="2"/>
      <c r="OYJ599" s="2"/>
      <c r="OYK599" s="2"/>
      <c r="OYL599" s="2"/>
      <c r="OYM599" s="2"/>
      <c r="OYN599" s="2"/>
      <c r="OYO599" s="2"/>
      <c r="OYP599" s="2"/>
      <c r="OYQ599" s="2"/>
      <c r="OYR599" s="2"/>
      <c r="OYS599" s="2"/>
      <c r="OYT599" s="2"/>
      <c r="OYU599" s="2"/>
      <c r="OYV599" s="2"/>
      <c r="OYW599" s="2"/>
      <c r="OYX599" s="2"/>
      <c r="OYY599" s="2"/>
      <c r="OYZ599" s="2"/>
      <c r="OZA599" s="2"/>
      <c r="OZB599" s="2"/>
      <c r="OZC599" s="2"/>
      <c r="OZD599" s="2"/>
      <c r="OZE599" s="2"/>
      <c r="OZF599" s="2"/>
      <c r="OZG599" s="2"/>
      <c r="OZH599" s="2"/>
      <c r="OZI599" s="2"/>
      <c r="OZJ599" s="2"/>
      <c r="OZK599" s="2"/>
      <c r="OZL599" s="2"/>
      <c r="OZM599" s="2"/>
      <c r="OZN599" s="2"/>
      <c r="OZO599" s="2"/>
      <c r="OZP599" s="2"/>
      <c r="OZQ599" s="2"/>
      <c r="OZR599" s="2"/>
      <c r="OZS599" s="2"/>
      <c r="OZT599" s="2"/>
      <c r="OZU599" s="2"/>
      <c r="OZV599" s="2"/>
      <c r="OZW599" s="2"/>
      <c r="OZX599" s="2"/>
      <c r="OZY599" s="2"/>
      <c r="OZZ599" s="2"/>
      <c r="PAA599" s="2"/>
      <c r="PAB599" s="2"/>
      <c r="PAC599" s="2"/>
      <c r="PAD599" s="2"/>
      <c r="PAE599" s="2"/>
      <c r="PAF599" s="2"/>
      <c r="PAG599" s="2"/>
      <c r="PAH599" s="2"/>
      <c r="PAI599" s="2"/>
      <c r="PAJ599" s="2"/>
      <c r="PAK599" s="2"/>
      <c r="PAL599" s="2"/>
      <c r="PAM599" s="2"/>
      <c r="PAN599" s="2"/>
      <c r="PAO599" s="2"/>
      <c r="PAP599" s="2"/>
      <c r="PAQ599" s="2"/>
      <c r="PAR599" s="2"/>
      <c r="PAS599" s="2"/>
      <c r="PAT599" s="2"/>
      <c r="PAU599" s="2"/>
      <c r="PAV599" s="2"/>
      <c r="PAW599" s="2"/>
      <c r="PAX599" s="2"/>
      <c r="PAY599" s="2"/>
      <c r="PAZ599" s="2"/>
      <c r="PBA599" s="2"/>
      <c r="PBB599" s="2"/>
      <c r="PBC599" s="2"/>
      <c r="PBD599" s="2"/>
      <c r="PBE599" s="2"/>
      <c r="PBF599" s="2"/>
      <c r="PBG599" s="2"/>
      <c r="PBH599" s="2"/>
      <c r="PBI599" s="2"/>
      <c r="PBJ599" s="2"/>
      <c r="PBK599" s="2"/>
      <c r="PBL599" s="2"/>
      <c r="PBM599" s="2"/>
      <c r="PBN599" s="2"/>
      <c r="PBO599" s="2"/>
      <c r="PBP599" s="2"/>
      <c r="PBQ599" s="2"/>
      <c r="PBR599" s="2"/>
      <c r="PBS599" s="2"/>
      <c r="PBT599" s="2"/>
      <c r="PBU599" s="2"/>
      <c r="PBV599" s="2"/>
      <c r="PBW599" s="2"/>
      <c r="PBX599" s="2"/>
      <c r="PBY599" s="2"/>
      <c r="PBZ599" s="2"/>
      <c r="PCA599" s="2"/>
      <c r="PCB599" s="2"/>
      <c r="PCC599" s="2"/>
      <c r="PCD599" s="2"/>
      <c r="PCE599" s="2"/>
      <c r="PCF599" s="2"/>
      <c r="PCG599" s="2"/>
      <c r="PCH599" s="2"/>
      <c r="PCI599" s="2"/>
      <c r="PCJ599" s="2"/>
      <c r="PCK599" s="2"/>
      <c r="PCL599" s="2"/>
      <c r="PCM599" s="2"/>
      <c r="PCN599" s="2"/>
      <c r="PCO599" s="2"/>
      <c r="PCP599" s="2"/>
      <c r="PCQ599" s="2"/>
      <c r="PCR599" s="2"/>
      <c r="PCS599" s="2"/>
      <c r="PCT599" s="2"/>
      <c r="PCU599" s="2"/>
      <c r="PCV599" s="2"/>
      <c r="PCW599" s="2"/>
      <c r="PCX599" s="2"/>
      <c r="PCY599" s="2"/>
      <c r="PCZ599" s="2"/>
      <c r="PDA599" s="2"/>
      <c r="PDB599" s="2"/>
      <c r="PDC599" s="2"/>
      <c r="PDD599" s="2"/>
      <c r="PDE599" s="2"/>
      <c r="PDF599" s="2"/>
      <c r="PDG599" s="2"/>
      <c r="PDH599" s="2"/>
      <c r="PDI599" s="2"/>
      <c r="PDJ599" s="2"/>
      <c r="PDK599" s="2"/>
      <c r="PDL599" s="2"/>
      <c r="PDM599" s="2"/>
      <c r="PDN599" s="2"/>
      <c r="PDO599" s="2"/>
      <c r="PDP599" s="2"/>
      <c r="PDQ599" s="2"/>
      <c r="PDR599" s="2"/>
      <c r="PDS599" s="2"/>
      <c r="PDT599" s="2"/>
      <c r="PDU599" s="2"/>
      <c r="PDV599" s="2"/>
      <c r="PDW599" s="2"/>
      <c r="PDX599" s="2"/>
      <c r="PDY599" s="2"/>
      <c r="PDZ599" s="2"/>
      <c r="PEA599" s="2"/>
      <c r="PEB599" s="2"/>
      <c r="PEC599" s="2"/>
      <c r="PED599" s="2"/>
      <c r="PEE599" s="2"/>
      <c r="PEF599" s="2"/>
      <c r="PEG599" s="2"/>
      <c r="PEH599" s="2"/>
      <c r="PEI599" s="2"/>
      <c r="PEJ599" s="2"/>
      <c r="PEK599" s="2"/>
      <c r="PEL599" s="2"/>
      <c r="PEM599" s="2"/>
      <c r="PEN599" s="2"/>
      <c r="PEO599" s="2"/>
      <c r="PEP599" s="2"/>
      <c r="PEQ599" s="2"/>
      <c r="PER599" s="2"/>
      <c r="PES599" s="2"/>
      <c r="PET599" s="2"/>
      <c r="PEU599" s="2"/>
      <c r="PEV599" s="2"/>
      <c r="PEW599" s="2"/>
      <c r="PEX599" s="2"/>
      <c r="PEY599" s="2"/>
      <c r="PEZ599" s="2"/>
      <c r="PFA599" s="2"/>
      <c r="PFB599" s="2"/>
      <c r="PFC599" s="2"/>
      <c r="PFD599" s="2"/>
      <c r="PFE599" s="2"/>
      <c r="PFF599" s="2"/>
      <c r="PFG599" s="2"/>
      <c r="PFH599" s="2"/>
      <c r="PFI599" s="2"/>
      <c r="PFJ599" s="2"/>
      <c r="PFK599" s="2"/>
      <c r="PFL599" s="2"/>
      <c r="PFM599" s="2"/>
      <c r="PFN599" s="2"/>
      <c r="PFO599" s="2"/>
      <c r="PFP599" s="2"/>
      <c r="PFQ599" s="2"/>
      <c r="PFR599" s="2"/>
      <c r="PFS599" s="2"/>
      <c r="PFT599" s="2"/>
      <c r="PFU599" s="2"/>
      <c r="PFV599" s="2"/>
      <c r="PFW599" s="2"/>
      <c r="PFX599" s="2"/>
      <c r="PFY599" s="2"/>
      <c r="PFZ599" s="2"/>
      <c r="PGA599" s="2"/>
      <c r="PGB599" s="2"/>
      <c r="PGC599" s="2"/>
      <c r="PGD599" s="2"/>
      <c r="PGE599" s="2"/>
      <c r="PGF599" s="2"/>
      <c r="PGG599" s="2"/>
      <c r="PGH599" s="2"/>
      <c r="PGI599" s="2"/>
      <c r="PGJ599" s="2"/>
      <c r="PGK599" s="2"/>
      <c r="PGL599" s="2"/>
      <c r="PGM599" s="2"/>
      <c r="PGN599" s="2"/>
      <c r="PGO599" s="2"/>
      <c r="PGP599" s="2"/>
      <c r="PGQ599" s="2"/>
      <c r="PGR599" s="2"/>
      <c r="PGS599" s="2"/>
      <c r="PGT599" s="2"/>
      <c r="PGU599" s="2"/>
      <c r="PGV599" s="2"/>
      <c r="PGW599" s="2"/>
      <c r="PGX599" s="2"/>
      <c r="PGY599" s="2"/>
      <c r="PGZ599" s="2"/>
      <c r="PHA599" s="2"/>
      <c r="PHB599" s="2"/>
      <c r="PHC599" s="2"/>
      <c r="PHD599" s="2"/>
      <c r="PHE599" s="2"/>
      <c r="PHF599" s="2"/>
      <c r="PHG599" s="2"/>
      <c r="PHH599" s="2"/>
      <c r="PHI599" s="2"/>
      <c r="PHJ599" s="2"/>
      <c r="PHK599" s="2"/>
      <c r="PHL599" s="2"/>
      <c r="PHM599" s="2"/>
      <c r="PHN599" s="2"/>
      <c r="PHO599" s="2"/>
      <c r="PHP599" s="2"/>
      <c r="PHQ599" s="2"/>
      <c r="PHR599" s="2"/>
      <c r="PHS599" s="2"/>
      <c r="PHT599" s="2"/>
      <c r="PHU599" s="2"/>
      <c r="PHV599" s="2"/>
      <c r="PHW599" s="2"/>
      <c r="PHX599" s="2"/>
      <c r="PHY599" s="2"/>
      <c r="PHZ599" s="2"/>
      <c r="PIA599" s="2"/>
      <c r="PIB599" s="2"/>
      <c r="PIC599" s="2"/>
      <c r="PID599" s="2"/>
      <c r="PIE599" s="2"/>
      <c r="PIF599" s="2"/>
      <c r="PIG599" s="2"/>
      <c r="PIH599" s="2"/>
      <c r="PII599" s="2"/>
      <c r="PIJ599" s="2"/>
      <c r="PIK599" s="2"/>
      <c r="PIL599" s="2"/>
      <c r="PIM599" s="2"/>
      <c r="PIN599" s="2"/>
      <c r="PIO599" s="2"/>
      <c r="PIP599" s="2"/>
      <c r="PIQ599" s="2"/>
      <c r="PIR599" s="2"/>
      <c r="PIS599" s="2"/>
      <c r="PIT599" s="2"/>
      <c r="PIU599" s="2"/>
      <c r="PIV599" s="2"/>
      <c r="PIW599" s="2"/>
      <c r="PIX599" s="2"/>
      <c r="PIY599" s="2"/>
      <c r="PIZ599" s="2"/>
      <c r="PJA599" s="2"/>
      <c r="PJB599" s="2"/>
      <c r="PJC599" s="2"/>
      <c r="PJD599" s="2"/>
      <c r="PJE599" s="2"/>
      <c r="PJF599" s="2"/>
      <c r="PJG599" s="2"/>
      <c r="PJH599" s="2"/>
      <c r="PJI599" s="2"/>
      <c r="PJJ599" s="2"/>
      <c r="PJK599" s="2"/>
      <c r="PJL599" s="2"/>
      <c r="PJM599" s="2"/>
      <c r="PJN599" s="2"/>
      <c r="PJO599" s="2"/>
      <c r="PJP599" s="2"/>
      <c r="PJQ599" s="2"/>
      <c r="PJR599" s="2"/>
      <c r="PJS599" s="2"/>
      <c r="PJT599" s="2"/>
      <c r="PJU599" s="2"/>
      <c r="PJV599" s="2"/>
      <c r="PJW599" s="2"/>
      <c r="PJX599" s="2"/>
      <c r="PJY599" s="2"/>
      <c r="PJZ599" s="2"/>
      <c r="PKA599" s="2"/>
      <c r="PKB599" s="2"/>
      <c r="PKC599" s="2"/>
      <c r="PKD599" s="2"/>
      <c r="PKE599" s="2"/>
      <c r="PKF599" s="2"/>
      <c r="PKG599" s="2"/>
      <c r="PKH599" s="2"/>
      <c r="PKI599" s="2"/>
      <c r="PKJ599" s="2"/>
      <c r="PKK599" s="2"/>
      <c r="PKL599" s="2"/>
      <c r="PKM599" s="2"/>
      <c r="PKN599" s="2"/>
      <c r="PKO599" s="2"/>
      <c r="PKP599" s="2"/>
      <c r="PKQ599" s="2"/>
      <c r="PKR599" s="2"/>
      <c r="PKS599" s="2"/>
      <c r="PKT599" s="2"/>
      <c r="PKU599" s="2"/>
      <c r="PKV599" s="2"/>
      <c r="PKW599" s="2"/>
      <c r="PKX599" s="2"/>
      <c r="PKY599" s="2"/>
      <c r="PKZ599" s="2"/>
      <c r="PLA599" s="2"/>
      <c r="PLB599" s="2"/>
      <c r="PLC599" s="2"/>
      <c r="PLD599" s="2"/>
      <c r="PLE599" s="2"/>
      <c r="PLF599" s="2"/>
      <c r="PLG599" s="2"/>
      <c r="PLH599" s="2"/>
      <c r="PLI599" s="2"/>
      <c r="PLJ599" s="2"/>
      <c r="PLK599" s="2"/>
      <c r="PLL599" s="2"/>
      <c r="PLM599" s="2"/>
      <c r="PLN599" s="2"/>
      <c r="PLO599" s="2"/>
      <c r="PLP599" s="2"/>
      <c r="PLQ599" s="2"/>
      <c r="PLR599" s="2"/>
      <c r="PLS599" s="2"/>
      <c r="PLT599" s="2"/>
      <c r="PLU599" s="2"/>
      <c r="PLV599" s="2"/>
      <c r="PLW599" s="2"/>
      <c r="PLX599" s="2"/>
      <c r="PLY599" s="2"/>
      <c r="PLZ599" s="2"/>
      <c r="PMA599" s="2"/>
      <c r="PMB599" s="2"/>
      <c r="PMC599" s="2"/>
      <c r="PMD599" s="2"/>
      <c r="PME599" s="2"/>
      <c r="PMF599" s="2"/>
      <c r="PMG599" s="2"/>
      <c r="PMH599" s="2"/>
      <c r="PMI599" s="2"/>
      <c r="PMJ599" s="2"/>
      <c r="PMK599" s="2"/>
      <c r="PML599" s="2"/>
      <c r="PMM599" s="2"/>
      <c r="PMN599" s="2"/>
      <c r="PMO599" s="2"/>
      <c r="PMP599" s="2"/>
      <c r="PMQ599" s="2"/>
      <c r="PMR599" s="2"/>
      <c r="PMS599" s="2"/>
      <c r="PMT599" s="2"/>
      <c r="PMU599" s="2"/>
      <c r="PMV599" s="2"/>
      <c r="PMW599" s="2"/>
      <c r="PMX599" s="2"/>
      <c r="PMY599" s="2"/>
      <c r="PMZ599" s="2"/>
      <c r="PNA599" s="2"/>
      <c r="PNB599" s="2"/>
      <c r="PNC599" s="2"/>
      <c r="PND599" s="2"/>
      <c r="PNE599" s="2"/>
      <c r="PNF599" s="2"/>
      <c r="PNG599" s="2"/>
      <c r="PNH599" s="2"/>
      <c r="PNI599" s="2"/>
      <c r="PNJ599" s="2"/>
      <c r="PNK599" s="2"/>
      <c r="PNL599" s="2"/>
      <c r="PNM599" s="2"/>
      <c r="PNN599" s="2"/>
      <c r="PNO599" s="2"/>
      <c r="PNP599" s="2"/>
      <c r="PNQ599" s="2"/>
      <c r="PNR599" s="2"/>
      <c r="PNS599" s="2"/>
      <c r="PNT599" s="2"/>
      <c r="PNU599" s="2"/>
      <c r="PNV599" s="2"/>
      <c r="PNW599" s="2"/>
      <c r="PNX599" s="2"/>
      <c r="PNY599" s="2"/>
      <c r="PNZ599" s="2"/>
      <c r="POA599" s="2"/>
      <c r="POB599" s="2"/>
      <c r="POC599" s="2"/>
      <c r="POD599" s="2"/>
      <c r="POE599" s="2"/>
      <c r="POF599" s="2"/>
      <c r="POG599" s="2"/>
      <c r="POH599" s="2"/>
      <c r="POI599" s="2"/>
      <c r="POJ599" s="2"/>
      <c r="POK599" s="2"/>
      <c r="POL599" s="2"/>
      <c r="POM599" s="2"/>
      <c r="PON599" s="2"/>
      <c r="POO599" s="2"/>
      <c r="POP599" s="2"/>
      <c r="POQ599" s="2"/>
      <c r="POR599" s="2"/>
      <c r="POS599" s="2"/>
      <c r="POT599" s="2"/>
      <c r="POU599" s="2"/>
      <c r="POV599" s="2"/>
      <c r="POW599" s="2"/>
      <c r="POX599" s="2"/>
      <c r="POY599" s="2"/>
      <c r="POZ599" s="2"/>
      <c r="PPA599" s="2"/>
      <c r="PPB599" s="2"/>
      <c r="PPC599" s="2"/>
      <c r="PPD599" s="2"/>
      <c r="PPE599" s="2"/>
      <c r="PPF599" s="2"/>
      <c r="PPG599" s="2"/>
      <c r="PPH599" s="2"/>
      <c r="PPI599" s="2"/>
      <c r="PPJ599" s="2"/>
      <c r="PPK599" s="2"/>
      <c r="PPL599" s="2"/>
      <c r="PPM599" s="2"/>
      <c r="PPN599" s="2"/>
      <c r="PPO599" s="2"/>
      <c r="PPP599" s="2"/>
      <c r="PPQ599" s="2"/>
      <c r="PPR599" s="2"/>
      <c r="PPS599" s="2"/>
      <c r="PPT599" s="2"/>
      <c r="PPU599" s="2"/>
      <c r="PPV599" s="2"/>
      <c r="PPW599" s="2"/>
      <c r="PPX599" s="2"/>
      <c r="PPY599" s="2"/>
      <c r="PPZ599" s="2"/>
      <c r="PQA599" s="2"/>
      <c r="PQB599" s="2"/>
      <c r="PQC599" s="2"/>
      <c r="PQD599" s="2"/>
      <c r="PQE599" s="2"/>
      <c r="PQF599" s="2"/>
      <c r="PQG599" s="2"/>
      <c r="PQH599" s="2"/>
      <c r="PQI599" s="2"/>
      <c r="PQJ599" s="2"/>
      <c r="PQK599" s="2"/>
      <c r="PQL599" s="2"/>
      <c r="PQM599" s="2"/>
      <c r="PQN599" s="2"/>
      <c r="PQO599" s="2"/>
      <c r="PQP599" s="2"/>
      <c r="PQQ599" s="2"/>
      <c r="PQR599" s="2"/>
      <c r="PQS599" s="2"/>
      <c r="PQT599" s="2"/>
      <c r="PQU599" s="2"/>
      <c r="PQV599" s="2"/>
      <c r="PQW599" s="2"/>
      <c r="PQX599" s="2"/>
      <c r="PQY599" s="2"/>
      <c r="PQZ599" s="2"/>
      <c r="PRA599" s="2"/>
      <c r="PRB599" s="2"/>
      <c r="PRC599" s="2"/>
      <c r="PRD599" s="2"/>
      <c r="PRE599" s="2"/>
      <c r="PRF599" s="2"/>
      <c r="PRG599" s="2"/>
      <c r="PRH599" s="2"/>
      <c r="PRI599" s="2"/>
      <c r="PRJ599" s="2"/>
      <c r="PRK599" s="2"/>
      <c r="PRL599" s="2"/>
      <c r="PRM599" s="2"/>
      <c r="PRN599" s="2"/>
      <c r="PRO599" s="2"/>
      <c r="PRP599" s="2"/>
      <c r="PRQ599" s="2"/>
      <c r="PRR599" s="2"/>
      <c r="PRS599" s="2"/>
      <c r="PRT599" s="2"/>
      <c r="PRU599" s="2"/>
      <c r="PRV599" s="2"/>
      <c r="PRW599" s="2"/>
      <c r="PRX599" s="2"/>
      <c r="PRY599" s="2"/>
      <c r="PRZ599" s="2"/>
      <c r="PSA599" s="2"/>
      <c r="PSB599" s="2"/>
      <c r="PSC599" s="2"/>
      <c r="PSD599" s="2"/>
      <c r="PSE599" s="2"/>
      <c r="PSF599" s="2"/>
      <c r="PSG599" s="2"/>
      <c r="PSH599" s="2"/>
      <c r="PSI599" s="2"/>
      <c r="PSJ599" s="2"/>
      <c r="PSK599" s="2"/>
      <c r="PSL599" s="2"/>
      <c r="PSM599" s="2"/>
      <c r="PSN599" s="2"/>
      <c r="PSO599" s="2"/>
      <c r="PSP599" s="2"/>
      <c r="PSQ599" s="2"/>
      <c r="PSR599" s="2"/>
      <c r="PSS599" s="2"/>
      <c r="PST599" s="2"/>
      <c r="PSU599" s="2"/>
      <c r="PSV599" s="2"/>
      <c r="PSW599" s="2"/>
      <c r="PSX599" s="2"/>
      <c r="PSY599" s="2"/>
      <c r="PSZ599" s="2"/>
      <c r="PTA599" s="2"/>
      <c r="PTB599" s="2"/>
      <c r="PTC599" s="2"/>
      <c r="PTD599" s="2"/>
      <c r="PTE599" s="2"/>
      <c r="PTF599" s="2"/>
      <c r="PTG599" s="2"/>
      <c r="PTH599" s="2"/>
      <c r="PTI599" s="2"/>
      <c r="PTJ599" s="2"/>
      <c r="PTK599" s="2"/>
      <c r="PTL599" s="2"/>
      <c r="PTM599" s="2"/>
      <c r="PTN599" s="2"/>
      <c r="PTO599" s="2"/>
      <c r="PTP599" s="2"/>
      <c r="PTQ599" s="2"/>
      <c r="PTR599" s="2"/>
      <c r="PTS599" s="2"/>
      <c r="PTT599" s="2"/>
      <c r="PTU599" s="2"/>
      <c r="PTV599" s="2"/>
      <c r="PTW599" s="2"/>
      <c r="PTX599" s="2"/>
      <c r="PTY599" s="2"/>
      <c r="PTZ599" s="2"/>
      <c r="PUA599" s="2"/>
      <c r="PUB599" s="2"/>
      <c r="PUC599" s="2"/>
      <c r="PUD599" s="2"/>
      <c r="PUE599" s="2"/>
      <c r="PUF599" s="2"/>
      <c r="PUG599" s="2"/>
      <c r="PUH599" s="2"/>
      <c r="PUI599" s="2"/>
      <c r="PUJ599" s="2"/>
      <c r="PUK599" s="2"/>
      <c r="PUL599" s="2"/>
      <c r="PUM599" s="2"/>
      <c r="PUN599" s="2"/>
      <c r="PUO599" s="2"/>
      <c r="PUP599" s="2"/>
      <c r="PUQ599" s="2"/>
      <c r="PUR599" s="2"/>
      <c r="PUS599" s="2"/>
      <c r="PUT599" s="2"/>
      <c r="PUU599" s="2"/>
      <c r="PUV599" s="2"/>
      <c r="PUW599" s="2"/>
      <c r="PUX599" s="2"/>
      <c r="PUY599" s="2"/>
      <c r="PUZ599" s="2"/>
      <c r="PVA599" s="2"/>
      <c r="PVB599" s="2"/>
      <c r="PVC599" s="2"/>
      <c r="PVD599" s="2"/>
      <c r="PVE599" s="2"/>
      <c r="PVF599" s="2"/>
      <c r="PVG599" s="2"/>
      <c r="PVH599" s="2"/>
      <c r="PVI599" s="2"/>
      <c r="PVJ599" s="2"/>
      <c r="PVK599" s="2"/>
      <c r="PVL599" s="2"/>
      <c r="PVM599" s="2"/>
      <c r="PVN599" s="2"/>
      <c r="PVO599" s="2"/>
      <c r="PVP599" s="2"/>
      <c r="PVQ599" s="2"/>
      <c r="PVR599" s="2"/>
      <c r="PVS599" s="2"/>
      <c r="PVT599" s="2"/>
      <c r="PVU599" s="2"/>
      <c r="PVV599" s="2"/>
      <c r="PVW599" s="2"/>
      <c r="PVX599" s="2"/>
      <c r="PVY599" s="2"/>
      <c r="PVZ599" s="2"/>
      <c r="PWA599" s="2"/>
      <c r="PWB599" s="2"/>
      <c r="PWC599" s="2"/>
      <c r="PWD599" s="2"/>
      <c r="PWE599" s="2"/>
      <c r="PWF599" s="2"/>
      <c r="PWG599" s="2"/>
      <c r="PWH599" s="2"/>
      <c r="PWI599" s="2"/>
      <c r="PWJ599" s="2"/>
      <c r="PWK599" s="2"/>
      <c r="PWL599" s="2"/>
      <c r="PWM599" s="2"/>
      <c r="PWN599" s="2"/>
      <c r="PWO599" s="2"/>
      <c r="PWP599" s="2"/>
      <c r="PWQ599" s="2"/>
      <c r="PWR599" s="2"/>
      <c r="PWS599" s="2"/>
      <c r="PWT599" s="2"/>
      <c r="PWU599" s="2"/>
      <c r="PWV599" s="2"/>
      <c r="PWW599" s="2"/>
      <c r="PWX599" s="2"/>
      <c r="PWY599" s="2"/>
      <c r="PWZ599" s="2"/>
      <c r="PXA599" s="2"/>
      <c r="PXB599" s="2"/>
      <c r="PXC599" s="2"/>
      <c r="PXD599" s="2"/>
      <c r="PXE599" s="2"/>
      <c r="PXF599" s="2"/>
      <c r="PXG599" s="2"/>
      <c r="PXH599" s="2"/>
      <c r="PXI599" s="2"/>
      <c r="PXJ599" s="2"/>
      <c r="PXK599" s="2"/>
      <c r="PXL599" s="2"/>
      <c r="PXM599" s="2"/>
      <c r="PXN599" s="2"/>
      <c r="PXO599" s="2"/>
      <c r="PXP599" s="2"/>
      <c r="PXQ599" s="2"/>
      <c r="PXR599" s="2"/>
      <c r="PXS599" s="2"/>
      <c r="PXT599" s="2"/>
      <c r="PXU599" s="2"/>
      <c r="PXV599" s="2"/>
      <c r="PXW599" s="2"/>
      <c r="PXX599" s="2"/>
      <c r="PXY599" s="2"/>
      <c r="PXZ599" s="2"/>
      <c r="PYA599" s="2"/>
      <c r="PYB599" s="2"/>
      <c r="PYC599" s="2"/>
      <c r="PYD599" s="2"/>
      <c r="PYE599" s="2"/>
      <c r="PYF599" s="2"/>
      <c r="PYG599" s="2"/>
      <c r="PYH599" s="2"/>
      <c r="PYI599" s="2"/>
      <c r="PYJ599" s="2"/>
      <c r="PYK599" s="2"/>
      <c r="PYL599" s="2"/>
      <c r="PYM599" s="2"/>
      <c r="PYN599" s="2"/>
      <c r="PYO599" s="2"/>
      <c r="PYP599" s="2"/>
      <c r="PYQ599" s="2"/>
      <c r="PYR599" s="2"/>
      <c r="PYS599" s="2"/>
      <c r="PYT599" s="2"/>
      <c r="PYU599" s="2"/>
      <c r="PYV599" s="2"/>
      <c r="PYW599" s="2"/>
      <c r="PYX599" s="2"/>
      <c r="PYY599" s="2"/>
      <c r="PYZ599" s="2"/>
      <c r="PZA599" s="2"/>
      <c r="PZB599" s="2"/>
      <c r="PZC599" s="2"/>
      <c r="PZD599" s="2"/>
      <c r="PZE599" s="2"/>
      <c r="PZF599" s="2"/>
      <c r="PZG599" s="2"/>
      <c r="PZH599" s="2"/>
      <c r="PZI599" s="2"/>
      <c r="PZJ599" s="2"/>
      <c r="PZK599" s="2"/>
      <c r="PZL599" s="2"/>
      <c r="PZM599" s="2"/>
      <c r="PZN599" s="2"/>
      <c r="PZO599" s="2"/>
      <c r="PZP599" s="2"/>
      <c r="PZQ599" s="2"/>
      <c r="PZR599" s="2"/>
      <c r="PZS599" s="2"/>
      <c r="PZT599" s="2"/>
      <c r="PZU599" s="2"/>
      <c r="PZV599" s="2"/>
      <c r="PZW599" s="2"/>
      <c r="PZX599" s="2"/>
      <c r="PZY599" s="2"/>
      <c r="PZZ599" s="2"/>
      <c r="QAA599" s="2"/>
      <c r="QAB599" s="2"/>
      <c r="QAC599" s="2"/>
      <c r="QAD599" s="2"/>
      <c r="QAE599" s="2"/>
      <c r="QAF599" s="2"/>
      <c r="QAG599" s="2"/>
      <c r="QAH599" s="2"/>
      <c r="QAI599" s="2"/>
      <c r="QAJ599" s="2"/>
      <c r="QAK599" s="2"/>
      <c r="QAL599" s="2"/>
      <c r="QAM599" s="2"/>
      <c r="QAN599" s="2"/>
      <c r="QAO599" s="2"/>
      <c r="QAP599" s="2"/>
      <c r="QAQ599" s="2"/>
      <c r="QAR599" s="2"/>
      <c r="QAS599" s="2"/>
      <c r="QAT599" s="2"/>
      <c r="QAU599" s="2"/>
      <c r="QAV599" s="2"/>
      <c r="QAW599" s="2"/>
      <c r="QAX599" s="2"/>
      <c r="QAY599" s="2"/>
      <c r="QAZ599" s="2"/>
      <c r="QBA599" s="2"/>
      <c r="QBB599" s="2"/>
      <c r="QBC599" s="2"/>
      <c r="QBD599" s="2"/>
      <c r="QBE599" s="2"/>
      <c r="QBF599" s="2"/>
      <c r="QBG599" s="2"/>
      <c r="QBH599" s="2"/>
      <c r="QBI599" s="2"/>
      <c r="QBJ599" s="2"/>
      <c r="QBK599" s="2"/>
      <c r="QBL599" s="2"/>
      <c r="QBM599" s="2"/>
      <c r="QBN599" s="2"/>
      <c r="QBO599" s="2"/>
      <c r="QBP599" s="2"/>
      <c r="QBQ599" s="2"/>
      <c r="QBR599" s="2"/>
      <c r="QBS599" s="2"/>
      <c r="QBT599" s="2"/>
      <c r="QBU599" s="2"/>
      <c r="QBV599" s="2"/>
      <c r="QBW599" s="2"/>
      <c r="QBX599" s="2"/>
      <c r="QBY599" s="2"/>
      <c r="QBZ599" s="2"/>
      <c r="QCA599" s="2"/>
      <c r="QCB599" s="2"/>
      <c r="QCC599" s="2"/>
      <c r="QCD599" s="2"/>
      <c r="QCE599" s="2"/>
      <c r="QCF599" s="2"/>
      <c r="QCG599" s="2"/>
      <c r="QCH599" s="2"/>
      <c r="QCI599" s="2"/>
      <c r="QCJ599" s="2"/>
      <c r="QCK599" s="2"/>
      <c r="QCL599" s="2"/>
      <c r="QCM599" s="2"/>
      <c r="QCN599" s="2"/>
      <c r="QCO599" s="2"/>
      <c r="QCP599" s="2"/>
      <c r="QCQ599" s="2"/>
      <c r="QCR599" s="2"/>
      <c r="QCS599" s="2"/>
      <c r="QCT599" s="2"/>
      <c r="QCU599" s="2"/>
      <c r="QCV599" s="2"/>
      <c r="QCW599" s="2"/>
      <c r="QCX599" s="2"/>
      <c r="QCY599" s="2"/>
      <c r="QCZ599" s="2"/>
      <c r="QDA599" s="2"/>
      <c r="QDB599" s="2"/>
      <c r="QDC599" s="2"/>
      <c r="QDD599" s="2"/>
      <c r="QDE599" s="2"/>
      <c r="QDF599" s="2"/>
      <c r="QDG599" s="2"/>
      <c r="QDH599" s="2"/>
      <c r="QDI599" s="2"/>
      <c r="QDJ599" s="2"/>
      <c r="QDK599" s="2"/>
      <c r="QDL599" s="2"/>
      <c r="QDM599" s="2"/>
      <c r="QDN599" s="2"/>
      <c r="QDO599" s="2"/>
      <c r="QDP599" s="2"/>
      <c r="QDQ599" s="2"/>
      <c r="QDR599" s="2"/>
      <c r="QDS599" s="2"/>
      <c r="QDT599" s="2"/>
      <c r="QDU599" s="2"/>
      <c r="QDV599" s="2"/>
      <c r="QDW599" s="2"/>
      <c r="QDX599" s="2"/>
      <c r="QDY599" s="2"/>
      <c r="QDZ599" s="2"/>
      <c r="QEA599" s="2"/>
      <c r="QEB599" s="2"/>
      <c r="QEC599" s="2"/>
      <c r="QED599" s="2"/>
      <c r="QEE599" s="2"/>
      <c r="QEF599" s="2"/>
      <c r="QEG599" s="2"/>
      <c r="QEH599" s="2"/>
      <c r="QEI599" s="2"/>
      <c r="QEJ599" s="2"/>
      <c r="QEK599" s="2"/>
      <c r="QEL599" s="2"/>
      <c r="QEM599" s="2"/>
      <c r="QEN599" s="2"/>
      <c r="QEO599" s="2"/>
      <c r="QEP599" s="2"/>
      <c r="QEQ599" s="2"/>
      <c r="QER599" s="2"/>
      <c r="QES599" s="2"/>
      <c r="QET599" s="2"/>
      <c r="QEU599" s="2"/>
      <c r="QEV599" s="2"/>
      <c r="QEW599" s="2"/>
      <c r="QEX599" s="2"/>
      <c r="QEY599" s="2"/>
      <c r="QEZ599" s="2"/>
      <c r="QFA599" s="2"/>
      <c r="QFB599" s="2"/>
      <c r="QFC599" s="2"/>
      <c r="QFD599" s="2"/>
      <c r="QFE599" s="2"/>
      <c r="QFF599" s="2"/>
      <c r="QFG599" s="2"/>
      <c r="QFH599" s="2"/>
      <c r="QFI599" s="2"/>
      <c r="QFJ599" s="2"/>
      <c r="QFK599" s="2"/>
      <c r="QFL599" s="2"/>
      <c r="QFM599" s="2"/>
      <c r="QFN599" s="2"/>
      <c r="QFO599" s="2"/>
      <c r="QFP599" s="2"/>
      <c r="QFQ599" s="2"/>
      <c r="QFR599" s="2"/>
      <c r="QFS599" s="2"/>
      <c r="QFT599" s="2"/>
      <c r="QFU599" s="2"/>
      <c r="QFV599" s="2"/>
      <c r="QFW599" s="2"/>
      <c r="QFX599" s="2"/>
      <c r="QFY599" s="2"/>
      <c r="QFZ599" s="2"/>
      <c r="QGA599" s="2"/>
      <c r="QGB599" s="2"/>
      <c r="QGC599" s="2"/>
      <c r="QGD599" s="2"/>
      <c r="QGE599" s="2"/>
      <c r="QGF599" s="2"/>
      <c r="QGG599" s="2"/>
      <c r="QGH599" s="2"/>
      <c r="QGI599" s="2"/>
      <c r="QGJ599" s="2"/>
      <c r="QGK599" s="2"/>
      <c r="QGL599" s="2"/>
      <c r="QGM599" s="2"/>
      <c r="QGN599" s="2"/>
      <c r="QGO599" s="2"/>
      <c r="QGP599" s="2"/>
      <c r="QGQ599" s="2"/>
      <c r="QGR599" s="2"/>
      <c r="QGS599" s="2"/>
      <c r="QGT599" s="2"/>
      <c r="QGU599" s="2"/>
      <c r="QGV599" s="2"/>
      <c r="QGW599" s="2"/>
      <c r="QGX599" s="2"/>
      <c r="QGY599" s="2"/>
      <c r="QGZ599" s="2"/>
      <c r="QHA599" s="2"/>
      <c r="QHB599" s="2"/>
      <c r="QHC599" s="2"/>
      <c r="QHD599" s="2"/>
      <c r="QHE599" s="2"/>
      <c r="QHF599" s="2"/>
      <c r="QHG599" s="2"/>
      <c r="QHH599" s="2"/>
      <c r="QHI599" s="2"/>
      <c r="QHJ599" s="2"/>
      <c r="QHK599" s="2"/>
      <c r="QHL599" s="2"/>
      <c r="QHM599" s="2"/>
      <c r="QHN599" s="2"/>
      <c r="QHO599" s="2"/>
      <c r="QHP599" s="2"/>
      <c r="QHQ599" s="2"/>
      <c r="QHR599" s="2"/>
      <c r="QHS599" s="2"/>
      <c r="QHT599" s="2"/>
      <c r="QHU599" s="2"/>
      <c r="QHV599" s="2"/>
      <c r="QHW599" s="2"/>
      <c r="QHX599" s="2"/>
      <c r="QHY599" s="2"/>
      <c r="QHZ599" s="2"/>
      <c r="QIA599" s="2"/>
      <c r="QIB599" s="2"/>
      <c r="QIC599" s="2"/>
      <c r="QID599" s="2"/>
      <c r="QIE599" s="2"/>
      <c r="QIF599" s="2"/>
      <c r="QIG599" s="2"/>
      <c r="QIH599" s="2"/>
      <c r="QII599" s="2"/>
      <c r="QIJ599" s="2"/>
      <c r="QIK599" s="2"/>
      <c r="QIL599" s="2"/>
      <c r="QIM599" s="2"/>
      <c r="QIN599" s="2"/>
      <c r="QIO599" s="2"/>
      <c r="QIP599" s="2"/>
      <c r="QIQ599" s="2"/>
      <c r="QIR599" s="2"/>
      <c r="QIS599" s="2"/>
      <c r="QIT599" s="2"/>
      <c r="QIU599" s="2"/>
      <c r="QIV599" s="2"/>
      <c r="QIW599" s="2"/>
      <c r="QIX599" s="2"/>
      <c r="QIY599" s="2"/>
      <c r="QIZ599" s="2"/>
      <c r="QJA599" s="2"/>
      <c r="QJB599" s="2"/>
      <c r="QJC599" s="2"/>
      <c r="QJD599" s="2"/>
      <c r="QJE599" s="2"/>
      <c r="QJF599" s="2"/>
      <c r="QJG599" s="2"/>
      <c r="QJH599" s="2"/>
      <c r="QJI599" s="2"/>
      <c r="QJJ599" s="2"/>
      <c r="QJK599" s="2"/>
      <c r="QJL599" s="2"/>
      <c r="QJM599" s="2"/>
      <c r="QJN599" s="2"/>
      <c r="QJO599" s="2"/>
      <c r="QJP599" s="2"/>
      <c r="QJQ599" s="2"/>
      <c r="QJR599" s="2"/>
      <c r="QJS599" s="2"/>
      <c r="QJT599" s="2"/>
      <c r="QJU599" s="2"/>
      <c r="QJV599" s="2"/>
      <c r="QJW599" s="2"/>
      <c r="QJX599" s="2"/>
      <c r="QJY599" s="2"/>
      <c r="QJZ599" s="2"/>
      <c r="QKA599" s="2"/>
      <c r="QKB599" s="2"/>
      <c r="QKC599" s="2"/>
      <c r="QKD599" s="2"/>
      <c r="QKE599" s="2"/>
      <c r="QKF599" s="2"/>
      <c r="QKG599" s="2"/>
      <c r="QKH599" s="2"/>
      <c r="QKI599" s="2"/>
      <c r="QKJ599" s="2"/>
      <c r="QKK599" s="2"/>
      <c r="QKL599" s="2"/>
      <c r="QKM599" s="2"/>
      <c r="QKN599" s="2"/>
      <c r="QKO599" s="2"/>
      <c r="QKP599" s="2"/>
      <c r="QKQ599" s="2"/>
      <c r="QKR599" s="2"/>
      <c r="QKS599" s="2"/>
      <c r="QKT599" s="2"/>
      <c r="QKU599" s="2"/>
      <c r="QKV599" s="2"/>
      <c r="QKW599" s="2"/>
      <c r="QKX599" s="2"/>
      <c r="QKY599" s="2"/>
      <c r="QKZ599" s="2"/>
      <c r="QLA599" s="2"/>
      <c r="QLB599" s="2"/>
      <c r="QLC599" s="2"/>
      <c r="QLD599" s="2"/>
      <c r="QLE599" s="2"/>
      <c r="QLF599" s="2"/>
      <c r="QLG599" s="2"/>
      <c r="QLH599" s="2"/>
      <c r="QLI599" s="2"/>
      <c r="QLJ599" s="2"/>
      <c r="QLK599" s="2"/>
      <c r="QLL599" s="2"/>
      <c r="QLM599" s="2"/>
      <c r="QLN599" s="2"/>
      <c r="QLO599" s="2"/>
      <c r="QLP599" s="2"/>
      <c r="QLQ599" s="2"/>
      <c r="QLR599" s="2"/>
      <c r="QLS599" s="2"/>
      <c r="QLT599" s="2"/>
      <c r="QLU599" s="2"/>
      <c r="QLV599" s="2"/>
      <c r="QLW599" s="2"/>
      <c r="QLX599" s="2"/>
      <c r="QLY599" s="2"/>
      <c r="QLZ599" s="2"/>
      <c r="QMA599" s="2"/>
      <c r="QMB599" s="2"/>
      <c r="QMC599" s="2"/>
      <c r="QMD599" s="2"/>
      <c r="QME599" s="2"/>
      <c r="QMF599" s="2"/>
      <c r="QMG599" s="2"/>
      <c r="QMH599" s="2"/>
      <c r="QMI599" s="2"/>
      <c r="QMJ599" s="2"/>
      <c r="QMK599" s="2"/>
      <c r="QML599" s="2"/>
      <c r="QMM599" s="2"/>
      <c r="QMN599" s="2"/>
      <c r="QMO599" s="2"/>
      <c r="QMP599" s="2"/>
      <c r="QMQ599" s="2"/>
      <c r="QMR599" s="2"/>
      <c r="QMS599" s="2"/>
      <c r="QMT599" s="2"/>
      <c r="QMU599" s="2"/>
      <c r="QMV599" s="2"/>
      <c r="QMW599" s="2"/>
      <c r="QMX599" s="2"/>
      <c r="QMY599" s="2"/>
      <c r="QMZ599" s="2"/>
      <c r="QNA599" s="2"/>
      <c r="QNB599" s="2"/>
      <c r="QNC599" s="2"/>
      <c r="QND599" s="2"/>
      <c r="QNE599" s="2"/>
      <c r="QNF599" s="2"/>
      <c r="QNG599" s="2"/>
      <c r="QNH599" s="2"/>
      <c r="QNI599" s="2"/>
      <c r="QNJ599" s="2"/>
      <c r="QNK599" s="2"/>
      <c r="QNL599" s="2"/>
      <c r="QNM599" s="2"/>
      <c r="QNN599" s="2"/>
      <c r="QNO599" s="2"/>
      <c r="QNP599" s="2"/>
      <c r="QNQ599" s="2"/>
      <c r="QNR599" s="2"/>
      <c r="QNS599" s="2"/>
      <c r="QNT599" s="2"/>
      <c r="QNU599" s="2"/>
      <c r="QNV599" s="2"/>
      <c r="QNW599" s="2"/>
      <c r="QNX599" s="2"/>
      <c r="QNY599" s="2"/>
      <c r="QNZ599" s="2"/>
      <c r="QOA599" s="2"/>
      <c r="QOB599" s="2"/>
      <c r="QOC599" s="2"/>
      <c r="QOD599" s="2"/>
      <c r="QOE599" s="2"/>
      <c r="QOF599" s="2"/>
      <c r="QOG599" s="2"/>
      <c r="QOH599" s="2"/>
      <c r="QOI599" s="2"/>
      <c r="QOJ599" s="2"/>
      <c r="QOK599" s="2"/>
      <c r="QOL599" s="2"/>
      <c r="QOM599" s="2"/>
      <c r="QON599" s="2"/>
      <c r="QOO599" s="2"/>
      <c r="QOP599" s="2"/>
      <c r="QOQ599" s="2"/>
      <c r="QOR599" s="2"/>
      <c r="QOS599" s="2"/>
      <c r="QOT599" s="2"/>
      <c r="QOU599" s="2"/>
      <c r="QOV599" s="2"/>
      <c r="QOW599" s="2"/>
      <c r="QOX599" s="2"/>
      <c r="QOY599" s="2"/>
      <c r="QOZ599" s="2"/>
      <c r="QPA599" s="2"/>
      <c r="QPB599" s="2"/>
      <c r="QPC599" s="2"/>
      <c r="QPD599" s="2"/>
      <c r="QPE599" s="2"/>
      <c r="QPF599" s="2"/>
      <c r="QPG599" s="2"/>
      <c r="QPH599" s="2"/>
      <c r="QPI599" s="2"/>
      <c r="QPJ599" s="2"/>
      <c r="QPK599" s="2"/>
      <c r="QPL599" s="2"/>
      <c r="QPM599" s="2"/>
      <c r="QPN599" s="2"/>
      <c r="QPO599" s="2"/>
      <c r="QPP599" s="2"/>
      <c r="QPQ599" s="2"/>
      <c r="QPR599" s="2"/>
      <c r="QPS599" s="2"/>
      <c r="QPT599" s="2"/>
      <c r="QPU599" s="2"/>
      <c r="QPV599" s="2"/>
      <c r="QPW599" s="2"/>
      <c r="QPX599" s="2"/>
      <c r="QPY599" s="2"/>
      <c r="QPZ599" s="2"/>
      <c r="QQA599" s="2"/>
      <c r="QQB599" s="2"/>
      <c r="QQC599" s="2"/>
      <c r="QQD599" s="2"/>
      <c r="QQE599" s="2"/>
      <c r="QQF599" s="2"/>
      <c r="QQG599" s="2"/>
      <c r="QQH599" s="2"/>
      <c r="QQI599" s="2"/>
      <c r="QQJ599" s="2"/>
      <c r="QQK599" s="2"/>
      <c r="QQL599" s="2"/>
      <c r="QQM599" s="2"/>
      <c r="QQN599" s="2"/>
      <c r="QQO599" s="2"/>
      <c r="QQP599" s="2"/>
      <c r="QQQ599" s="2"/>
      <c r="QQR599" s="2"/>
      <c r="QQS599" s="2"/>
      <c r="QQT599" s="2"/>
      <c r="QQU599" s="2"/>
      <c r="QQV599" s="2"/>
      <c r="QQW599" s="2"/>
      <c r="QQX599" s="2"/>
      <c r="QQY599" s="2"/>
      <c r="QQZ599" s="2"/>
      <c r="QRA599" s="2"/>
      <c r="QRB599" s="2"/>
      <c r="QRC599" s="2"/>
      <c r="QRD599" s="2"/>
      <c r="QRE599" s="2"/>
      <c r="QRF599" s="2"/>
      <c r="QRG599" s="2"/>
      <c r="QRH599" s="2"/>
      <c r="QRI599" s="2"/>
      <c r="QRJ599" s="2"/>
      <c r="QRK599" s="2"/>
      <c r="QRL599" s="2"/>
      <c r="QRM599" s="2"/>
      <c r="QRN599" s="2"/>
      <c r="QRO599" s="2"/>
      <c r="QRP599" s="2"/>
      <c r="QRQ599" s="2"/>
      <c r="QRR599" s="2"/>
      <c r="QRS599" s="2"/>
      <c r="QRT599" s="2"/>
      <c r="QRU599" s="2"/>
      <c r="QRV599" s="2"/>
      <c r="QRW599" s="2"/>
      <c r="QRX599" s="2"/>
      <c r="QRY599" s="2"/>
      <c r="QRZ599" s="2"/>
      <c r="QSA599" s="2"/>
      <c r="QSB599" s="2"/>
      <c r="QSC599" s="2"/>
      <c r="QSD599" s="2"/>
      <c r="QSE599" s="2"/>
      <c r="QSF599" s="2"/>
      <c r="QSG599" s="2"/>
      <c r="QSH599" s="2"/>
      <c r="QSI599" s="2"/>
      <c r="QSJ599" s="2"/>
      <c r="QSK599" s="2"/>
      <c r="QSL599" s="2"/>
      <c r="QSM599" s="2"/>
      <c r="QSN599" s="2"/>
      <c r="QSO599" s="2"/>
      <c r="QSP599" s="2"/>
      <c r="QSQ599" s="2"/>
      <c r="QSR599" s="2"/>
      <c r="QSS599" s="2"/>
      <c r="QST599" s="2"/>
      <c r="QSU599" s="2"/>
      <c r="QSV599" s="2"/>
      <c r="QSW599" s="2"/>
      <c r="QSX599" s="2"/>
      <c r="QSY599" s="2"/>
      <c r="QSZ599" s="2"/>
      <c r="QTA599" s="2"/>
      <c r="QTB599" s="2"/>
      <c r="QTC599" s="2"/>
      <c r="QTD599" s="2"/>
      <c r="QTE599" s="2"/>
      <c r="QTF599" s="2"/>
      <c r="QTG599" s="2"/>
      <c r="QTH599" s="2"/>
      <c r="QTI599" s="2"/>
      <c r="QTJ599" s="2"/>
      <c r="QTK599" s="2"/>
      <c r="QTL599" s="2"/>
      <c r="QTM599" s="2"/>
      <c r="QTN599" s="2"/>
      <c r="QTO599" s="2"/>
      <c r="QTP599" s="2"/>
      <c r="QTQ599" s="2"/>
      <c r="QTR599" s="2"/>
      <c r="QTS599" s="2"/>
      <c r="QTT599" s="2"/>
      <c r="QTU599" s="2"/>
      <c r="QTV599" s="2"/>
      <c r="QTW599" s="2"/>
      <c r="QTX599" s="2"/>
      <c r="QTY599" s="2"/>
      <c r="QTZ599" s="2"/>
      <c r="QUA599" s="2"/>
      <c r="QUB599" s="2"/>
      <c r="QUC599" s="2"/>
      <c r="QUD599" s="2"/>
      <c r="QUE599" s="2"/>
      <c r="QUF599" s="2"/>
      <c r="QUG599" s="2"/>
      <c r="QUH599" s="2"/>
      <c r="QUI599" s="2"/>
      <c r="QUJ599" s="2"/>
      <c r="QUK599" s="2"/>
      <c r="QUL599" s="2"/>
      <c r="QUM599" s="2"/>
      <c r="QUN599" s="2"/>
      <c r="QUO599" s="2"/>
      <c r="QUP599" s="2"/>
      <c r="QUQ599" s="2"/>
      <c r="QUR599" s="2"/>
      <c r="QUS599" s="2"/>
      <c r="QUT599" s="2"/>
      <c r="QUU599" s="2"/>
      <c r="QUV599" s="2"/>
      <c r="QUW599" s="2"/>
      <c r="QUX599" s="2"/>
      <c r="QUY599" s="2"/>
      <c r="QUZ599" s="2"/>
      <c r="QVA599" s="2"/>
      <c r="QVB599" s="2"/>
      <c r="QVC599" s="2"/>
      <c r="QVD599" s="2"/>
      <c r="QVE599" s="2"/>
      <c r="QVF599" s="2"/>
      <c r="QVG599" s="2"/>
      <c r="QVH599" s="2"/>
      <c r="QVI599" s="2"/>
      <c r="QVJ599" s="2"/>
      <c r="QVK599" s="2"/>
      <c r="QVL599" s="2"/>
      <c r="QVM599" s="2"/>
      <c r="QVN599" s="2"/>
      <c r="QVO599" s="2"/>
      <c r="QVP599" s="2"/>
      <c r="QVQ599" s="2"/>
      <c r="QVR599" s="2"/>
      <c r="QVS599" s="2"/>
      <c r="QVT599" s="2"/>
      <c r="QVU599" s="2"/>
      <c r="QVV599" s="2"/>
      <c r="QVW599" s="2"/>
      <c r="QVX599" s="2"/>
      <c r="QVY599" s="2"/>
      <c r="QVZ599" s="2"/>
      <c r="QWA599" s="2"/>
      <c r="QWB599" s="2"/>
      <c r="QWC599" s="2"/>
      <c r="QWD599" s="2"/>
      <c r="QWE599" s="2"/>
      <c r="QWF599" s="2"/>
      <c r="QWG599" s="2"/>
      <c r="QWH599" s="2"/>
      <c r="QWI599" s="2"/>
      <c r="QWJ599" s="2"/>
      <c r="QWK599" s="2"/>
      <c r="QWL599" s="2"/>
      <c r="QWM599" s="2"/>
      <c r="QWN599" s="2"/>
      <c r="QWO599" s="2"/>
      <c r="QWP599" s="2"/>
      <c r="QWQ599" s="2"/>
      <c r="QWR599" s="2"/>
      <c r="QWS599" s="2"/>
      <c r="QWT599" s="2"/>
      <c r="QWU599" s="2"/>
      <c r="QWV599" s="2"/>
      <c r="QWW599" s="2"/>
      <c r="QWX599" s="2"/>
      <c r="QWY599" s="2"/>
      <c r="QWZ599" s="2"/>
      <c r="QXA599" s="2"/>
      <c r="QXB599" s="2"/>
      <c r="QXC599" s="2"/>
      <c r="QXD599" s="2"/>
      <c r="QXE599" s="2"/>
      <c r="QXF599" s="2"/>
      <c r="QXG599" s="2"/>
      <c r="QXH599" s="2"/>
      <c r="QXI599" s="2"/>
      <c r="QXJ599" s="2"/>
      <c r="QXK599" s="2"/>
      <c r="QXL599" s="2"/>
      <c r="QXM599" s="2"/>
      <c r="QXN599" s="2"/>
      <c r="QXO599" s="2"/>
      <c r="QXP599" s="2"/>
      <c r="QXQ599" s="2"/>
      <c r="QXR599" s="2"/>
      <c r="QXS599" s="2"/>
      <c r="QXT599" s="2"/>
      <c r="QXU599" s="2"/>
      <c r="QXV599" s="2"/>
      <c r="QXW599" s="2"/>
      <c r="QXX599" s="2"/>
      <c r="QXY599" s="2"/>
      <c r="QXZ599" s="2"/>
      <c r="QYA599" s="2"/>
      <c r="QYB599" s="2"/>
      <c r="QYC599" s="2"/>
      <c r="QYD599" s="2"/>
      <c r="QYE599" s="2"/>
      <c r="QYF599" s="2"/>
      <c r="QYG599" s="2"/>
      <c r="QYH599" s="2"/>
      <c r="QYI599" s="2"/>
      <c r="QYJ599" s="2"/>
      <c r="QYK599" s="2"/>
      <c r="QYL599" s="2"/>
      <c r="QYM599" s="2"/>
      <c r="QYN599" s="2"/>
      <c r="QYO599" s="2"/>
      <c r="QYP599" s="2"/>
      <c r="QYQ599" s="2"/>
      <c r="QYR599" s="2"/>
      <c r="QYS599" s="2"/>
      <c r="QYT599" s="2"/>
      <c r="QYU599" s="2"/>
      <c r="QYV599" s="2"/>
      <c r="QYW599" s="2"/>
      <c r="QYX599" s="2"/>
      <c r="QYY599" s="2"/>
      <c r="QYZ599" s="2"/>
      <c r="QZA599" s="2"/>
      <c r="QZB599" s="2"/>
      <c r="QZC599" s="2"/>
      <c r="QZD599" s="2"/>
      <c r="QZE599" s="2"/>
      <c r="QZF599" s="2"/>
      <c r="QZG599" s="2"/>
      <c r="QZH599" s="2"/>
      <c r="QZI599" s="2"/>
      <c r="QZJ599" s="2"/>
      <c r="QZK599" s="2"/>
      <c r="QZL599" s="2"/>
      <c r="QZM599" s="2"/>
      <c r="QZN599" s="2"/>
      <c r="QZO599" s="2"/>
      <c r="QZP599" s="2"/>
      <c r="QZQ599" s="2"/>
      <c r="QZR599" s="2"/>
      <c r="QZS599" s="2"/>
      <c r="QZT599" s="2"/>
      <c r="QZU599" s="2"/>
      <c r="QZV599" s="2"/>
      <c r="QZW599" s="2"/>
      <c r="QZX599" s="2"/>
      <c r="QZY599" s="2"/>
      <c r="QZZ599" s="2"/>
      <c r="RAA599" s="2"/>
      <c r="RAB599" s="2"/>
      <c r="RAC599" s="2"/>
      <c r="RAD599" s="2"/>
      <c r="RAE599" s="2"/>
      <c r="RAF599" s="2"/>
      <c r="RAG599" s="2"/>
      <c r="RAH599" s="2"/>
      <c r="RAI599" s="2"/>
      <c r="RAJ599" s="2"/>
      <c r="RAK599" s="2"/>
      <c r="RAL599" s="2"/>
      <c r="RAM599" s="2"/>
      <c r="RAN599" s="2"/>
      <c r="RAO599" s="2"/>
      <c r="RAP599" s="2"/>
      <c r="RAQ599" s="2"/>
      <c r="RAR599" s="2"/>
      <c r="RAS599" s="2"/>
      <c r="RAT599" s="2"/>
      <c r="RAU599" s="2"/>
      <c r="RAV599" s="2"/>
      <c r="RAW599" s="2"/>
      <c r="RAX599" s="2"/>
      <c r="RAY599" s="2"/>
      <c r="RAZ599" s="2"/>
      <c r="RBA599" s="2"/>
      <c r="RBB599" s="2"/>
      <c r="RBC599" s="2"/>
      <c r="RBD599" s="2"/>
      <c r="RBE599" s="2"/>
      <c r="RBF599" s="2"/>
      <c r="RBG599" s="2"/>
      <c r="RBH599" s="2"/>
      <c r="RBI599" s="2"/>
      <c r="RBJ599" s="2"/>
      <c r="RBK599" s="2"/>
      <c r="RBL599" s="2"/>
      <c r="RBM599" s="2"/>
      <c r="RBN599" s="2"/>
      <c r="RBO599" s="2"/>
      <c r="RBP599" s="2"/>
      <c r="RBQ599" s="2"/>
      <c r="RBR599" s="2"/>
      <c r="RBS599" s="2"/>
      <c r="RBT599" s="2"/>
      <c r="RBU599" s="2"/>
      <c r="RBV599" s="2"/>
      <c r="RBW599" s="2"/>
      <c r="RBX599" s="2"/>
      <c r="RBY599" s="2"/>
      <c r="RBZ599" s="2"/>
      <c r="RCA599" s="2"/>
      <c r="RCB599" s="2"/>
      <c r="RCC599" s="2"/>
      <c r="RCD599" s="2"/>
      <c r="RCE599" s="2"/>
      <c r="RCF599" s="2"/>
      <c r="RCG599" s="2"/>
      <c r="RCH599" s="2"/>
      <c r="RCI599" s="2"/>
      <c r="RCJ599" s="2"/>
      <c r="RCK599" s="2"/>
      <c r="RCL599" s="2"/>
      <c r="RCM599" s="2"/>
      <c r="RCN599" s="2"/>
      <c r="RCO599" s="2"/>
      <c r="RCP599" s="2"/>
      <c r="RCQ599" s="2"/>
      <c r="RCR599" s="2"/>
      <c r="RCS599" s="2"/>
      <c r="RCT599" s="2"/>
      <c r="RCU599" s="2"/>
      <c r="RCV599" s="2"/>
      <c r="RCW599" s="2"/>
      <c r="RCX599" s="2"/>
      <c r="RCY599" s="2"/>
      <c r="RCZ599" s="2"/>
      <c r="RDA599" s="2"/>
      <c r="RDB599" s="2"/>
      <c r="RDC599" s="2"/>
      <c r="RDD599" s="2"/>
      <c r="RDE599" s="2"/>
      <c r="RDF599" s="2"/>
      <c r="RDG599" s="2"/>
      <c r="RDH599" s="2"/>
      <c r="RDI599" s="2"/>
      <c r="RDJ599" s="2"/>
      <c r="RDK599" s="2"/>
      <c r="RDL599" s="2"/>
      <c r="RDM599" s="2"/>
      <c r="RDN599" s="2"/>
      <c r="RDO599" s="2"/>
      <c r="RDP599" s="2"/>
      <c r="RDQ599" s="2"/>
      <c r="RDR599" s="2"/>
      <c r="RDS599" s="2"/>
      <c r="RDT599" s="2"/>
      <c r="RDU599" s="2"/>
      <c r="RDV599" s="2"/>
      <c r="RDW599" s="2"/>
      <c r="RDX599" s="2"/>
      <c r="RDY599" s="2"/>
      <c r="RDZ599" s="2"/>
      <c r="REA599" s="2"/>
      <c r="REB599" s="2"/>
      <c r="REC599" s="2"/>
      <c r="RED599" s="2"/>
      <c r="REE599" s="2"/>
      <c r="REF599" s="2"/>
      <c r="REG599" s="2"/>
      <c r="REH599" s="2"/>
      <c r="REI599" s="2"/>
      <c r="REJ599" s="2"/>
      <c r="REK599" s="2"/>
      <c r="REL599" s="2"/>
      <c r="REM599" s="2"/>
      <c r="REN599" s="2"/>
      <c r="REO599" s="2"/>
      <c r="REP599" s="2"/>
      <c r="REQ599" s="2"/>
      <c r="RER599" s="2"/>
      <c r="RES599" s="2"/>
      <c r="RET599" s="2"/>
      <c r="REU599" s="2"/>
      <c r="REV599" s="2"/>
      <c r="REW599" s="2"/>
      <c r="REX599" s="2"/>
      <c r="REY599" s="2"/>
      <c r="REZ599" s="2"/>
      <c r="RFA599" s="2"/>
      <c r="RFB599" s="2"/>
      <c r="RFC599" s="2"/>
      <c r="RFD599" s="2"/>
      <c r="RFE599" s="2"/>
      <c r="RFF599" s="2"/>
      <c r="RFG599" s="2"/>
      <c r="RFH599" s="2"/>
      <c r="RFI599" s="2"/>
      <c r="RFJ599" s="2"/>
      <c r="RFK599" s="2"/>
      <c r="RFL599" s="2"/>
      <c r="RFM599" s="2"/>
      <c r="RFN599" s="2"/>
      <c r="RFO599" s="2"/>
      <c r="RFP599" s="2"/>
      <c r="RFQ599" s="2"/>
      <c r="RFR599" s="2"/>
      <c r="RFS599" s="2"/>
      <c r="RFT599" s="2"/>
      <c r="RFU599" s="2"/>
      <c r="RFV599" s="2"/>
      <c r="RFW599" s="2"/>
      <c r="RFX599" s="2"/>
      <c r="RFY599" s="2"/>
      <c r="RFZ599" s="2"/>
      <c r="RGA599" s="2"/>
      <c r="RGB599" s="2"/>
      <c r="RGC599" s="2"/>
      <c r="RGD599" s="2"/>
      <c r="RGE599" s="2"/>
      <c r="RGF599" s="2"/>
      <c r="RGG599" s="2"/>
      <c r="RGH599" s="2"/>
      <c r="RGI599" s="2"/>
      <c r="RGJ599" s="2"/>
      <c r="RGK599" s="2"/>
      <c r="RGL599" s="2"/>
      <c r="RGM599" s="2"/>
      <c r="RGN599" s="2"/>
      <c r="RGO599" s="2"/>
      <c r="RGP599" s="2"/>
      <c r="RGQ599" s="2"/>
      <c r="RGR599" s="2"/>
      <c r="RGS599" s="2"/>
      <c r="RGT599" s="2"/>
      <c r="RGU599" s="2"/>
      <c r="RGV599" s="2"/>
      <c r="RGW599" s="2"/>
      <c r="RGX599" s="2"/>
      <c r="RGY599" s="2"/>
      <c r="RGZ599" s="2"/>
      <c r="RHA599" s="2"/>
      <c r="RHB599" s="2"/>
      <c r="RHC599" s="2"/>
      <c r="RHD599" s="2"/>
      <c r="RHE599" s="2"/>
      <c r="RHF599" s="2"/>
      <c r="RHG599" s="2"/>
      <c r="RHH599" s="2"/>
      <c r="RHI599" s="2"/>
      <c r="RHJ599" s="2"/>
      <c r="RHK599" s="2"/>
      <c r="RHL599" s="2"/>
      <c r="RHM599" s="2"/>
      <c r="RHN599" s="2"/>
      <c r="RHO599" s="2"/>
      <c r="RHP599" s="2"/>
      <c r="RHQ599" s="2"/>
      <c r="RHR599" s="2"/>
      <c r="RHS599" s="2"/>
      <c r="RHT599" s="2"/>
      <c r="RHU599" s="2"/>
      <c r="RHV599" s="2"/>
      <c r="RHW599" s="2"/>
      <c r="RHX599" s="2"/>
      <c r="RHY599" s="2"/>
      <c r="RHZ599" s="2"/>
      <c r="RIA599" s="2"/>
      <c r="RIB599" s="2"/>
      <c r="RIC599" s="2"/>
      <c r="RID599" s="2"/>
      <c r="RIE599" s="2"/>
      <c r="RIF599" s="2"/>
      <c r="RIG599" s="2"/>
      <c r="RIH599" s="2"/>
      <c r="RII599" s="2"/>
      <c r="RIJ599" s="2"/>
      <c r="RIK599" s="2"/>
      <c r="RIL599" s="2"/>
      <c r="RIM599" s="2"/>
      <c r="RIN599" s="2"/>
      <c r="RIO599" s="2"/>
      <c r="RIP599" s="2"/>
      <c r="RIQ599" s="2"/>
      <c r="RIR599" s="2"/>
      <c r="RIS599" s="2"/>
      <c r="RIT599" s="2"/>
      <c r="RIU599" s="2"/>
      <c r="RIV599" s="2"/>
      <c r="RIW599" s="2"/>
      <c r="RIX599" s="2"/>
      <c r="RIY599" s="2"/>
      <c r="RIZ599" s="2"/>
      <c r="RJA599" s="2"/>
      <c r="RJB599" s="2"/>
      <c r="RJC599" s="2"/>
      <c r="RJD599" s="2"/>
      <c r="RJE599" s="2"/>
      <c r="RJF599" s="2"/>
      <c r="RJG599" s="2"/>
      <c r="RJH599" s="2"/>
      <c r="RJI599" s="2"/>
      <c r="RJJ599" s="2"/>
      <c r="RJK599" s="2"/>
      <c r="RJL599" s="2"/>
      <c r="RJM599" s="2"/>
      <c r="RJN599" s="2"/>
      <c r="RJO599" s="2"/>
      <c r="RJP599" s="2"/>
      <c r="RJQ599" s="2"/>
      <c r="RJR599" s="2"/>
      <c r="RJS599" s="2"/>
      <c r="RJT599" s="2"/>
      <c r="RJU599" s="2"/>
      <c r="RJV599" s="2"/>
      <c r="RJW599" s="2"/>
      <c r="RJX599" s="2"/>
      <c r="RJY599" s="2"/>
      <c r="RJZ599" s="2"/>
      <c r="RKA599" s="2"/>
      <c r="RKB599" s="2"/>
      <c r="RKC599" s="2"/>
      <c r="RKD599" s="2"/>
      <c r="RKE599" s="2"/>
      <c r="RKF599" s="2"/>
      <c r="RKG599" s="2"/>
      <c r="RKH599" s="2"/>
      <c r="RKI599" s="2"/>
      <c r="RKJ599" s="2"/>
      <c r="RKK599" s="2"/>
      <c r="RKL599" s="2"/>
      <c r="RKM599" s="2"/>
      <c r="RKN599" s="2"/>
      <c r="RKO599" s="2"/>
      <c r="RKP599" s="2"/>
      <c r="RKQ599" s="2"/>
      <c r="RKR599" s="2"/>
      <c r="RKS599" s="2"/>
      <c r="RKT599" s="2"/>
      <c r="RKU599" s="2"/>
      <c r="RKV599" s="2"/>
      <c r="RKW599" s="2"/>
      <c r="RKX599" s="2"/>
      <c r="RKY599" s="2"/>
      <c r="RKZ599" s="2"/>
      <c r="RLA599" s="2"/>
      <c r="RLB599" s="2"/>
      <c r="RLC599" s="2"/>
      <c r="RLD599" s="2"/>
      <c r="RLE599" s="2"/>
      <c r="RLF599" s="2"/>
      <c r="RLG599" s="2"/>
      <c r="RLH599" s="2"/>
      <c r="RLI599" s="2"/>
      <c r="RLJ599" s="2"/>
      <c r="RLK599" s="2"/>
      <c r="RLL599" s="2"/>
      <c r="RLM599" s="2"/>
      <c r="RLN599" s="2"/>
      <c r="RLO599" s="2"/>
      <c r="RLP599" s="2"/>
      <c r="RLQ599" s="2"/>
      <c r="RLR599" s="2"/>
      <c r="RLS599" s="2"/>
      <c r="RLT599" s="2"/>
      <c r="RLU599" s="2"/>
      <c r="RLV599" s="2"/>
      <c r="RLW599" s="2"/>
      <c r="RLX599" s="2"/>
      <c r="RLY599" s="2"/>
      <c r="RLZ599" s="2"/>
      <c r="RMA599" s="2"/>
      <c r="RMB599" s="2"/>
      <c r="RMC599" s="2"/>
      <c r="RMD599" s="2"/>
      <c r="RME599" s="2"/>
      <c r="RMF599" s="2"/>
      <c r="RMG599" s="2"/>
      <c r="RMH599" s="2"/>
      <c r="RMI599" s="2"/>
      <c r="RMJ599" s="2"/>
      <c r="RMK599" s="2"/>
      <c r="RML599" s="2"/>
      <c r="RMM599" s="2"/>
      <c r="RMN599" s="2"/>
      <c r="RMO599" s="2"/>
      <c r="RMP599" s="2"/>
      <c r="RMQ599" s="2"/>
      <c r="RMR599" s="2"/>
      <c r="RMS599" s="2"/>
      <c r="RMT599" s="2"/>
      <c r="RMU599" s="2"/>
      <c r="RMV599" s="2"/>
      <c r="RMW599" s="2"/>
      <c r="RMX599" s="2"/>
      <c r="RMY599" s="2"/>
      <c r="RMZ599" s="2"/>
      <c r="RNA599" s="2"/>
      <c r="RNB599" s="2"/>
      <c r="RNC599" s="2"/>
      <c r="RND599" s="2"/>
      <c r="RNE599" s="2"/>
      <c r="RNF599" s="2"/>
      <c r="RNG599" s="2"/>
      <c r="RNH599" s="2"/>
      <c r="RNI599" s="2"/>
      <c r="RNJ599" s="2"/>
      <c r="RNK599" s="2"/>
      <c r="RNL599" s="2"/>
      <c r="RNM599" s="2"/>
      <c r="RNN599" s="2"/>
      <c r="RNO599" s="2"/>
      <c r="RNP599" s="2"/>
      <c r="RNQ599" s="2"/>
      <c r="RNR599" s="2"/>
      <c r="RNS599" s="2"/>
      <c r="RNT599" s="2"/>
      <c r="RNU599" s="2"/>
      <c r="RNV599" s="2"/>
      <c r="RNW599" s="2"/>
      <c r="RNX599" s="2"/>
      <c r="RNY599" s="2"/>
      <c r="RNZ599" s="2"/>
      <c r="ROA599" s="2"/>
      <c r="ROB599" s="2"/>
      <c r="ROC599" s="2"/>
      <c r="ROD599" s="2"/>
      <c r="ROE599" s="2"/>
      <c r="ROF599" s="2"/>
      <c r="ROG599" s="2"/>
      <c r="ROH599" s="2"/>
      <c r="ROI599" s="2"/>
      <c r="ROJ599" s="2"/>
      <c r="ROK599" s="2"/>
      <c r="ROL599" s="2"/>
      <c r="ROM599" s="2"/>
      <c r="RON599" s="2"/>
      <c r="ROO599" s="2"/>
      <c r="ROP599" s="2"/>
      <c r="ROQ599" s="2"/>
      <c r="ROR599" s="2"/>
      <c r="ROS599" s="2"/>
      <c r="ROT599" s="2"/>
      <c r="ROU599" s="2"/>
      <c r="ROV599" s="2"/>
      <c r="ROW599" s="2"/>
      <c r="ROX599" s="2"/>
      <c r="ROY599" s="2"/>
      <c r="ROZ599" s="2"/>
      <c r="RPA599" s="2"/>
      <c r="RPB599" s="2"/>
      <c r="RPC599" s="2"/>
      <c r="RPD599" s="2"/>
      <c r="RPE599" s="2"/>
      <c r="RPF599" s="2"/>
      <c r="RPG599" s="2"/>
      <c r="RPH599" s="2"/>
      <c r="RPI599" s="2"/>
      <c r="RPJ599" s="2"/>
      <c r="RPK599" s="2"/>
      <c r="RPL599" s="2"/>
      <c r="RPM599" s="2"/>
      <c r="RPN599" s="2"/>
      <c r="RPO599" s="2"/>
      <c r="RPP599" s="2"/>
      <c r="RPQ599" s="2"/>
      <c r="RPR599" s="2"/>
      <c r="RPS599" s="2"/>
      <c r="RPT599" s="2"/>
      <c r="RPU599" s="2"/>
      <c r="RPV599" s="2"/>
      <c r="RPW599" s="2"/>
      <c r="RPX599" s="2"/>
      <c r="RPY599" s="2"/>
      <c r="RPZ599" s="2"/>
      <c r="RQA599" s="2"/>
      <c r="RQB599" s="2"/>
      <c r="RQC599" s="2"/>
      <c r="RQD599" s="2"/>
      <c r="RQE599" s="2"/>
      <c r="RQF599" s="2"/>
      <c r="RQG599" s="2"/>
      <c r="RQH599" s="2"/>
      <c r="RQI599" s="2"/>
      <c r="RQJ599" s="2"/>
      <c r="RQK599" s="2"/>
      <c r="RQL599" s="2"/>
      <c r="RQM599" s="2"/>
      <c r="RQN599" s="2"/>
      <c r="RQO599" s="2"/>
      <c r="RQP599" s="2"/>
      <c r="RQQ599" s="2"/>
      <c r="RQR599" s="2"/>
      <c r="RQS599" s="2"/>
      <c r="RQT599" s="2"/>
      <c r="RQU599" s="2"/>
      <c r="RQV599" s="2"/>
      <c r="RQW599" s="2"/>
      <c r="RQX599" s="2"/>
      <c r="RQY599" s="2"/>
      <c r="RQZ599" s="2"/>
      <c r="RRA599" s="2"/>
      <c r="RRB599" s="2"/>
      <c r="RRC599" s="2"/>
      <c r="RRD599" s="2"/>
      <c r="RRE599" s="2"/>
      <c r="RRF599" s="2"/>
      <c r="RRG599" s="2"/>
      <c r="RRH599" s="2"/>
      <c r="RRI599" s="2"/>
      <c r="RRJ599" s="2"/>
      <c r="RRK599" s="2"/>
      <c r="RRL599" s="2"/>
      <c r="RRM599" s="2"/>
      <c r="RRN599" s="2"/>
      <c r="RRO599" s="2"/>
      <c r="RRP599" s="2"/>
      <c r="RRQ599" s="2"/>
      <c r="RRR599" s="2"/>
      <c r="RRS599" s="2"/>
      <c r="RRT599" s="2"/>
      <c r="RRU599" s="2"/>
      <c r="RRV599" s="2"/>
      <c r="RRW599" s="2"/>
      <c r="RRX599" s="2"/>
      <c r="RRY599" s="2"/>
      <c r="RRZ599" s="2"/>
      <c r="RSA599" s="2"/>
      <c r="RSB599" s="2"/>
      <c r="RSC599" s="2"/>
      <c r="RSD599" s="2"/>
      <c r="RSE599" s="2"/>
      <c r="RSF599" s="2"/>
      <c r="RSG599" s="2"/>
      <c r="RSH599" s="2"/>
      <c r="RSI599" s="2"/>
      <c r="RSJ599" s="2"/>
      <c r="RSK599" s="2"/>
      <c r="RSL599" s="2"/>
      <c r="RSM599" s="2"/>
      <c r="RSN599" s="2"/>
      <c r="RSO599" s="2"/>
      <c r="RSP599" s="2"/>
      <c r="RSQ599" s="2"/>
      <c r="RSR599" s="2"/>
      <c r="RSS599" s="2"/>
      <c r="RST599" s="2"/>
      <c r="RSU599" s="2"/>
      <c r="RSV599" s="2"/>
      <c r="RSW599" s="2"/>
      <c r="RSX599" s="2"/>
      <c r="RSY599" s="2"/>
      <c r="RSZ599" s="2"/>
      <c r="RTA599" s="2"/>
      <c r="RTB599" s="2"/>
      <c r="RTC599" s="2"/>
      <c r="RTD599" s="2"/>
      <c r="RTE599" s="2"/>
      <c r="RTF599" s="2"/>
      <c r="RTG599" s="2"/>
      <c r="RTH599" s="2"/>
      <c r="RTI599" s="2"/>
      <c r="RTJ599" s="2"/>
      <c r="RTK599" s="2"/>
      <c r="RTL599" s="2"/>
      <c r="RTM599" s="2"/>
      <c r="RTN599" s="2"/>
      <c r="RTO599" s="2"/>
      <c r="RTP599" s="2"/>
      <c r="RTQ599" s="2"/>
      <c r="RTR599" s="2"/>
      <c r="RTS599" s="2"/>
      <c r="RTT599" s="2"/>
      <c r="RTU599" s="2"/>
      <c r="RTV599" s="2"/>
      <c r="RTW599" s="2"/>
      <c r="RTX599" s="2"/>
      <c r="RTY599" s="2"/>
      <c r="RTZ599" s="2"/>
      <c r="RUA599" s="2"/>
      <c r="RUB599" s="2"/>
      <c r="RUC599" s="2"/>
      <c r="RUD599" s="2"/>
      <c r="RUE599" s="2"/>
      <c r="RUF599" s="2"/>
      <c r="RUG599" s="2"/>
      <c r="RUH599" s="2"/>
      <c r="RUI599" s="2"/>
      <c r="RUJ599" s="2"/>
      <c r="RUK599" s="2"/>
      <c r="RUL599" s="2"/>
      <c r="RUM599" s="2"/>
      <c r="RUN599" s="2"/>
      <c r="RUO599" s="2"/>
      <c r="RUP599" s="2"/>
      <c r="RUQ599" s="2"/>
      <c r="RUR599" s="2"/>
      <c r="RUS599" s="2"/>
      <c r="RUT599" s="2"/>
      <c r="RUU599" s="2"/>
      <c r="RUV599" s="2"/>
      <c r="RUW599" s="2"/>
      <c r="RUX599" s="2"/>
      <c r="RUY599" s="2"/>
      <c r="RUZ599" s="2"/>
      <c r="RVA599" s="2"/>
      <c r="RVB599" s="2"/>
      <c r="RVC599" s="2"/>
      <c r="RVD599" s="2"/>
      <c r="RVE599" s="2"/>
      <c r="RVF599" s="2"/>
      <c r="RVG599" s="2"/>
      <c r="RVH599" s="2"/>
      <c r="RVI599" s="2"/>
      <c r="RVJ599" s="2"/>
      <c r="RVK599" s="2"/>
      <c r="RVL599" s="2"/>
      <c r="RVM599" s="2"/>
      <c r="RVN599" s="2"/>
      <c r="RVO599" s="2"/>
      <c r="RVP599" s="2"/>
      <c r="RVQ599" s="2"/>
      <c r="RVR599" s="2"/>
      <c r="RVS599" s="2"/>
      <c r="RVT599" s="2"/>
      <c r="RVU599" s="2"/>
      <c r="RVV599" s="2"/>
      <c r="RVW599" s="2"/>
      <c r="RVX599" s="2"/>
      <c r="RVY599" s="2"/>
      <c r="RVZ599" s="2"/>
      <c r="RWA599" s="2"/>
      <c r="RWB599" s="2"/>
      <c r="RWC599" s="2"/>
      <c r="RWD599" s="2"/>
      <c r="RWE599" s="2"/>
      <c r="RWF599" s="2"/>
      <c r="RWG599" s="2"/>
      <c r="RWH599" s="2"/>
      <c r="RWI599" s="2"/>
      <c r="RWJ599" s="2"/>
      <c r="RWK599" s="2"/>
      <c r="RWL599" s="2"/>
      <c r="RWM599" s="2"/>
      <c r="RWN599" s="2"/>
      <c r="RWO599" s="2"/>
      <c r="RWP599" s="2"/>
      <c r="RWQ599" s="2"/>
      <c r="RWR599" s="2"/>
      <c r="RWS599" s="2"/>
      <c r="RWT599" s="2"/>
      <c r="RWU599" s="2"/>
      <c r="RWV599" s="2"/>
      <c r="RWW599" s="2"/>
      <c r="RWX599" s="2"/>
      <c r="RWY599" s="2"/>
      <c r="RWZ599" s="2"/>
      <c r="RXA599" s="2"/>
      <c r="RXB599" s="2"/>
      <c r="RXC599" s="2"/>
      <c r="RXD599" s="2"/>
      <c r="RXE599" s="2"/>
      <c r="RXF599" s="2"/>
      <c r="RXG599" s="2"/>
      <c r="RXH599" s="2"/>
      <c r="RXI599" s="2"/>
      <c r="RXJ599" s="2"/>
      <c r="RXK599" s="2"/>
      <c r="RXL599" s="2"/>
      <c r="RXM599" s="2"/>
      <c r="RXN599" s="2"/>
      <c r="RXO599" s="2"/>
      <c r="RXP599" s="2"/>
      <c r="RXQ599" s="2"/>
      <c r="RXR599" s="2"/>
      <c r="RXS599" s="2"/>
      <c r="RXT599" s="2"/>
      <c r="RXU599" s="2"/>
      <c r="RXV599" s="2"/>
      <c r="RXW599" s="2"/>
      <c r="RXX599" s="2"/>
      <c r="RXY599" s="2"/>
      <c r="RXZ599" s="2"/>
      <c r="RYA599" s="2"/>
      <c r="RYB599" s="2"/>
      <c r="RYC599" s="2"/>
      <c r="RYD599" s="2"/>
      <c r="RYE599" s="2"/>
      <c r="RYF599" s="2"/>
      <c r="RYG599" s="2"/>
      <c r="RYH599" s="2"/>
      <c r="RYI599" s="2"/>
      <c r="RYJ599" s="2"/>
      <c r="RYK599" s="2"/>
      <c r="RYL599" s="2"/>
      <c r="RYM599" s="2"/>
      <c r="RYN599" s="2"/>
      <c r="RYO599" s="2"/>
      <c r="RYP599" s="2"/>
      <c r="RYQ599" s="2"/>
      <c r="RYR599" s="2"/>
      <c r="RYS599" s="2"/>
      <c r="RYT599" s="2"/>
      <c r="RYU599" s="2"/>
      <c r="RYV599" s="2"/>
      <c r="RYW599" s="2"/>
      <c r="RYX599" s="2"/>
      <c r="RYY599" s="2"/>
      <c r="RYZ599" s="2"/>
      <c r="RZA599" s="2"/>
      <c r="RZB599" s="2"/>
      <c r="RZC599" s="2"/>
      <c r="RZD599" s="2"/>
      <c r="RZE599" s="2"/>
      <c r="RZF599" s="2"/>
      <c r="RZG599" s="2"/>
      <c r="RZH599" s="2"/>
      <c r="RZI599" s="2"/>
      <c r="RZJ599" s="2"/>
      <c r="RZK599" s="2"/>
      <c r="RZL599" s="2"/>
      <c r="RZM599" s="2"/>
      <c r="RZN599" s="2"/>
      <c r="RZO599" s="2"/>
      <c r="RZP599" s="2"/>
      <c r="RZQ599" s="2"/>
      <c r="RZR599" s="2"/>
      <c r="RZS599" s="2"/>
      <c r="RZT599" s="2"/>
      <c r="RZU599" s="2"/>
      <c r="RZV599" s="2"/>
      <c r="RZW599" s="2"/>
      <c r="RZX599" s="2"/>
      <c r="RZY599" s="2"/>
      <c r="RZZ599" s="2"/>
      <c r="SAA599" s="2"/>
      <c r="SAB599" s="2"/>
      <c r="SAC599" s="2"/>
      <c r="SAD599" s="2"/>
      <c r="SAE599" s="2"/>
      <c r="SAF599" s="2"/>
      <c r="SAG599" s="2"/>
      <c r="SAH599" s="2"/>
      <c r="SAI599" s="2"/>
      <c r="SAJ599" s="2"/>
      <c r="SAK599" s="2"/>
      <c r="SAL599" s="2"/>
      <c r="SAM599" s="2"/>
      <c r="SAN599" s="2"/>
      <c r="SAO599" s="2"/>
      <c r="SAP599" s="2"/>
      <c r="SAQ599" s="2"/>
      <c r="SAR599" s="2"/>
      <c r="SAS599" s="2"/>
      <c r="SAT599" s="2"/>
      <c r="SAU599" s="2"/>
      <c r="SAV599" s="2"/>
      <c r="SAW599" s="2"/>
      <c r="SAX599" s="2"/>
      <c r="SAY599" s="2"/>
      <c r="SAZ599" s="2"/>
      <c r="SBA599" s="2"/>
      <c r="SBB599" s="2"/>
      <c r="SBC599" s="2"/>
      <c r="SBD599" s="2"/>
      <c r="SBE599" s="2"/>
      <c r="SBF599" s="2"/>
      <c r="SBG599" s="2"/>
      <c r="SBH599" s="2"/>
      <c r="SBI599" s="2"/>
      <c r="SBJ599" s="2"/>
      <c r="SBK599" s="2"/>
      <c r="SBL599" s="2"/>
      <c r="SBM599" s="2"/>
      <c r="SBN599" s="2"/>
      <c r="SBO599" s="2"/>
      <c r="SBP599" s="2"/>
      <c r="SBQ599" s="2"/>
      <c r="SBR599" s="2"/>
      <c r="SBS599" s="2"/>
      <c r="SBT599" s="2"/>
      <c r="SBU599" s="2"/>
      <c r="SBV599" s="2"/>
      <c r="SBW599" s="2"/>
      <c r="SBX599" s="2"/>
      <c r="SBY599" s="2"/>
      <c r="SBZ599" s="2"/>
      <c r="SCA599" s="2"/>
      <c r="SCB599" s="2"/>
      <c r="SCC599" s="2"/>
      <c r="SCD599" s="2"/>
      <c r="SCE599" s="2"/>
      <c r="SCF599" s="2"/>
      <c r="SCG599" s="2"/>
      <c r="SCH599" s="2"/>
      <c r="SCI599" s="2"/>
      <c r="SCJ599" s="2"/>
      <c r="SCK599" s="2"/>
      <c r="SCL599" s="2"/>
      <c r="SCM599" s="2"/>
      <c r="SCN599" s="2"/>
      <c r="SCO599" s="2"/>
      <c r="SCP599" s="2"/>
      <c r="SCQ599" s="2"/>
      <c r="SCR599" s="2"/>
      <c r="SCS599" s="2"/>
      <c r="SCT599" s="2"/>
      <c r="SCU599" s="2"/>
      <c r="SCV599" s="2"/>
      <c r="SCW599" s="2"/>
      <c r="SCX599" s="2"/>
      <c r="SCY599" s="2"/>
      <c r="SCZ599" s="2"/>
      <c r="SDA599" s="2"/>
      <c r="SDB599" s="2"/>
      <c r="SDC599" s="2"/>
      <c r="SDD599" s="2"/>
      <c r="SDE599" s="2"/>
      <c r="SDF599" s="2"/>
      <c r="SDG599" s="2"/>
      <c r="SDH599" s="2"/>
      <c r="SDI599" s="2"/>
      <c r="SDJ599" s="2"/>
      <c r="SDK599" s="2"/>
      <c r="SDL599" s="2"/>
      <c r="SDM599" s="2"/>
      <c r="SDN599" s="2"/>
      <c r="SDO599" s="2"/>
      <c r="SDP599" s="2"/>
      <c r="SDQ599" s="2"/>
      <c r="SDR599" s="2"/>
      <c r="SDS599" s="2"/>
      <c r="SDT599" s="2"/>
      <c r="SDU599" s="2"/>
      <c r="SDV599" s="2"/>
      <c r="SDW599" s="2"/>
      <c r="SDX599" s="2"/>
      <c r="SDY599" s="2"/>
      <c r="SDZ599" s="2"/>
      <c r="SEA599" s="2"/>
      <c r="SEB599" s="2"/>
      <c r="SEC599" s="2"/>
      <c r="SED599" s="2"/>
      <c r="SEE599" s="2"/>
      <c r="SEF599" s="2"/>
      <c r="SEG599" s="2"/>
      <c r="SEH599" s="2"/>
      <c r="SEI599" s="2"/>
      <c r="SEJ599" s="2"/>
      <c r="SEK599" s="2"/>
      <c r="SEL599" s="2"/>
      <c r="SEM599" s="2"/>
      <c r="SEN599" s="2"/>
      <c r="SEO599" s="2"/>
      <c r="SEP599" s="2"/>
      <c r="SEQ599" s="2"/>
      <c r="SER599" s="2"/>
      <c r="SES599" s="2"/>
      <c r="SET599" s="2"/>
      <c r="SEU599" s="2"/>
      <c r="SEV599" s="2"/>
      <c r="SEW599" s="2"/>
      <c r="SEX599" s="2"/>
      <c r="SEY599" s="2"/>
      <c r="SEZ599" s="2"/>
      <c r="SFA599" s="2"/>
      <c r="SFB599" s="2"/>
      <c r="SFC599" s="2"/>
      <c r="SFD599" s="2"/>
      <c r="SFE599" s="2"/>
      <c r="SFF599" s="2"/>
      <c r="SFG599" s="2"/>
      <c r="SFH599" s="2"/>
      <c r="SFI599" s="2"/>
      <c r="SFJ599" s="2"/>
      <c r="SFK599" s="2"/>
      <c r="SFL599" s="2"/>
      <c r="SFM599" s="2"/>
      <c r="SFN599" s="2"/>
      <c r="SFO599" s="2"/>
      <c r="SFP599" s="2"/>
      <c r="SFQ599" s="2"/>
      <c r="SFR599" s="2"/>
      <c r="SFS599" s="2"/>
      <c r="SFT599" s="2"/>
      <c r="SFU599" s="2"/>
      <c r="SFV599" s="2"/>
      <c r="SFW599" s="2"/>
      <c r="SFX599" s="2"/>
      <c r="SFY599" s="2"/>
      <c r="SFZ599" s="2"/>
      <c r="SGA599" s="2"/>
      <c r="SGB599" s="2"/>
      <c r="SGC599" s="2"/>
      <c r="SGD599" s="2"/>
      <c r="SGE599" s="2"/>
      <c r="SGF599" s="2"/>
      <c r="SGG599" s="2"/>
      <c r="SGH599" s="2"/>
      <c r="SGI599" s="2"/>
      <c r="SGJ599" s="2"/>
      <c r="SGK599" s="2"/>
      <c r="SGL599" s="2"/>
      <c r="SGM599" s="2"/>
      <c r="SGN599" s="2"/>
      <c r="SGO599" s="2"/>
      <c r="SGP599" s="2"/>
      <c r="SGQ599" s="2"/>
      <c r="SGR599" s="2"/>
      <c r="SGS599" s="2"/>
      <c r="SGT599" s="2"/>
      <c r="SGU599" s="2"/>
      <c r="SGV599" s="2"/>
      <c r="SGW599" s="2"/>
      <c r="SGX599" s="2"/>
      <c r="SGY599" s="2"/>
      <c r="SGZ599" s="2"/>
      <c r="SHA599" s="2"/>
      <c r="SHB599" s="2"/>
      <c r="SHC599" s="2"/>
      <c r="SHD599" s="2"/>
      <c r="SHE599" s="2"/>
      <c r="SHF599" s="2"/>
      <c r="SHG599" s="2"/>
      <c r="SHH599" s="2"/>
      <c r="SHI599" s="2"/>
      <c r="SHJ599" s="2"/>
      <c r="SHK599" s="2"/>
      <c r="SHL599" s="2"/>
      <c r="SHM599" s="2"/>
      <c r="SHN599" s="2"/>
      <c r="SHO599" s="2"/>
      <c r="SHP599" s="2"/>
      <c r="SHQ599" s="2"/>
      <c r="SHR599" s="2"/>
      <c r="SHS599" s="2"/>
      <c r="SHT599" s="2"/>
      <c r="SHU599" s="2"/>
      <c r="SHV599" s="2"/>
      <c r="SHW599" s="2"/>
      <c r="SHX599" s="2"/>
      <c r="SHY599" s="2"/>
      <c r="SHZ599" s="2"/>
      <c r="SIA599" s="2"/>
      <c r="SIB599" s="2"/>
      <c r="SIC599" s="2"/>
      <c r="SID599" s="2"/>
      <c r="SIE599" s="2"/>
      <c r="SIF599" s="2"/>
      <c r="SIG599" s="2"/>
      <c r="SIH599" s="2"/>
      <c r="SII599" s="2"/>
      <c r="SIJ599" s="2"/>
      <c r="SIK599" s="2"/>
      <c r="SIL599" s="2"/>
      <c r="SIM599" s="2"/>
      <c r="SIN599" s="2"/>
      <c r="SIO599" s="2"/>
      <c r="SIP599" s="2"/>
      <c r="SIQ599" s="2"/>
      <c r="SIR599" s="2"/>
      <c r="SIS599" s="2"/>
      <c r="SIT599" s="2"/>
      <c r="SIU599" s="2"/>
      <c r="SIV599" s="2"/>
      <c r="SIW599" s="2"/>
      <c r="SIX599" s="2"/>
      <c r="SIY599" s="2"/>
      <c r="SIZ599" s="2"/>
      <c r="SJA599" s="2"/>
      <c r="SJB599" s="2"/>
      <c r="SJC599" s="2"/>
      <c r="SJD599" s="2"/>
      <c r="SJE599" s="2"/>
      <c r="SJF599" s="2"/>
      <c r="SJG599" s="2"/>
      <c r="SJH599" s="2"/>
      <c r="SJI599" s="2"/>
      <c r="SJJ599" s="2"/>
      <c r="SJK599" s="2"/>
      <c r="SJL599" s="2"/>
      <c r="SJM599" s="2"/>
      <c r="SJN599" s="2"/>
      <c r="SJO599" s="2"/>
      <c r="SJP599" s="2"/>
      <c r="SJQ599" s="2"/>
      <c r="SJR599" s="2"/>
      <c r="SJS599" s="2"/>
      <c r="SJT599" s="2"/>
      <c r="SJU599" s="2"/>
      <c r="SJV599" s="2"/>
      <c r="SJW599" s="2"/>
      <c r="SJX599" s="2"/>
      <c r="SJY599" s="2"/>
      <c r="SJZ599" s="2"/>
      <c r="SKA599" s="2"/>
      <c r="SKB599" s="2"/>
      <c r="SKC599" s="2"/>
      <c r="SKD599" s="2"/>
      <c r="SKE599" s="2"/>
      <c r="SKF599" s="2"/>
      <c r="SKG599" s="2"/>
      <c r="SKH599" s="2"/>
      <c r="SKI599" s="2"/>
      <c r="SKJ599" s="2"/>
      <c r="SKK599" s="2"/>
      <c r="SKL599" s="2"/>
      <c r="SKM599" s="2"/>
      <c r="SKN599" s="2"/>
      <c r="SKO599" s="2"/>
      <c r="SKP599" s="2"/>
      <c r="SKQ599" s="2"/>
      <c r="SKR599" s="2"/>
      <c r="SKS599" s="2"/>
      <c r="SKT599" s="2"/>
      <c r="SKU599" s="2"/>
      <c r="SKV599" s="2"/>
      <c r="SKW599" s="2"/>
      <c r="SKX599" s="2"/>
      <c r="SKY599" s="2"/>
      <c r="SKZ599" s="2"/>
      <c r="SLA599" s="2"/>
      <c r="SLB599" s="2"/>
      <c r="SLC599" s="2"/>
      <c r="SLD599" s="2"/>
      <c r="SLE599" s="2"/>
      <c r="SLF599" s="2"/>
      <c r="SLG599" s="2"/>
      <c r="SLH599" s="2"/>
      <c r="SLI599" s="2"/>
      <c r="SLJ599" s="2"/>
      <c r="SLK599" s="2"/>
      <c r="SLL599" s="2"/>
      <c r="SLM599" s="2"/>
      <c r="SLN599" s="2"/>
      <c r="SLO599" s="2"/>
      <c r="SLP599" s="2"/>
      <c r="SLQ599" s="2"/>
      <c r="SLR599" s="2"/>
      <c r="SLS599" s="2"/>
      <c r="SLT599" s="2"/>
      <c r="SLU599" s="2"/>
      <c r="SLV599" s="2"/>
      <c r="SLW599" s="2"/>
      <c r="SLX599" s="2"/>
      <c r="SLY599" s="2"/>
      <c r="SLZ599" s="2"/>
      <c r="SMA599" s="2"/>
      <c r="SMB599" s="2"/>
      <c r="SMC599" s="2"/>
      <c r="SMD599" s="2"/>
      <c r="SME599" s="2"/>
      <c r="SMF599" s="2"/>
      <c r="SMG599" s="2"/>
      <c r="SMH599" s="2"/>
      <c r="SMI599" s="2"/>
      <c r="SMJ599" s="2"/>
      <c r="SMK599" s="2"/>
      <c r="SML599" s="2"/>
      <c r="SMM599" s="2"/>
      <c r="SMN599" s="2"/>
      <c r="SMO599" s="2"/>
      <c r="SMP599" s="2"/>
      <c r="SMQ599" s="2"/>
      <c r="SMR599" s="2"/>
      <c r="SMS599" s="2"/>
      <c r="SMT599" s="2"/>
      <c r="SMU599" s="2"/>
      <c r="SMV599" s="2"/>
      <c r="SMW599" s="2"/>
      <c r="SMX599" s="2"/>
      <c r="SMY599" s="2"/>
      <c r="SMZ599" s="2"/>
      <c r="SNA599" s="2"/>
      <c r="SNB599" s="2"/>
      <c r="SNC599" s="2"/>
      <c r="SND599" s="2"/>
      <c r="SNE599" s="2"/>
      <c r="SNF599" s="2"/>
      <c r="SNG599" s="2"/>
      <c r="SNH599" s="2"/>
      <c r="SNI599" s="2"/>
      <c r="SNJ599" s="2"/>
      <c r="SNK599" s="2"/>
      <c r="SNL599" s="2"/>
      <c r="SNM599" s="2"/>
      <c r="SNN599" s="2"/>
      <c r="SNO599" s="2"/>
      <c r="SNP599" s="2"/>
      <c r="SNQ599" s="2"/>
      <c r="SNR599" s="2"/>
      <c r="SNS599" s="2"/>
      <c r="SNT599" s="2"/>
      <c r="SNU599" s="2"/>
      <c r="SNV599" s="2"/>
      <c r="SNW599" s="2"/>
      <c r="SNX599" s="2"/>
      <c r="SNY599" s="2"/>
      <c r="SNZ599" s="2"/>
      <c r="SOA599" s="2"/>
      <c r="SOB599" s="2"/>
      <c r="SOC599" s="2"/>
      <c r="SOD599" s="2"/>
      <c r="SOE599" s="2"/>
      <c r="SOF599" s="2"/>
      <c r="SOG599" s="2"/>
      <c r="SOH599" s="2"/>
      <c r="SOI599" s="2"/>
      <c r="SOJ599" s="2"/>
      <c r="SOK599" s="2"/>
      <c r="SOL599" s="2"/>
      <c r="SOM599" s="2"/>
      <c r="SON599" s="2"/>
      <c r="SOO599" s="2"/>
      <c r="SOP599" s="2"/>
      <c r="SOQ599" s="2"/>
      <c r="SOR599" s="2"/>
      <c r="SOS599" s="2"/>
      <c r="SOT599" s="2"/>
      <c r="SOU599" s="2"/>
      <c r="SOV599" s="2"/>
      <c r="SOW599" s="2"/>
      <c r="SOX599" s="2"/>
      <c r="SOY599" s="2"/>
      <c r="SOZ599" s="2"/>
      <c r="SPA599" s="2"/>
      <c r="SPB599" s="2"/>
      <c r="SPC599" s="2"/>
      <c r="SPD599" s="2"/>
      <c r="SPE599" s="2"/>
      <c r="SPF599" s="2"/>
      <c r="SPG599" s="2"/>
      <c r="SPH599" s="2"/>
      <c r="SPI599" s="2"/>
      <c r="SPJ599" s="2"/>
      <c r="SPK599" s="2"/>
      <c r="SPL599" s="2"/>
      <c r="SPM599" s="2"/>
      <c r="SPN599" s="2"/>
      <c r="SPO599" s="2"/>
      <c r="SPP599" s="2"/>
      <c r="SPQ599" s="2"/>
      <c r="SPR599" s="2"/>
      <c r="SPS599" s="2"/>
      <c r="SPT599" s="2"/>
      <c r="SPU599" s="2"/>
      <c r="SPV599" s="2"/>
      <c r="SPW599" s="2"/>
      <c r="SPX599" s="2"/>
      <c r="SPY599" s="2"/>
      <c r="SPZ599" s="2"/>
      <c r="SQA599" s="2"/>
      <c r="SQB599" s="2"/>
      <c r="SQC599" s="2"/>
      <c r="SQD599" s="2"/>
      <c r="SQE599" s="2"/>
      <c r="SQF599" s="2"/>
      <c r="SQG599" s="2"/>
      <c r="SQH599" s="2"/>
      <c r="SQI599" s="2"/>
      <c r="SQJ599" s="2"/>
      <c r="SQK599" s="2"/>
      <c r="SQL599" s="2"/>
      <c r="SQM599" s="2"/>
      <c r="SQN599" s="2"/>
      <c r="SQO599" s="2"/>
      <c r="SQP599" s="2"/>
      <c r="SQQ599" s="2"/>
      <c r="SQR599" s="2"/>
      <c r="SQS599" s="2"/>
      <c r="SQT599" s="2"/>
      <c r="SQU599" s="2"/>
      <c r="SQV599" s="2"/>
      <c r="SQW599" s="2"/>
      <c r="SQX599" s="2"/>
      <c r="SQY599" s="2"/>
      <c r="SQZ599" s="2"/>
      <c r="SRA599" s="2"/>
      <c r="SRB599" s="2"/>
      <c r="SRC599" s="2"/>
      <c r="SRD599" s="2"/>
      <c r="SRE599" s="2"/>
      <c r="SRF599" s="2"/>
      <c r="SRG599" s="2"/>
      <c r="SRH599" s="2"/>
      <c r="SRI599" s="2"/>
      <c r="SRJ599" s="2"/>
      <c r="SRK599" s="2"/>
      <c r="SRL599" s="2"/>
      <c r="SRM599" s="2"/>
      <c r="SRN599" s="2"/>
      <c r="SRO599" s="2"/>
      <c r="SRP599" s="2"/>
      <c r="SRQ599" s="2"/>
      <c r="SRR599" s="2"/>
      <c r="SRS599" s="2"/>
      <c r="SRT599" s="2"/>
      <c r="SRU599" s="2"/>
      <c r="SRV599" s="2"/>
      <c r="SRW599" s="2"/>
      <c r="SRX599" s="2"/>
      <c r="SRY599" s="2"/>
      <c r="SRZ599" s="2"/>
      <c r="SSA599" s="2"/>
      <c r="SSB599" s="2"/>
      <c r="SSC599" s="2"/>
      <c r="SSD599" s="2"/>
      <c r="SSE599" s="2"/>
      <c r="SSF599" s="2"/>
      <c r="SSG599" s="2"/>
      <c r="SSH599" s="2"/>
      <c r="SSI599" s="2"/>
      <c r="SSJ599" s="2"/>
      <c r="SSK599" s="2"/>
      <c r="SSL599" s="2"/>
      <c r="SSM599" s="2"/>
      <c r="SSN599" s="2"/>
      <c r="SSO599" s="2"/>
      <c r="SSP599" s="2"/>
      <c r="SSQ599" s="2"/>
      <c r="SSR599" s="2"/>
      <c r="SSS599" s="2"/>
      <c r="SST599" s="2"/>
      <c r="SSU599" s="2"/>
      <c r="SSV599" s="2"/>
      <c r="SSW599" s="2"/>
      <c r="SSX599" s="2"/>
      <c r="SSY599" s="2"/>
      <c r="SSZ599" s="2"/>
      <c r="STA599" s="2"/>
      <c r="STB599" s="2"/>
      <c r="STC599" s="2"/>
      <c r="STD599" s="2"/>
      <c r="STE599" s="2"/>
      <c r="STF599" s="2"/>
      <c r="STG599" s="2"/>
      <c r="STH599" s="2"/>
      <c r="STI599" s="2"/>
      <c r="STJ599" s="2"/>
      <c r="STK599" s="2"/>
      <c r="STL599" s="2"/>
      <c r="STM599" s="2"/>
      <c r="STN599" s="2"/>
      <c r="STO599" s="2"/>
      <c r="STP599" s="2"/>
      <c r="STQ599" s="2"/>
      <c r="STR599" s="2"/>
      <c r="STS599" s="2"/>
      <c r="STT599" s="2"/>
      <c r="STU599" s="2"/>
      <c r="STV599" s="2"/>
      <c r="STW599" s="2"/>
      <c r="STX599" s="2"/>
      <c r="STY599" s="2"/>
      <c r="STZ599" s="2"/>
      <c r="SUA599" s="2"/>
      <c r="SUB599" s="2"/>
      <c r="SUC599" s="2"/>
      <c r="SUD599" s="2"/>
      <c r="SUE599" s="2"/>
      <c r="SUF599" s="2"/>
      <c r="SUG599" s="2"/>
      <c r="SUH599" s="2"/>
      <c r="SUI599" s="2"/>
      <c r="SUJ599" s="2"/>
      <c r="SUK599" s="2"/>
      <c r="SUL599" s="2"/>
      <c r="SUM599" s="2"/>
      <c r="SUN599" s="2"/>
      <c r="SUO599" s="2"/>
      <c r="SUP599" s="2"/>
      <c r="SUQ599" s="2"/>
      <c r="SUR599" s="2"/>
      <c r="SUS599" s="2"/>
      <c r="SUT599" s="2"/>
      <c r="SUU599" s="2"/>
      <c r="SUV599" s="2"/>
      <c r="SUW599" s="2"/>
      <c r="SUX599" s="2"/>
      <c r="SUY599" s="2"/>
      <c r="SUZ599" s="2"/>
      <c r="SVA599" s="2"/>
      <c r="SVB599" s="2"/>
      <c r="SVC599" s="2"/>
      <c r="SVD599" s="2"/>
      <c r="SVE599" s="2"/>
      <c r="SVF599" s="2"/>
      <c r="SVG599" s="2"/>
      <c r="SVH599" s="2"/>
      <c r="SVI599" s="2"/>
      <c r="SVJ599" s="2"/>
      <c r="SVK599" s="2"/>
      <c r="SVL599" s="2"/>
      <c r="SVM599" s="2"/>
      <c r="SVN599" s="2"/>
      <c r="SVO599" s="2"/>
      <c r="SVP599" s="2"/>
      <c r="SVQ599" s="2"/>
      <c r="SVR599" s="2"/>
      <c r="SVS599" s="2"/>
      <c r="SVT599" s="2"/>
      <c r="SVU599" s="2"/>
      <c r="SVV599" s="2"/>
      <c r="SVW599" s="2"/>
      <c r="SVX599" s="2"/>
      <c r="SVY599" s="2"/>
      <c r="SVZ599" s="2"/>
      <c r="SWA599" s="2"/>
      <c r="SWB599" s="2"/>
      <c r="SWC599" s="2"/>
      <c r="SWD599" s="2"/>
      <c r="SWE599" s="2"/>
      <c r="SWF599" s="2"/>
      <c r="SWG599" s="2"/>
      <c r="SWH599" s="2"/>
      <c r="SWI599" s="2"/>
      <c r="SWJ599" s="2"/>
      <c r="SWK599" s="2"/>
      <c r="SWL599" s="2"/>
      <c r="SWM599" s="2"/>
      <c r="SWN599" s="2"/>
      <c r="SWO599" s="2"/>
      <c r="SWP599" s="2"/>
      <c r="SWQ599" s="2"/>
      <c r="SWR599" s="2"/>
      <c r="SWS599" s="2"/>
      <c r="SWT599" s="2"/>
      <c r="SWU599" s="2"/>
      <c r="SWV599" s="2"/>
      <c r="SWW599" s="2"/>
      <c r="SWX599" s="2"/>
      <c r="SWY599" s="2"/>
      <c r="SWZ599" s="2"/>
      <c r="SXA599" s="2"/>
      <c r="SXB599" s="2"/>
      <c r="SXC599" s="2"/>
      <c r="SXD599" s="2"/>
      <c r="SXE599" s="2"/>
      <c r="SXF599" s="2"/>
      <c r="SXG599" s="2"/>
      <c r="SXH599" s="2"/>
      <c r="SXI599" s="2"/>
      <c r="SXJ599" s="2"/>
      <c r="SXK599" s="2"/>
      <c r="SXL599" s="2"/>
      <c r="SXM599" s="2"/>
      <c r="SXN599" s="2"/>
      <c r="SXO599" s="2"/>
      <c r="SXP599" s="2"/>
      <c r="SXQ599" s="2"/>
      <c r="SXR599" s="2"/>
      <c r="SXS599" s="2"/>
      <c r="SXT599" s="2"/>
      <c r="SXU599" s="2"/>
      <c r="SXV599" s="2"/>
      <c r="SXW599" s="2"/>
      <c r="SXX599" s="2"/>
      <c r="SXY599" s="2"/>
      <c r="SXZ599" s="2"/>
      <c r="SYA599" s="2"/>
      <c r="SYB599" s="2"/>
      <c r="SYC599" s="2"/>
      <c r="SYD599" s="2"/>
      <c r="SYE599" s="2"/>
      <c r="SYF599" s="2"/>
      <c r="SYG599" s="2"/>
      <c r="SYH599" s="2"/>
      <c r="SYI599" s="2"/>
      <c r="SYJ599" s="2"/>
      <c r="SYK599" s="2"/>
      <c r="SYL599" s="2"/>
      <c r="SYM599" s="2"/>
      <c r="SYN599" s="2"/>
      <c r="SYO599" s="2"/>
      <c r="SYP599" s="2"/>
      <c r="SYQ599" s="2"/>
      <c r="SYR599" s="2"/>
      <c r="SYS599" s="2"/>
      <c r="SYT599" s="2"/>
      <c r="SYU599" s="2"/>
      <c r="SYV599" s="2"/>
      <c r="SYW599" s="2"/>
      <c r="SYX599" s="2"/>
      <c r="SYY599" s="2"/>
      <c r="SYZ599" s="2"/>
      <c r="SZA599" s="2"/>
      <c r="SZB599" s="2"/>
      <c r="SZC599" s="2"/>
      <c r="SZD599" s="2"/>
      <c r="SZE599" s="2"/>
      <c r="SZF599" s="2"/>
      <c r="SZG599" s="2"/>
      <c r="SZH599" s="2"/>
      <c r="SZI599" s="2"/>
      <c r="SZJ599" s="2"/>
      <c r="SZK599" s="2"/>
      <c r="SZL599" s="2"/>
      <c r="SZM599" s="2"/>
      <c r="SZN599" s="2"/>
      <c r="SZO599" s="2"/>
      <c r="SZP599" s="2"/>
      <c r="SZQ599" s="2"/>
      <c r="SZR599" s="2"/>
      <c r="SZS599" s="2"/>
      <c r="SZT599" s="2"/>
      <c r="SZU599" s="2"/>
      <c r="SZV599" s="2"/>
      <c r="SZW599" s="2"/>
      <c r="SZX599" s="2"/>
      <c r="SZY599" s="2"/>
      <c r="SZZ599" s="2"/>
      <c r="TAA599" s="2"/>
      <c r="TAB599" s="2"/>
      <c r="TAC599" s="2"/>
      <c r="TAD599" s="2"/>
      <c r="TAE599" s="2"/>
      <c r="TAF599" s="2"/>
      <c r="TAG599" s="2"/>
      <c r="TAH599" s="2"/>
      <c r="TAI599" s="2"/>
      <c r="TAJ599" s="2"/>
      <c r="TAK599" s="2"/>
      <c r="TAL599" s="2"/>
      <c r="TAM599" s="2"/>
      <c r="TAN599" s="2"/>
      <c r="TAO599" s="2"/>
      <c r="TAP599" s="2"/>
      <c r="TAQ599" s="2"/>
      <c r="TAR599" s="2"/>
      <c r="TAS599" s="2"/>
      <c r="TAT599" s="2"/>
      <c r="TAU599" s="2"/>
      <c r="TAV599" s="2"/>
      <c r="TAW599" s="2"/>
      <c r="TAX599" s="2"/>
      <c r="TAY599" s="2"/>
      <c r="TAZ599" s="2"/>
      <c r="TBA599" s="2"/>
      <c r="TBB599" s="2"/>
      <c r="TBC599" s="2"/>
      <c r="TBD599" s="2"/>
      <c r="TBE599" s="2"/>
      <c r="TBF599" s="2"/>
      <c r="TBG599" s="2"/>
      <c r="TBH599" s="2"/>
      <c r="TBI599" s="2"/>
      <c r="TBJ599" s="2"/>
      <c r="TBK599" s="2"/>
      <c r="TBL599" s="2"/>
      <c r="TBM599" s="2"/>
      <c r="TBN599" s="2"/>
      <c r="TBO599" s="2"/>
      <c r="TBP599" s="2"/>
      <c r="TBQ599" s="2"/>
      <c r="TBR599" s="2"/>
      <c r="TBS599" s="2"/>
      <c r="TBT599" s="2"/>
      <c r="TBU599" s="2"/>
      <c r="TBV599" s="2"/>
      <c r="TBW599" s="2"/>
      <c r="TBX599" s="2"/>
      <c r="TBY599" s="2"/>
      <c r="TBZ599" s="2"/>
      <c r="TCA599" s="2"/>
      <c r="TCB599" s="2"/>
      <c r="TCC599" s="2"/>
      <c r="TCD599" s="2"/>
      <c r="TCE599" s="2"/>
      <c r="TCF599" s="2"/>
      <c r="TCG599" s="2"/>
      <c r="TCH599" s="2"/>
      <c r="TCI599" s="2"/>
      <c r="TCJ599" s="2"/>
      <c r="TCK599" s="2"/>
      <c r="TCL599" s="2"/>
      <c r="TCM599" s="2"/>
      <c r="TCN599" s="2"/>
      <c r="TCO599" s="2"/>
      <c r="TCP599" s="2"/>
      <c r="TCQ599" s="2"/>
      <c r="TCR599" s="2"/>
      <c r="TCS599" s="2"/>
      <c r="TCT599" s="2"/>
      <c r="TCU599" s="2"/>
      <c r="TCV599" s="2"/>
      <c r="TCW599" s="2"/>
      <c r="TCX599" s="2"/>
      <c r="TCY599" s="2"/>
      <c r="TCZ599" s="2"/>
      <c r="TDA599" s="2"/>
      <c r="TDB599" s="2"/>
      <c r="TDC599" s="2"/>
      <c r="TDD599" s="2"/>
      <c r="TDE599" s="2"/>
      <c r="TDF599" s="2"/>
      <c r="TDG599" s="2"/>
      <c r="TDH599" s="2"/>
      <c r="TDI599" s="2"/>
      <c r="TDJ599" s="2"/>
      <c r="TDK599" s="2"/>
      <c r="TDL599" s="2"/>
      <c r="TDM599" s="2"/>
      <c r="TDN599" s="2"/>
      <c r="TDO599" s="2"/>
      <c r="TDP599" s="2"/>
      <c r="TDQ599" s="2"/>
      <c r="TDR599" s="2"/>
      <c r="TDS599" s="2"/>
      <c r="TDT599" s="2"/>
      <c r="TDU599" s="2"/>
      <c r="TDV599" s="2"/>
      <c r="TDW599" s="2"/>
      <c r="TDX599" s="2"/>
      <c r="TDY599" s="2"/>
      <c r="TDZ599" s="2"/>
      <c r="TEA599" s="2"/>
      <c r="TEB599" s="2"/>
      <c r="TEC599" s="2"/>
      <c r="TED599" s="2"/>
      <c r="TEE599" s="2"/>
      <c r="TEF599" s="2"/>
      <c r="TEG599" s="2"/>
      <c r="TEH599" s="2"/>
      <c r="TEI599" s="2"/>
      <c r="TEJ599" s="2"/>
      <c r="TEK599" s="2"/>
      <c r="TEL599" s="2"/>
      <c r="TEM599" s="2"/>
      <c r="TEN599" s="2"/>
      <c r="TEO599" s="2"/>
      <c r="TEP599" s="2"/>
      <c r="TEQ599" s="2"/>
      <c r="TER599" s="2"/>
      <c r="TES599" s="2"/>
      <c r="TET599" s="2"/>
      <c r="TEU599" s="2"/>
      <c r="TEV599" s="2"/>
      <c r="TEW599" s="2"/>
      <c r="TEX599" s="2"/>
      <c r="TEY599" s="2"/>
      <c r="TEZ599" s="2"/>
      <c r="TFA599" s="2"/>
      <c r="TFB599" s="2"/>
      <c r="TFC599" s="2"/>
      <c r="TFD599" s="2"/>
      <c r="TFE599" s="2"/>
      <c r="TFF599" s="2"/>
      <c r="TFG599" s="2"/>
      <c r="TFH599" s="2"/>
      <c r="TFI599" s="2"/>
      <c r="TFJ599" s="2"/>
      <c r="TFK599" s="2"/>
      <c r="TFL599" s="2"/>
      <c r="TFM599" s="2"/>
      <c r="TFN599" s="2"/>
      <c r="TFO599" s="2"/>
      <c r="TFP599" s="2"/>
      <c r="TFQ599" s="2"/>
      <c r="TFR599" s="2"/>
      <c r="TFS599" s="2"/>
      <c r="TFT599" s="2"/>
      <c r="TFU599" s="2"/>
      <c r="TFV599" s="2"/>
      <c r="TFW599" s="2"/>
      <c r="TFX599" s="2"/>
      <c r="TFY599" s="2"/>
      <c r="TFZ599" s="2"/>
      <c r="TGA599" s="2"/>
      <c r="TGB599" s="2"/>
      <c r="TGC599" s="2"/>
      <c r="TGD599" s="2"/>
      <c r="TGE599" s="2"/>
      <c r="TGF599" s="2"/>
      <c r="TGG599" s="2"/>
      <c r="TGH599" s="2"/>
      <c r="TGI599" s="2"/>
      <c r="TGJ599" s="2"/>
      <c r="TGK599" s="2"/>
      <c r="TGL599" s="2"/>
      <c r="TGM599" s="2"/>
      <c r="TGN599" s="2"/>
      <c r="TGO599" s="2"/>
      <c r="TGP599" s="2"/>
      <c r="TGQ599" s="2"/>
      <c r="TGR599" s="2"/>
      <c r="TGS599" s="2"/>
      <c r="TGT599" s="2"/>
      <c r="TGU599" s="2"/>
      <c r="TGV599" s="2"/>
      <c r="TGW599" s="2"/>
      <c r="TGX599" s="2"/>
      <c r="TGY599" s="2"/>
      <c r="TGZ599" s="2"/>
      <c r="THA599" s="2"/>
      <c r="THB599" s="2"/>
      <c r="THC599" s="2"/>
      <c r="THD599" s="2"/>
      <c r="THE599" s="2"/>
      <c r="THF599" s="2"/>
      <c r="THG599" s="2"/>
      <c r="THH599" s="2"/>
      <c r="THI599" s="2"/>
      <c r="THJ599" s="2"/>
      <c r="THK599" s="2"/>
      <c r="THL599" s="2"/>
      <c r="THM599" s="2"/>
      <c r="THN599" s="2"/>
      <c r="THO599" s="2"/>
      <c r="THP599" s="2"/>
      <c r="THQ599" s="2"/>
      <c r="THR599" s="2"/>
      <c r="THS599" s="2"/>
      <c r="THT599" s="2"/>
      <c r="THU599" s="2"/>
      <c r="THV599" s="2"/>
      <c r="THW599" s="2"/>
      <c r="THX599" s="2"/>
      <c r="THY599" s="2"/>
      <c r="THZ599" s="2"/>
      <c r="TIA599" s="2"/>
      <c r="TIB599" s="2"/>
      <c r="TIC599" s="2"/>
      <c r="TID599" s="2"/>
      <c r="TIE599" s="2"/>
      <c r="TIF599" s="2"/>
      <c r="TIG599" s="2"/>
      <c r="TIH599" s="2"/>
      <c r="TII599" s="2"/>
      <c r="TIJ599" s="2"/>
      <c r="TIK599" s="2"/>
      <c r="TIL599" s="2"/>
      <c r="TIM599" s="2"/>
      <c r="TIN599" s="2"/>
      <c r="TIO599" s="2"/>
      <c r="TIP599" s="2"/>
      <c r="TIQ599" s="2"/>
      <c r="TIR599" s="2"/>
      <c r="TIS599" s="2"/>
      <c r="TIT599" s="2"/>
      <c r="TIU599" s="2"/>
      <c r="TIV599" s="2"/>
      <c r="TIW599" s="2"/>
      <c r="TIX599" s="2"/>
      <c r="TIY599" s="2"/>
      <c r="TIZ599" s="2"/>
      <c r="TJA599" s="2"/>
      <c r="TJB599" s="2"/>
      <c r="TJC599" s="2"/>
      <c r="TJD599" s="2"/>
      <c r="TJE599" s="2"/>
      <c r="TJF599" s="2"/>
      <c r="TJG599" s="2"/>
      <c r="TJH599" s="2"/>
      <c r="TJI599" s="2"/>
      <c r="TJJ599" s="2"/>
      <c r="TJK599" s="2"/>
      <c r="TJL599" s="2"/>
      <c r="TJM599" s="2"/>
      <c r="TJN599" s="2"/>
      <c r="TJO599" s="2"/>
      <c r="TJP599" s="2"/>
      <c r="TJQ599" s="2"/>
      <c r="TJR599" s="2"/>
      <c r="TJS599" s="2"/>
      <c r="TJT599" s="2"/>
      <c r="TJU599" s="2"/>
      <c r="TJV599" s="2"/>
      <c r="TJW599" s="2"/>
      <c r="TJX599" s="2"/>
      <c r="TJY599" s="2"/>
      <c r="TJZ599" s="2"/>
      <c r="TKA599" s="2"/>
      <c r="TKB599" s="2"/>
      <c r="TKC599" s="2"/>
      <c r="TKD599" s="2"/>
      <c r="TKE599" s="2"/>
      <c r="TKF599" s="2"/>
      <c r="TKG599" s="2"/>
      <c r="TKH599" s="2"/>
      <c r="TKI599" s="2"/>
      <c r="TKJ599" s="2"/>
      <c r="TKK599" s="2"/>
      <c r="TKL599" s="2"/>
      <c r="TKM599" s="2"/>
      <c r="TKN599" s="2"/>
      <c r="TKO599" s="2"/>
      <c r="TKP599" s="2"/>
      <c r="TKQ599" s="2"/>
      <c r="TKR599" s="2"/>
      <c r="TKS599" s="2"/>
      <c r="TKT599" s="2"/>
      <c r="TKU599" s="2"/>
      <c r="TKV599" s="2"/>
      <c r="TKW599" s="2"/>
      <c r="TKX599" s="2"/>
      <c r="TKY599" s="2"/>
      <c r="TKZ599" s="2"/>
      <c r="TLA599" s="2"/>
      <c r="TLB599" s="2"/>
      <c r="TLC599" s="2"/>
      <c r="TLD599" s="2"/>
      <c r="TLE599" s="2"/>
      <c r="TLF599" s="2"/>
      <c r="TLG599" s="2"/>
      <c r="TLH599" s="2"/>
      <c r="TLI599" s="2"/>
      <c r="TLJ599" s="2"/>
      <c r="TLK599" s="2"/>
      <c r="TLL599" s="2"/>
      <c r="TLM599" s="2"/>
      <c r="TLN599" s="2"/>
      <c r="TLO599" s="2"/>
      <c r="TLP599" s="2"/>
      <c r="TLQ599" s="2"/>
      <c r="TLR599" s="2"/>
      <c r="TLS599" s="2"/>
      <c r="TLT599" s="2"/>
      <c r="TLU599" s="2"/>
      <c r="TLV599" s="2"/>
      <c r="TLW599" s="2"/>
      <c r="TLX599" s="2"/>
      <c r="TLY599" s="2"/>
      <c r="TLZ599" s="2"/>
      <c r="TMA599" s="2"/>
      <c r="TMB599" s="2"/>
      <c r="TMC599" s="2"/>
      <c r="TMD599" s="2"/>
      <c r="TME599" s="2"/>
      <c r="TMF599" s="2"/>
      <c r="TMG599" s="2"/>
      <c r="TMH599" s="2"/>
      <c r="TMI599" s="2"/>
      <c r="TMJ599" s="2"/>
      <c r="TMK599" s="2"/>
      <c r="TML599" s="2"/>
      <c r="TMM599" s="2"/>
      <c r="TMN599" s="2"/>
      <c r="TMO599" s="2"/>
      <c r="TMP599" s="2"/>
      <c r="TMQ599" s="2"/>
      <c r="TMR599" s="2"/>
      <c r="TMS599" s="2"/>
      <c r="TMT599" s="2"/>
      <c r="TMU599" s="2"/>
      <c r="TMV599" s="2"/>
      <c r="TMW599" s="2"/>
      <c r="TMX599" s="2"/>
      <c r="TMY599" s="2"/>
      <c r="TMZ599" s="2"/>
      <c r="TNA599" s="2"/>
      <c r="TNB599" s="2"/>
      <c r="TNC599" s="2"/>
      <c r="TND599" s="2"/>
      <c r="TNE599" s="2"/>
      <c r="TNF599" s="2"/>
      <c r="TNG599" s="2"/>
      <c r="TNH599" s="2"/>
      <c r="TNI599" s="2"/>
      <c r="TNJ599" s="2"/>
      <c r="TNK599" s="2"/>
      <c r="TNL599" s="2"/>
      <c r="TNM599" s="2"/>
      <c r="TNN599" s="2"/>
      <c r="TNO599" s="2"/>
      <c r="TNP599" s="2"/>
      <c r="TNQ599" s="2"/>
      <c r="TNR599" s="2"/>
      <c r="TNS599" s="2"/>
      <c r="TNT599" s="2"/>
      <c r="TNU599" s="2"/>
      <c r="TNV599" s="2"/>
      <c r="TNW599" s="2"/>
      <c r="TNX599" s="2"/>
      <c r="TNY599" s="2"/>
      <c r="TNZ599" s="2"/>
      <c r="TOA599" s="2"/>
      <c r="TOB599" s="2"/>
      <c r="TOC599" s="2"/>
      <c r="TOD599" s="2"/>
      <c r="TOE599" s="2"/>
      <c r="TOF599" s="2"/>
      <c r="TOG599" s="2"/>
      <c r="TOH599" s="2"/>
      <c r="TOI599" s="2"/>
      <c r="TOJ599" s="2"/>
      <c r="TOK599" s="2"/>
      <c r="TOL599" s="2"/>
      <c r="TOM599" s="2"/>
      <c r="TON599" s="2"/>
      <c r="TOO599" s="2"/>
      <c r="TOP599" s="2"/>
      <c r="TOQ599" s="2"/>
      <c r="TOR599" s="2"/>
      <c r="TOS599" s="2"/>
      <c r="TOT599" s="2"/>
      <c r="TOU599" s="2"/>
      <c r="TOV599" s="2"/>
      <c r="TOW599" s="2"/>
      <c r="TOX599" s="2"/>
      <c r="TOY599" s="2"/>
      <c r="TOZ599" s="2"/>
      <c r="TPA599" s="2"/>
      <c r="TPB599" s="2"/>
      <c r="TPC599" s="2"/>
      <c r="TPD599" s="2"/>
      <c r="TPE599" s="2"/>
      <c r="TPF599" s="2"/>
      <c r="TPG599" s="2"/>
      <c r="TPH599" s="2"/>
      <c r="TPI599" s="2"/>
      <c r="TPJ599" s="2"/>
      <c r="TPK599" s="2"/>
      <c r="TPL599" s="2"/>
      <c r="TPM599" s="2"/>
      <c r="TPN599" s="2"/>
      <c r="TPO599" s="2"/>
      <c r="TPP599" s="2"/>
      <c r="TPQ599" s="2"/>
      <c r="TPR599" s="2"/>
      <c r="TPS599" s="2"/>
      <c r="TPT599" s="2"/>
      <c r="TPU599" s="2"/>
      <c r="TPV599" s="2"/>
      <c r="TPW599" s="2"/>
      <c r="TPX599" s="2"/>
      <c r="TPY599" s="2"/>
      <c r="TPZ599" s="2"/>
      <c r="TQA599" s="2"/>
      <c r="TQB599" s="2"/>
      <c r="TQC599" s="2"/>
      <c r="TQD599" s="2"/>
      <c r="TQE599" s="2"/>
      <c r="TQF599" s="2"/>
      <c r="TQG599" s="2"/>
      <c r="TQH599" s="2"/>
      <c r="TQI599" s="2"/>
      <c r="TQJ599" s="2"/>
      <c r="TQK599" s="2"/>
      <c r="TQL599" s="2"/>
      <c r="TQM599" s="2"/>
      <c r="TQN599" s="2"/>
      <c r="TQO599" s="2"/>
      <c r="TQP599" s="2"/>
      <c r="TQQ599" s="2"/>
      <c r="TQR599" s="2"/>
      <c r="TQS599" s="2"/>
      <c r="TQT599" s="2"/>
      <c r="TQU599" s="2"/>
      <c r="TQV599" s="2"/>
      <c r="TQW599" s="2"/>
      <c r="TQX599" s="2"/>
      <c r="TQY599" s="2"/>
      <c r="TQZ599" s="2"/>
      <c r="TRA599" s="2"/>
      <c r="TRB599" s="2"/>
      <c r="TRC599" s="2"/>
      <c r="TRD599" s="2"/>
      <c r="TRE599" s="2"/>
      <c r="TRF599" s="2"/>
      <c r="TRG599" s="2"/>
      <c r="TRH599" s="2"/>
      <c r="TRI599" s="2"/>
      <c r="TRJ599" s="2"/>
      <c r="TRK599" s="2"/>
      <c r="TRL599" s="2"/>
      <c r="TRM599" s="2"/>
      <c r="TRN599" s="2"/>
      <c r="TRO599" s="2"/>
      <c r="TRP599" s="2"/>
      <c r="TRQ599" s="2"/>
      <c r="TRR599" s="2"/>
      <c r="TRS599" s="2"/>
      <c r="TRT599" s="2"/>
      <c r="TRU599" s="2"/>
      <c r="TRV599" s="2"/>
      <c r="TRW599" s="2"/>
      <c r="TRX599" s="2"/>
      <c r="TRY599" s="2"/>
      <c r="TRZ599" s="2"/>
      <c r="TSA599" s="2"/>
      <c r="TSB599" s="2"/>
      <c r="TSC599" s="2"/>
      <c r="TSD599" s="2"/>
      <c r="TSE599" s="2"/>
      <c r="TSF599" s="2"/>
      <c r="TSG599" s="2"/>
      <c r="TSH599" s="2"/>
      <c r="TSI599" s="2"/>
      <c r="TSJ599" s="2"/>
      <c r="TSK599" s="2"/>
      <c r="TSL599" s="2"/>
      <c r="TSM599" s="2"/>
      <c r="TSN599" s="2"/>
      <c r="TSO599" s="2"/>
      <c r="TSP599" s="2"/>
      <c r="TSQ599" s="2"/>
      <c r="TSR599" s="2"/>
      <c r="TSS599" s="2"/>
      <c r="TST599" s="2"/>
      <c r="TSU599" s="2"/>
      <c r="TSV599" s="2"/>
      <c r="TSW599" s="2"/>
      <c r="TSX599" s="2"/>
      <c r="TSY599" s="2"/>
      <c r="TSZ599" s="2"/>
      <c r="TTA599" s="2"/>
      <c r="TTB599" s="2"/>
      <c r="TTC599" s="2"/>
      <c r="TTD599" s="2"/>
      <c r="TTE599" s="2"/>
      <c r="TTF599" s="2"/>
      <c r="TTG599" s="2"/>
      <c r="TTH599" s="2"/>
      <c r="TTI599" s="2"/>
      <c r="TTJ599" s="2"/>
      <c r="TTK599" s="2"/>
      <c r="TTL599" s="2"/>
      <c r="TTM599" s="2"/>
      <c r="TTN599" s="2"/>
      <c r="TTO599" s="2"/>
      <c r="TTP599" s="2"/>
      <c r="TTQ599" s="2"/>
      <c r="TTR599" s="2"/>
      <c r="TTS599" s="2"/>
      <c r="TTT599" s="2"/>
      <c r="TTU599" s="2"/>
      <c r="TTV599" s="2"/>
      <c r="TTW599" s="2"/>
      <c r="TTX599" s="2"/>
      <c r="TTY599" s="2"/>
      <c r="TTZ599" s="2"/>
      <c r="TUA599" s="2"/>
      <c r="TUB599" s="2"/>
      <c r="TUC599" s="2"/>
      <c r="TUD599" s="2"/>
      <c r="TUE599" s="2"/>
      <c r="TUF599" s="2"/>
      <c r="TUG599" s="2"/>
      <c r="TUH599" s="2"/>
      <c r="TUI599" s="2"/>
      <c r="TUJ599" s="2"/>
      <c r="TUK599" s="2"/>
      <c r="TUL599" s="2"/>
      <c r="TUM599" s="2"/>
      <c r="TUN599" s="2"/>
      <c r="TUO599" s="2"/>
      <c r="TUP599" s="2"/>
      <c r="TUQ599" s="2"/>
      <c r="TUR599" s="2"/>
      <c r="TUS599" s="2"/>
      <c r="TUT599" s="2"/>
      <c r="TUU599" s="2"/>
      <c r="TUV599" s="2"/>
      <c r="TUW599" s="2"/>
      <c r="TUX599" s="2"/>
      <c r="TUY599" s="2"/>
      <c r="TUZ599" s="2"/>
      <c r="TVA599" s="2"/>
      <c r="TVB599" s="2"/>
      <c r="TVC599" s="2"/>
      <c r="TVD599" s="2"/>
      <c r="TVE599" s="2"/>
      <c r="TVF599" s="2"/>
      <c r="TVG599" s="2"/>
      <c r="TVH599" s="2"/>
      <c r="TVI599" s="2"/>
      <c r="TVJ599" s="2"/>
      <c r="TVK599" s="2"/>
      <c r="TVL599" s="2"/>
      <c r="TVM599" s="2"/>
      <c r="TVN599" s="2"/>
      <c r="TVO599" s="2"/>
      <c r="TVP599" s="2"/>
      <c r="TVQ599" s="2"/>
      <c r="TVR599" s="2"/>
      <c r="TVS599" s="2"/>
      <c r="TVT599" s="2"/>
      <c r="TVU599" s="2"/>
      <c r="TVV599" s="2"/>
      <c r="TVW599" s="2"/>
      <c r="TVX599" s="2"/>
      <c r="TVY599" s="2"/>
      <c r="TVZ599" s="2"/>
      <c r="TWA599" s="2"/>
      <c r="TWB599" s="2"/>
      <c r="TWC599" s="2"/>
      <c r="TWD599" s="2"/>
      <c r="TWE599" s="2"/>
      <c r="TWF599" s="2"/>
      <c r="TWG599" s="2"/>
      <c r="TWH599" s="2"/>
      <c r="TWI599" s="2"/>
      <c r="TWJ599" s="2"/>
      <c r="TWK599" s="2"/>
      <c r="TWL599" s="2"/>
      <c r="TWM599" s="2"/>
      <c r="TWN599" s="2"/>
      <c r="TWO599" s="2"/>
      <c r="TWP599" s="2"/>
      <c r="TWQ599" s="2"/>
      <c r="TWR599" s="2"/>
      <c r="TWS599" s="2"/>
      <c r="TWT599" s="2"/>
      <c r="TWU599" s="2"/>
      <c r="TWV599" s="2"/>
      <c r="TWW599" s="2"/>
      <c r="TWX599" s="2"/>
      <c r="TWY599" s="2"/>
      <c r="TWZ599" s="2"/>
      <c r="TXA599" s="2"/>
      <c r="TXB599" s="2"/>
      <c r="TXC599" s="2"/>
      <c r="TXD599" s="2"/>
      <c r="TXE599" s="2"/>
      <c r="TXF599" s="2"/>
      <c r="TXG599" s="2"/>
      <c r="TXH599" s="2"/>
      <c r="TXI599" s="2"/>
      <c r="TXJ599" s="2"/>
      <c r="TXK599" s="2"/>
      <c r="TXL599" s="2"/>
      <c r="TXM599" s="2"/>
      <c r="TXN599" s="2"/>
      <c r="TXO599" s="2"/>
      <c r="TXP599" s="2"/>
      <c r="TXQ599" s="2"/>
      <c r="TXR599" s="2"/>
      <c r="TXS599" s="2"/>
      <c r="TXT599" s="2"/>
      <c r="TXU599" s="2"/>
      <c r="TXV599" s="2"/>
      <c r="TXW599" s="2"/>
      <c r="TXX599" s="2"/>
      <c r="TXY599" s="2"/>
      <c r="TXZ599" s="2"/>
      <c r="TYA599" s="2"/>
      <c r="TYB599" s="2"/>
      <c r="TYC599" s="2"/>
      <c r="TYD599" s="2"/>
      <c r="TYE599" s="2"/>
      <c r="TYF599" s="2"/>
      <c r="TYG599" s="2"/>
      <c r="TYH599" s="2"/>
      <c r="TYI599" s="2"/>
      <c r="TYJ599" s="2"/>
      <c r="TYK599" s="2"/>
      <c r="TYL599" s="2"/>
      <c r="TYM599" s="2"/>
      <c r="TYN599" s="2"/>
      <c r="TYO599" s="2"/>
      <c r="TYP599" s="2"/>
      <c r="TYQ599" s="2"/>
      <c r="TYR599" s="2"/>
      <c r="TYS599" s="2"/>
      <c r="TYT599" s="2"/>
      <c r="TYU599" s="2"/>
      <c r="TYV599" s="2"/>
      <c r="TYW599" s="2"/>
      <c r="TYX599" s="2"/>
      <c r="TYY599" s="2"/>
      <c r="TYZ599" s="2"/>
      <c r="TZA599" s="2"/>
      <c r="TZB599" s="2"/>
      <c r="TZC599" s="2"/>
      <c r="TZD599" s="2"/>
      <c r="TZE599" s="2"/>
      <c r="TZF599" s="2"/>
      <c r="TZG599" s="2"/>
      <c r="TZH599" s="2"/>
      <c r="TZI599" s="2"/>
      <c r="TZJ599" s="2"/>
      <c r="TZK599" s="2"/>
      <c r="TZL599" s="2"/>
      <c r="TZM599" s="2"/>
      <c r="TZN599" s="2"/>
      <c r="TZO599" s="2"/>
      <c r="TZP599" s="2"/>
      <c r="TZQ599" s="2"/>
      <c r="TZR599" s="2"/>
      <c r="TZS599" s="2"/>
      <c r="TZT599" s="2"/>
      <c r="TZU599" s="2"/>
      <c r="TZV599" s="2"/>
      <c r="TZW599" s="2"/>
      <c r="TZX599" s="2"/>
      <c r="TZY599" s="2"/>
      <c r="TZZ599" s="2"/>
      <c r="UAA599" s="2"/>
      <c r="UAB599" s="2"/>
      <c r="UAC599" s="2"/>
      <c r="UAD599" s="2"/>
      <c r="UAE599" s="2"/>
      <c r="UAF599" s="2"/>
      <c r="UAG599" s="2"/>
      <c r="UAH599" s="2"/>
      <c r="UAI599" s="2"/>
      <c r="UAJ599" s="2"/>
      <c r="UAK599" s="2"/>
      <c r="UAL599" s="2"/>
      <c r="UAM599" s="2"/>
      <c r="UAN599" s="2"/>
      <c r="UAO599" s="2"/>
      <c r="UAP599" s="2"/>
      <c r="UAQ599" s="2"/>
      <c r="UAR599" s="2"/>
      <c r="UAS599" s="2"/>
      <c r="UAT599" s="2"/>
      <c r="UAU599" s="2"/>
      <c r="UAV599" s="2"/>
      <c r="UAW599" s="2"/>
      <c r="UAX599" s="2"/>
      <c r="UAY599" s="2"/>
      <c r="UAZ599" s="2"/>
      <c r="UBA599" s="2"/>
      <c r="UBB599" s="2"/>
      <c r="UBC599" s="2"/>
      <c r="UBD599" s="2"/>
      <c r="UBE599" s="2"/>
      <c r="UBF599" s="2"/>
      <c r="UBG599" s="2"/>
      <c r="UBH599" s="2"/>
      <c r="UBI599" s="2"/>
      <c r="UBJ599" s="2"/>
      <c r="UBK599" s="2"/>
      <c r="UBL599" s="2"/>
      <c r="UBM599" s="2"/>
      <c r="UBN599" s="2"/>
      <c r="UBO599" s="2"/>
      <c r="UBP599" s="2"/>
      <c r="UBQ599" s="2"/>
      <c r="UBR599" s="2"/>
      <c r="UBS599" s="2"/>
      <c r="UBT599" s="2"/>
      <c r="UBU599" s="2"/>
      <c r="UBV599" s="2"/>
      <c r="UBW599" s="2"/>
      <c r="UBX599" s="2"/>
      <c r="UBY599" s="2"/>
      <c r="UBZ599" s="2"/>
      <c r="UCA599" s="2"/>
      <c r="UCB599" s="2"/>
      <c r="UCC599" s="2"/>
      <c r="UCD599" s="2"/>
      <c r="UCE599" s="2"/>
      <c r="UCF599" s="2"/>
      <c r="UCG599" s="2"/>
      <c r="UCH599" s="2"/>
      <c r="UCI599" s="2"/>
      <c r="UCJ599" s="2"/>
      <c r="UCK599" s="2"/>
      <c r="UCL599" s="2"/>
      <c r="UCM599" s="2"/>
      <c r="UCN599" s="2"/>
      <c r="UCO599" s="2"/>
      <c r="UCP599" s="2"/>
      <c r="UCQ599" s="2"/>
      <c r="UCR599" s="2"/>
      <c r="UCS599" s="2"/>
      <c r="UCT599" s="2"/>
      <c r="UCU599" s="2"/>
      <c r="UCV599" s="2"/>
      <c r="UCW599" s="2"/>
      <c r="UCX599" s="2"/>
      <c r="UCY599" s="2"/>
      <c r="UCZ599" s="2"/>
      <c r="UDA599" s="2"/>
      <c r="UDB599" s="2"/>
      <c r="UDC599" s="2"/>
      <c r="UDD599" s="2"/>
      <c r="UDE599" s="2"/>
      <c r="UDF599" s="2"/>
      <c r="UDG599" s="2"/>
      <c r="UDH599" s="2"/>
      <c r="UDI599" s="2"/>
      <c r="UDJ599" s="2"/>
      <c r="UDK599" s="2"/>
      <c r="UDL599" s="2"/>
      <c r="UDM599" s="2"/>
      <c r="UDN599" s="2"/>
      <c r="UDO599" s="2"/>
      <c r="UDP599" s="2"/>
      <c r="UDQ599" s="2"/>
      <c r="UDR599" s="2"/>
      <c r="UDS599" s="2"/>
      <c r="UDT599" s="2"/>
      <c r="UDU599" s="2"/>
      <c r="UDV599" s="2"/>
      <c r="UDW599" s="2"/>
      <c r="UDX599" s="2"/>
      <c r="UDY599" s="2"/>
      <c r="UDZ599" s="2"/>
      <c r="UEA599" s="2"/>
      <c r="UEB599" s="2"/>
      <c r="UEC599" s="2"/>
      <c r="UED599" s="2"/>
      <c r="UEE599" s="2"/>
      <c r="UEF599" s="2"/>
      <c r="UEG599" s="2"/>
      <c r="UEH599" s="2"/>
      <c r="UEI599" s="2"/>
      <c r="UEJ599" s="2"/>
      <c r="UEK599" s="2"/>
      <c r="UEL599" s="2"/>
      <c r="UEM599" s="2"/>
      <c r="UEN599" s="2"/>
      <c r="UEO599" s="2"/>
      <c r="UEP599" s="2"/>
      <c r="UEQ599" s="2"/>
      <c r="UER599" s="2"/>
      <c r="UES599" s="2"/>
      <c r="UET599" s="2"/>
      <c r="UEU599" s="2"/>
      <c r="UEV599" s="2"/>
      <c r="UEW599" s="2"/>
      <c r="UEX599" s="2"/>
      <c r="UEY599" s="2"/>
      <c r="UEZ599" s="2"/>
      <c r="UFA599" s="2"/>
      <c r="UFB599" s="2"/>
      <c r="UFC599" s="2"/>
      <c r="UFD599" s="2"/>
      <c r="UFE599" s="2"/>
      <c r="UFF599" s="2"/>
      <c r="UFG599" s="2"/>
      <c r="UFH599" s="2"/>
      <c r="UFI599" s="2"/>
      <c r="UFJ599" s="2"/>
      <c r="UFK599" s="2"/>
      <c r="UFL599" s="2"/>
      <c r="UFM599" s="2"/>
      <c r="UFN599" s="2"/>
      <c r="UFO599" s="2"/>
      <c r="UFP599" s="2"/>
      <c r="UFQ599" s="2"/>
      <c r="UFR599" s="2"/>
      <c r="UFS599" s="2"/>
      <c r="UFT599" s="2"/>
      <c r="UFU599" s="2"/>
      <c r="UFV599" s="2"/>
      <c r="UFW599" s="2"/>
      <c r="UFX599" s="2"/>
      <c r="UFY599" s="2"/>
      <c r="UFZ599" s="2"/>
      <c r="UGA599" s="2"/>
      <c r="UGB599" s="2"/>
      <c r="UGC599" s="2"/>
      <c r="UGD599" s="2"/>
      <c r="UGE599" s="2"/>
      <c r="UGF599" s="2"/>
      <c r="UGG599" s="2"/>
      <c r="UGH599" s="2"/>
      <c r="UGI599" s="2"/>
      <c r="UGJ599" s="2"/>
      <c r="UGK599" s="2"/>
      <c r="UGL599" s="2"/>
      <c r="UGM599" s="2"/>
      <c r="UGN599" s="2"/>
      <c r="UGO599" s="2"/>
      <c r="UGP599" s="2"/>
      <c r="UGQ599" s="2"/>
      <c r="UGR599" s="2"/>
      <c r="UGS599" s="2"/>
      <c r="UGT599" s="2"/>
      <c r="UGU599" s="2"/>
      <c r="UGV599" s="2"/>
      <c r="UGW599" s="2"/>
      <c r="UGX599" s="2"/>
      <c r="UGY599" s="2"/>
      <c r="UGZ599" s="2"/>
      <c r="UHA599" s="2"/>
      <c r="UHB599" s="2"/>
      <c r="UHC599" s="2"/>
      <c r="UHD599" s="2"/>
      <c r="UHE599" s="2"/>
      <c r="UHF599" s="2"/>
      <c r="UHG599" s="2"/>
      <c r="UHH599" s="2"/>
      <c r="UHI599" s="2"/>
      <c r="UHJ599" s="2"/>
      <c r="UHK599" s="2"/>
      <c r="UHL599" s="2"/>
      <c r="UHM599" s="2"/>
      <c r="UHN599" s="2"/>
      <c r="UHO599" s="2"/>
      <c r="UHP599" s="2"/>
      <c r="UHQ599" s="2"/>
      <c r="UHR599" s="2"/>
      <c r="UHS599" s="2"/>
      <c r="UHT599" s="2"/>
      <c r="UHU599" s="2"/>
      <c r="UHV599" s="2"/>
      <c r="UHW599" s="2"/>
      <c r="UHX599" s="2"/>
      <c r="UHY599" s="2"/>
      <c r="UHZ599" s="2"/>
      <c r="UIA599" s="2"/>
      <c r="UIB599" s="2"/>
      <c r="UIC599" s="2"/>
      <c r="UID599" s="2"/>
      <c r="UIE599" s="2"/>
      <c r="UIF599" s="2"/>
      <c r="UIG599" s="2"/>
      <c r="UIH599" s="2"/>
      <c r="UII599" s="2"/>
      <c r="UIJ599" s="2"/>
      <c r="UIK599" s="2"/>
      <c r="UIL599" s="2"/>
      <c r="UIM599" s="2"/>
      <c r="UIN599" s="2"/>
      <c r="UIO599" s="2"/>
      <c r="UIP599" s="2"/>
      <c r="UIQ599" s="2"/>
      <c r="UIR599" s="2"/>
      <c r="UIS599" s="2"/>
      <c r="UIT599" s="2"/>
      <c r="UIU599" s="2"/>
      <c r="UIV599" s="2"/>
      <c r="UIW599" s="2"/>
      <c r="UIX599" s="2"/>
      <c r="UIY599" s="2"/>
      <c r="UIZ599" s="2"/>
      <c r="UJA599" s="2"/>
      <c r="UJB599" s="2"/>
      <c r="UJC599" s="2"/>
      <c r="UJD599" s="2"/>
      <c r="UJE599" s="2"/>
      <c r="UJF599" s="2"/>
      <c r="UJG599" s="2"/>
      <c r="UJH599" s="2"/>
      <c r="UJI599" s="2"/>
      <c r="UJJ599" s="2"/>
      <c r="UJK599" s="2"/>
      <c r="UJL599" s="2"/>
      <c r="UJM599" s="2"/>
      <c r="UJN599" s="2"/>
      <c r="UJO599" s="2"/>
      <c r="UJP599" s="2"/>
      <c r="UJQ599" s="2"/>
      <c r="UJR599" s="2"/>
      <c r="UJS599" s="2"/>
      <c r="UJT599" s="2"/>
      <c r="UJU599" s="2"/>
      <c r="UJV599" s="2"/>
      <c r="UJW599" s="2"/>
      <c r="UJX599" s="2"/>
      <c r="UJY599" s="2"/>
      <c r="UJZ599" s="2"/>
      <c r="UKA599" s="2"/>
      <c r="UKB599" s="2"/>
      <c r="UKC599" s="2"/>
      <c r="UKD599" s="2"/>
      <c r="UKE599" s="2"/>
      <c r="UKF599" s="2"/>
      <c r="UKG599" s="2"/>
      <c r="UKH599" s="2"/>
      <c r="UKI599" s="2"/>
      <c r="UKJ599" s="2"/>
      <c r="UKK599" s="2"/>
      <c r="UKL599" s="2"/>
      <c r="UKM599" s="2"/>
      <c r="UKN599" s="2"/>
      <c r="UKO599" s="2"/>
      <c r="UKP599" s="2"/>
      <c r="UKQ599" s="2"/>
      <c r="UKR599" s="2"/>
      <c r="UKS599" s="2"/>
      <c r="UKT599" s="2"/>
      <c r="UKU599" s="2"/>
      <c r="UKV599" s="2"/>
      <c r="UKW599" s="2"/>
      <c r="UKX599" s="2"/>
      <c r="UKY599" s="2"/>
      <c r="UKZ599" s="2"/>
      <c r="ULA599" s="2"/>
      <c r="ULB599" s="2"/>
      <c r="ULC599" s="2"/>
      <c r="ULD599" s="2"/>
      <c r="ULE599" s="2"/>
      <c r="ULF599" s="2"/>
      <c r="ULG599" s="2"/>
      <c r="ULH599" s="2"/>
      <c r="ULI599" s="2"/>
      <c r="ULJ599" s="2"/>
      <c r="ULK599" s="2"/>
      <c r="ULL599" s="2"/>
      <c r="ULM599" s="2"/>
      <c r="ULN599" s="2"/>
      <c r="ULO599" s="2"/>
      <c r="ULP599" s="2"/>
      <c r="ULQ599" s="2"/>
      <c r="ULR599" s="2"/>
      <c r="ULS599" s="2"/>
      <c r="ULT599" s="2"/>
      <c r="ULU599" s="2"/>
      <c r="ULV599" s="2"/>
      <c r="ULW599" s="2"/>
      <c r="ULX599" s="2"/>
      <c r="ULY599" s="2"/>
      <c r="ULZ599" s="2"/>
      <c r="UMA599" s="2"/>
      <c r="UMB599" s="2"/>
      <c r="UMC599" s="2"/>
      <c r="UMD599" s="2"/>
      <c r="UME599" s="2"/>
      <c r="UMF599" s="2"/>
      <c r="UMG599" s="2"/>
      <c r="UMH599" s="2"/>
      <c r="UMI599" s="2"/>
      <c r="UMJ599" s="2"/>
      <c r="UMK599" s="2"/>
      <c r="UML599" s="2"/>
      <c r="UMM599" s="2"/>
      <c r="UMN599" s="2"/>
      <c r="UMO599" s="2"/>
      <c r="UMP599" s="2"/>
      <c r="UMQ599" s="2"/>
      <c r="UMR599" s="2"/>
      <c r="UMS599" s="2"/>
      <c r="UMT599" s="2"/>
      <c r="UMU599" s="2"/>
      <c r="UMV599" s="2"/>
      <c r="UMW599" s="2"/>
      <c r="UMX599" s="2"/>
      <c r="UMY599" s="2"/>
      <c r="UMZ599" s="2"/>
      <c r="UNA599" s="2"/>
      <c r="UNB599" s="2"/>
      <c r="UNC599" s="2"/>
      <c r="UND599" s="2"/>
      <c r="UNE599" s="2"/>
      <c r="UNF599" s="2"/>
      <c r="UNG599" s="2"/>
      <c r="UNH599" s="2"/>
      <c r="UNI599" s="2"/>
      <c r="UNJ599" s="2"/>
      <c r="UNK599" s="2"/>
      <c r="UNL599" s="2"/>
      <c r="UNM599" s="2"/>
      <c r="UNN599" s="2"/>
      <c r="UNO599" s="2"/>
      <c r="UNP599" s="2"/>
      <c r="UNQ599" s="2"/>
      <c r="UNR599" s="2"/>
      <c r="UNS599" s="2"/>
      <c r="UNT599" s="2"/>
      <c r="UNU599" s="2"/>
      <c r="UNV599" s="2"/>
      <c r="UNW599" s="2"/>
      <c r="UNX599" s="2"/>
      <c r="UNY599" s="2"/>
      <c r="UNZ599" s="2"/>
      <c r="UOA599" s="2"/>
      <c r="UOB599" s="2"/>
      <c r="UOC599" s="2"/>
      <c r="UOD599" s="2"/>
      <c r="UOE599" s="2"/>
      <c r="UOF599" s="2"/>
      <c r="UOG599" s="2"/>
      <c r="UOH599" s="2"/>
      <c r="UOI599" s="2"/>
      <c r="UOJ599" s="2"/>
      <c r="UOK599" s="2"/>
      <c r="UOL599" s="2"/>
      <c r="UOM599" s="2"/>
      <c r="UON599" s="2"/>
      <c r="UOO599" s="2"/>
      <c r="UOP599" s="2"/>
      <c r="UOQ599" s="2"/>
      <c r="UOR599" s="2"/>
      <c r="UOS599" s="2"/>
      <c r="UOT599" s="2"/>
      <c r="UOU599" s="2"/>
      <c r="UOV599" s="2"/>
      <c r="UOW599" s="2"/>
      <c r="UOX599" s="2"/>
      <c r="UOY599" s="2"/>
      <c r="UOZ599" s="2"/>
      <c r="UPA599" s="2"/>
      <c r="UPB599" s="2"/>
      <c r="UPC599" s="2"/>
      <c r="UPD599" s="2"/>
      <c r="UPE599" s="2"/>
      <c r="UPF599" s="2"/>
      <c r="UPG599" s="2"/>
      <c r="UPH599" s="2"/>
      <c r="UPI599" s="2"/>
      <c r="UPJ599" s="2"/>
      <c r="UPK599" s="2"/>
      <c r="UPL599" s="2"/>
      <c r="UPM599" s="2"/>
      <c r="UPN599" s="2"/>
      <c r="UPO599" s="2"/>
      <c r="UPP599" s="2"/>
      <c r="UPQ599" s="2"/>
      <c r="UPR599" s="2"/>
      <c r="UPS599" s="2"/>
      <c r="UPT599" s="2"/>
      <c r="UPU599" s="2"/>
      <c r="UPV599" s="2"/>
      <c r="UPW599" s="2"/>
      <c r="UPX599" s="2"/>
      <c r="UPY599" s="2"/>
      <c r="UPZ599" s="2"/>
      <c r="UQA599" s="2"/>
      <c r="UQB599" s="2"/>
      <c r="UQC599" s="2"/>
      <c r="UQD599" s="2"/>
      <c r="UQE599" s="2"/>
      <c r="UQF599" s="2"/>
      <c r="UQG599" s="2"/>
      <c r="UQH599" s="2"/>
      <c r="UQI599" s="2"/>
      <c r="UQJ599" s="2"/>
      <c r="UQK599" s="2"/>
      <c r="UQL599" s="2"/>
      <c r="UQM599" s="2"/>
      <c r="UQN599" s="2"/>
      <c r="UQO599" s="2"/>
      <c r="UQP599" s="2"/>
      <c r="UQQ599" s="2"/>
      <c r="UQR599" s="2"/>
      <c r="UQS599" s="2"/>
      <c r="UQT599" s="2"/>
      <c r="UQU599" s="2"/>
      <c r="UQV599" s="2"/>
      <c r="UQW599" s="2"/>
      <c r="UQX599" s="2"/>
      <c r="UQY599" s="2"/>
      <c r="UQZ599" s="2"/>
      <c r="URA599" s="2"/>
      <c r="URB599" s="2"/>
      <c r="URC599" s="2"/>
      <c r="URD599" s="2"/>
      <c r="URE599" s="2"/>
      <c r="URF599" s="2"/>
      <c r="URG599" s="2"/>
      <c r="URH599" s="2"/>
      <c r="URI599" s="2"/>
      <c r="URJ599" s="2"/>
      <c r="URK599" s="2"/>
      <c r="URL599" s="2"/>
      <c r="URM599" s="2"/>
      <c r="URN599" s="2"/>
      <c r="URO599" s="2"/>
      <c r="URP599" s="2"/>
      <c r="URQ599" s="2"/>
      <c r="URR599" s="2"/>
      <c r="URS599" s="2"/>
      <c r="URT599" s="2"/>
      <c r="URU599" s="2"/>
      <c r="URV599" s="2"/>
      <c r="URW599" s="2"/>
      <c r="URX599" s="2"/>
      <c r="URY599" s="2"/>
      <c r="URZ599" s="2"/>
      <c r="USA599" s="2"/>
      <c r="USB599" s="2"/>
      <c r="USC599" s="2"/>
      <c r="USD599" s="2"/>
      <c r="USE599" s="2"/>
      <c r="USF599" s="2"/>
      <c r="USG599" s="2"/>
      <c r="USH599" s="2"/>
      <c r="USI599" s="2"/>
      <c r="USJ599" s="2"/>
      <c r="USK599" s="2"/>
      <c r="USL599" s="2"/>
      <c r="USM599" s="2"/>
      <c r="USN599" s="2"/>
      <c r="USO599" s="2"/>
      <c r="USP599" s="2"/>
      <c r="USQ599" s="2"/>
      <c r="USR599" s="2"/>
      <c r="USS599" s="2"/>
      <c r="UST599" s="2"/>
      <c r="USU599" s="2"/>
      <c r="USV599" s="2"/>
      <c r="USW599" s="2"/>
      <c r="USX599" s="2"/>
      <c r="USY599" s="2"/>
      <c r="USZ599" s="2"/>
      <c r="UTA599" s="2"/>
      <c r="UTB599" s="2"/>
      <c r="UTC599" s="2"/>
      <c r="UTD599" s="2"/>
      <c r="UTE599" s="2"/>
      <c r="UTF599" s="2"/>
      <c r="UTG599" s="2"/>
      <c r="UTH599" s="2"/>
      <c r="UTI599" s="2"/>
      <c r="UTJ599" s="2"/>
      <c r="UTK599" s="2"/>
      <c r="UTL599" s="2"/>
      <c r="UTM599" s="2"/>
      <c r="UTN599" s="2"/>
      <c r="UTO599" s="2"/>
      <c r="UTP599" s="2"/>
      <c r="UTQ599" s="2"/>
      <c r="UTR599" s="2"/>
      <c r="UTS599" s="2"/>
      <c r="UTT599" s="2"/>
      <c r="UTU599" s="2"/>
      <c r="UTV599" s="2"/>
      <c r="UTW599" s="2"/>
      <c r="UTX599" s="2"/>
      <c r="UTY599" s="2"/>
      <c r="UTZ599" s="2"/>
      <c r="UUA599" s="2"/>
      <c r="UUB599" s="2"/>
      <c r="UUC599" s="2"/>
      <c r="UUD599" s="2"/>
      <c r="UUE599" s="2"/>
      <c r="UUF599" s="2"/>
      <c r="UUG599" s="2"/>
      <c r="UUH599" s="2"/>
      <c r="UUI599" s="2"/>
      <c r="UUJ599" s="2"/>
      <c r="UUK599" s="2"/>
      <c r="UUL599" s="2"/>
      <c r="UUM599" s="2"/>
      <c r="UUN599" s="2"/>
      <c r="UUO599" s="2"/>
      <c r="UUP599" s="2"/>
      <c r="UUQ599" s="2"/>
      <c r="UUR599" s="2"/>
      <c r="UUS599" s="2"/>
      <c r="UUT599" s="2"/>
      <c r="UUU599" s="2"/>
      <c r="UUV599" s="2"/>
      <c r="UUW599" s="2"/>
      <c r="UUX599" s="2"/>
      <c r="UUY599" s="2"/>
      <c r="UUZ599" s="2"/>
      <c r="UVA599" s="2"/>
      <c r="UVB599" s="2"/>
      <c r="UVC599" s="2"/>
      <c r="UVD599" s="2"/>
      <c r="UVE599" s="2"/>
      <c r="UVF599" s="2"/>
      <c r="UVG599" s="2"/>
      <c r="UVH599" s="2"/>
      <c r="UVI599" s="2"/>
      <c r="UVJ599" s="2"/>
      <c r="UVK599" s="2"/>
      <c r="UVL599" s="2"/>
      <c r="UVM599" s="2"/>
      <c r="UVN599" s="2"/>
      <c r="UVO599" s="2"/>
      <c r="UVP599" s="2"/>
      <c r="UVQ599" s="2"/>
      <c r="UVR599" s="2"/>
      <c r="UVS599" s="2"/>
      <c r="UVT599" s="2"/>
      <c r="UVU599" s="2"/>
      <c r="UVV599" s="2"/>
      <c r="UVW599" s="2"/>
      <c r="UVX599" s="2"/>
      <c r="UVY599" s="2"/>
      <c r="UVZ599" s="2"/>
      <c r="UWA599" s="2"/>
      <c r="UWB599" s="2"/>
      <c r="UWC599" s="2"/>
      <c r="UWD599" s="2"/>
      <c r="UWE599" s="2"/>
      <c r="UWF599" s="2"/>
      <c r="UWG599" s="2"/>
      <c r="UWH599" s="2"/>
      <c r="UWI599" s="2"/>
      <c r="UWJ599" s="2"/>
      <c r="UWK599" s="2"/>
      <c r="UWL599" s="2"/>
      <c r="UWM599" s="2"/>
      <c r="UWN599" s="2"/>
      <c r="UWO599" s="2"/>
      <c r="UWP599" s="2"/>
      <c r="UWQ599" s="2"/>
      <c r="UWR599" s="2"/>
      <c r="UWS599" s="2"/>
      <c r="UWT599" s="2"/>
      <c r="UWU599" s="2"/>
      <c r="UWV599" s="2"/>
      <c r="UWW599" s="2"/>
      <c r="UWX599" s="2"/>
      <c r="UWY599" s="2"/>
      <c r="UWZ599" s="2"/>
      <c r="UXA599" s="2"/>
      <c r="UXB599" s="2"/>
      <c r="UXC599" s="2"/>
      <c r="UXD599" s="2"/>
      <c r="UXE599" s="2"/>
      <c r="UXF599" s="2"/>
      <c r="UXG599" s="2"/>
      <c r="UXH599" s="2"/>
      <c r="UXI599" s="2"/>
      <c r="UXJ599" s="2"/>
      <c r="UXK599" s="2"/>
      <c r="UXL599" s="2"/>
      <c r="UXM599" s="2"/>
      <c r="UXN599" s="2"/>
      <c r="UXO599" s="2"/>
      <c r="UXP599" s="2"/>
      <c r="UXQ599" s="2"/>
      <c r="UXR599" s="2"/>
      <c r="UXS599" s="2"/>
      <c r="UXT599" s="2"/>
      <c r="UXU599" s="2"/>
      <c r="UXV599" s="2"/>
      <c r="UXW599" s="2"/>
      <c r="UXX599" s="2"/>
      <c r="UXY599" s="2"/>
      <c r="UXZ599" s="2"/>
      <c r="UYA599" s="2"/>
      <c r="UYB599" s="2"/>
      <c r="UYC599" s="2"/>
      <c r="UYD599" s="2"/>
      <c r="UYE599" s="2"/>
      <c r="UYF599" s="2"/>
      <c r="UYG599" s="2"/>
      <c r="UYH599" s="2"/>
      <c r="UYI599" s="2"/>
      <c r="UYJ599" s="2"/>
      <c r="UYK599" s="2"/>
      <c r="UYL599" s="2"/>
      <c r="UYM599" s="2"/>
      <c r="UYN599" s="2"/>
      <c r="UYO599" s="2"/>
      <c r="UYP599" s="2"/>
      <c r="UYQ599" s="2"/>
      <c r="UYR599" s="2"/>
      <c r="UYS599" s="2"/>
      <c r="UYT599" s="2"/>
      <c r="UYU599" s="2"/>
      <c r="UYV599" s="2"/>
      <c r="UYW599" s="2"/>
      <c r="UYX599" s="2"/>
      <c r="UYY599" s="2"/>
      <c r="UYZ599" s="2"/>
      <c r="UZA599" s="2"/>
      <c r="UZB599" s="2"/>
      <c r="UZC599" s="2"/>
      <c r="UZD599" s="2"/>
      <c r="UZE599" s="2"/>
      <c r="UZF599" s="2"/>
      <c r="UZG599" s="2"/>
      <c r="UZH599" s="2"/>
      <c r="UZI599" s="2"/>
      <c r="UZJ599" s="2"/>
      <c r="UZK599" s="2"/>
      <c r="UZL599" s="2"/>
      <c r="UZM599" s="2"/>
      <c r="UZN599" s="2"/>
      <c r="UZO599" s="2"/>
      <c r="UZP599" s="2"/>
      <c r="UZQ599" s="2"/>
      <c r="UZR599" s="2"/>
      <c r="UZS599" s="2"/>
      <c r="UZT599" s="2"/>
      <c r="UZU599" s="2"/>
      <c r="UZV599" s="2"/>
      <c r="UZW599" s="2"/>
      <c r="UZX599" s="2"/>
      <c r="UZY599" s="2"/>
      <c r="UZZ599" s="2"/>
      <c r="VAA599" s="2"/>
      <c r="VAB599" s="2"/>
      <c r="VAC599" s="2"/>
      <c r="VAD599" s="2"/>
      <c r="VAE599" s="2"/>
      <c r="VAF599" s="2"/>
      <c r="VAG599" s="2"/>
      <c r="VAH599" s="2"/>
      <c r="VAI599" s="2"/>
      <c r="VAJ599" s="2"/>
      <c r="VAK599" s="2"/>
      <c r="VAL599" s="2"/>
      <c r="VAM599" s="2"/>
      <c r="VAN599" s="2"/>
      <c r="VAO599" s="2"/>
      <c r="VAP599" s="2"/>
      <c r="VAQ599" s="2"/>
      <c r="VAR599" s="2"/>
      <c r="VAS599" s="2"/>
      <c r="VAT599" s="2"/>
      <c r="VAU599" s="2"/>
      <c r="VAV599" s="2"/>
      <c r="VAW599" s="2"/>
      <c r="VAX599" s="2"/>
      <c r="VAY599" s="2"/>
      <c r="VAZ599" s="2"/>
      <c r="VBA599" s="2"/>
      <c r="VBB599" s="2"/>
      <c r="VBC599" s="2"/>
      <c r="VBD599" s="2"/>
      <c r="VBE599" s="2"/>
      <c r="VBF599" s="2"/>
      <c r="VBG599" s="2"/>
      <c r="VBH599" s="2"/>
      <c r="VBI599" s="2"/>
      <c r="VBJ599" s="2"/>
      <c r="VBK599" s="2"/>
      <c r="VBL599" s="2"/>
      <c r="VBM599" s="2"/>
      <c r="VBN599" s="2"/>
      <c r="VBO599" s="2"/>
      <c r="VBP599" s="2"/>
      <c r="VBQ599" s="2"/>
      <c r="VBR599" s="2"/>
      <c r="VBS599" s="2"/>
      <c r="VBT599" s="2"/>
      <c r="VBU599" s="2"/>
      <c r="VBV599" s="2"/>
      <c r="VBW599" s="2"/>
      <c r="VBX599" s="2"/>
      <c r="VBY599" s="2"/>
      <c r="VBZ599" s="2"/>
      <c r="VCA599" s="2"/>
      <c r="VCB599" s="2"/>
      <c r="VCC599" s="2"/>
      <c r="VCD599" s="2"/>
      <c r="VCE599" s="2"/>
      <c r="VCF599" s="2"/>
      <c r="VCG599" s="2"/>
      <c r="VCH599" s="2"/>
      <c r="VCI599" s="2"/>
      <c r="VCJ599" s="2"/>
      <c r="VCK599" s="2"/>
      <c r="VCL599" s="2"/>
      <c r="VCM599" s="2"/>
      <c r="VCN599" s="2"/>
      <c r="VCO599" s="2"/>
      <c r="VCP599" s="2"/>
      <c r="VCQ599" s="2"/>
      <c r="VCR599" s="2"/>
      <c r="VCS599" s="2"/>
      <c r="VCT599" s="2"/>
      <c r="VCU599" s="2"/>
      <c r="VCV599" s="2"/>
      <c r="VCW599" s="2"/>
      <c r="VCX599" s="2"/>
      <c r="VCY599" s="2"/>
      <c r="VCZ599" s="2"/>
      <c r="VDA599" s="2"/>
      <c r="VDB599" s="2"/>
      <c r="VDC599" s="2"/>
      <c r="VDD599" s="2"/>
      <c r="VDE599" s="2"/>
      <c r="VDF599" s="2"/>
      <c r="VDG599" s="2"/>
      <c r="VDH599" s="2"/>
      <c r="VDI599" s="2"/>
      <c r="VDJ599" s="2"/>
      <c r="VDK599" s="2"/>
      <c r="VDL599" s="2"/>
      <c r="VDM599" s="2"/>
      <c r="VDN599" s="2"/>
      <c r="VDO599" s="2"/>
      <c r="VDP599" s="2"/>
      <c r="VDQ599" s="2"/>
      <c r="VDR599" s="2"/>
      <c r="VDS599" s="2"/>
      <c r="VDT599" s="2"/>
      <c r="VDU599" s="2"/>
      <c r="VDV599" s="2"/>
      <c r="VDW599" s="2"/>
      <c r="VDX599" s="2"/>
      <c r="VDY599" s="2"/>
      <c r="VDZ599" s="2"/>
      <c r="VEA599" s="2"/>
      <c r="VEB599" s="2"/>
      <c r="VEC599" s="2"/>
      <c r="VED599" s="2"/>
      <c r="VEE599" s="2"/>
      <c r="VEF599" s="2"/>
      <c r="VEG599" s="2"/>
      <c r="VEH599" s="2"/>
      <c r="VEI599" s="2"/>
      <c r="VEJ599" s="2"/>
      <c r="VEK599" s="2"/>
      <c r="VEL599" s="2"/>
      <c r="VEM599" s="2"/>
      <c r="VEN599" s="2"/>
      <c r="VEO599" s="2"/>
      <c r="VEP599" s="2"/>
      <c r="VEQ599" s="2"/>
      <c r="VER599" s="2"/>
      <c r="VES599" s="2"/>
      <c r="VET599" s="2"/>
      <c r="VEU599" s="2"/>
      <c r="VEV599" s="2"/>
      <c r="VEW599" s="2"/>
      <c r="VEX599" s="2"/>
      <c r="VEY599" s="2"/>
      <c r="VEZ599" s="2"/>
      <c r="VFA599" s="2"/>
      <c r="VFB599" s="2"/>
      <c r="VFC599" s="2"/>
      <c r="VFD599" s="2"/>
      <c r="VFE599" s="2"/>
      <c r="VFF599" s="2"/>
      <c r="VFG599" s="2"/>
      <c r="VFH599" s="2"/>
      <c r="VFI599" s="2"/>
      <c r="VFJ599" s="2"/>
      <c r="VFK599" s="2"/>
      <c r="VFL599" s="2"/>
      <c r="VFM599" s="2"/>
      <c r="VFN599" s="2"/>
      <c r="VFO599" s="2"/>
      <c r="VFP599" s="2"/>
      <c r="VFQ599" s="2"/>
      <c r="VFR599" s="2"/>
      <c r="VFS599" s="2"/>
      <c r="VFT599" s="2"/>
      <c r="VFU599" s="2"/>
      <c r="VFV599" s="2"/>
      <c r="VFW599" s="2"/>
      <c r="VFX599" s="2"/>
      <c r="VFY599" s="2"/>
      <c r="VFZ599" s="2"/>
      <c r="VGA599" s="2"/>
      <c r="VGB599" s="2"/>
      <c r="VGC599" s="2"/>
      <c r="VGD599" s="2"/>
      <c r="VGE599" s="2"/>
      <c r="VGF599" s="2"/>
      <c r="VGG599" s="2"/>
      <c r="VGH599" s="2"/>
      <c r="VGI599" s="2"/>
      <c r="VGJ599" s="2"/>
      <c r="VGK599" s="2"/>
      <c r="VGL599" s="2"/>
      <c r="VGM599" s="2"/>
      <c r="VGN599" s="2"/>
      <c r="VGO599" s="2"/>
      <c r="VGP599" s="2"/>
      <c r="VGQ599" s="2"/>
      <c r="VGR599" s="2"/>
      <c r="VGS599" s="2"/>
      <c r="VGT599" s="2"/>
      <c r="VGU599" s="2"/>
      <c r="VGV599" s="2"/>
      <c r="VGW599" s="2"/>
      <c r="VGX599" s="2"/>
      <c r="VGY599" s="2"/>
      <c r="VGZ599" s="2"/>
      <c r="VHA599" s="2"/>
      <c r="VHB599" s="2"/>
      <c r="VHC599" s="2"/>
      <c r="VHD599" s="2"/>
      <c r="VHE599" s="2"/>
      <c r="VHF599" s="2"/>
      <c r="VHG599" s="2"/>
      <c r="VHH599" s="2"/>
      <c r="VHI599" s="2"/>
      <c r="VHJ599" s="2"/>
      <c r="VHK599" s="2"/>
      <c r="VHL599" s="2"/>
      <c r="VHM599" s="2"/>
      <c r="VHN599" s="2"/>
      <c r="VHO599" s="2"/>
      <c r="VHP599" s="2"/>
      <c r="VHQ599" s="2"/>
      <c r="VHR599" s="2"/>
      <c r="VHS599" s="2"/>
      <c r="VHT599" s="2"/>
      <c r="VHU599" s="2"/>
      <c r="VHV599" s="2"/>
      <c r="VHW599" s="2"/>
      <c r="VHX599" s="2"/>
      <c r="VHY599" s="2"/>
      <c r="VHZ599" s="2"/>
      <c r="VIA599" s="2"/>
      <c r="VIB599" s="2"/>
      <c r="VIC599" s="2"/>
      <c r="VID599" s="2"/>
      <c r="VIE599" s="2"/>
      <c r="VIF599" s="2"/>
      <c r="VIG599" s="2"/>
      <c r="VIH599" s="2"/>
      <c r="VII599" s="2"/>
      <c r="VIJ599" s="2"/>
      <c r="VIK599" s="2"/>
      <c r="VIL599" s="2"/>
      <c r="VIM599" s="2"/>
      <c r="VIN599" s="2"/>
      <c r="VIO599" s="2"/>
      <c r="VIP599" s="2"/>
      <c r="VIQ599" s="2"/>
      <c r="VIR599" s="2"/>
      <c r="VIS599" s="2"/>
      <c r="VIT599" s="2"/>
      <c r="VIU599" s="2"/>
      <c r="VIV599" s="2"/>
      <c r="VIW599" s="2"/>
      <c r="VIX599" s="2"/>
      <c r="VIY599" s="2"/>
      <c r="VIZ599" s="2"/>
      <c r="VJA599" s="2"/>
      <c r="VJB599" s="2"/>
      <c r="VJC599" s="2"/>
      <c r="VJD599" s="2"/>
      <c r="VJE599" s="2"/>
      <c r="VJF599" s="2"/>
      <c r="VJG599" s="2"/>
      <c r="VJH599" s="2"/>
      <c r="VJI599" s="2"/>
      <c r="VJJ599" s="2"/>
      <c r="VJK599" s="2"/>
      <c r="VJL599" s="2"/>
      <c r="VJM599" s="2"/>
      <c r="VJN599" s="2"/>
      <c r="VJO599" s="2"/>
      <c r="VJP599" s="2"/>
      <c r="VJQ599" s="2"/>
      <c r="VJR599" s="2"/>
      <c r="VJS599" s="2"/>
      <c r="VJT599" s="2"/>
      <c r="VJU599" s="2"/>
      <c r="VJV599" s="2"/>
      <c r="VJW599" s="2"/>
      <c r="VJX599" s="2"/>
      <c r="VJY599" s="2"/>
      <c r="VJZ599" s="2"/>
      <c r="VKA599" s="2"/>
      <c r="VKB599" s="2"/>
      <c r="VKC599" s="2"/>
      <c r="VKD599" s="2"/>
      <c r="VKE599" s="2"/>
      <c r="VKF599" s="2"/>
      <c r="VKG599" s="2"/>
      <c r="VKH599" s="2"/>
      <c r="VKI599" s="2"/>
      <c r="VKJ599" s="2"/>
      <c r="VKK599" s="2"/>
      <c r="VKL599" s="2"/>
      <c r="VKM599" s="2"/>
      <c r="VKN599" s="2"/>
      <c r="VKO599" s="2"/>
      <c r="VKP599" s="2"/>
      <c r="VKQ599" s="2"/>
      <c r="VKR599" s="2"/>
      <c r="VKS599" s="2"/>
      <c r="VKT599" s="2"/>
      <c r="VKU599" s="2"/>
      <c r="VKV599" s="2"/>
      <c r="VKW599" s="2"/>
      <c r="VKX599" s="2"/>
      <c r="VKY599" s="2"/>
      <c r="VKZ599" s="2"/>
      <c r="VLA599" s="2"/>
      <c r="VLB599" s="2"/>
      <c r="VLC599" s="2"/>
      <c r="VLD599" s="2"/>
      <c r="VLE599" s="2"/>
      <c r="VLF599" s="2"/>
      <c r="VLG599" s="2"/>
      <c r="VLH599" s="2"/>
      <c r="VLI599" s="2"/>
      <c r="VLJ599" s="2"/>
      <c r="VLK599" s="2"/>
      <c r="VLL599" s="2"/>
      <c r="VLM599" s="2"/>
      <c r="VLN599" s="2"/>
      <c r="VLO599" s="2"/>
      <c r="VLP599" s="2"/>
      <c r="VLQ599" s="2"/>
      <c r="VLR599" s="2"/>
      <c r="VLS599" s="2"/>
      <c r="VLT599" s="2"/>
      <c r="VLU599" s="2"/>
      <c r="VLV599" s="2"/>
      <c r="VLW599" s="2"/>
      <c r="VLX599" s="2"/>
      <c r="VLY599" s="2"/>
      <c r="VLZ599" s="2"/>
      <c r="VMA599" s="2"/>
      <c r="VMB599" s="2"/>
      <c r="VMC599" s="2"/>
      <c r="VMD599" s="2"/>
      <c r="VME599" s="2"/>
      <c r="VMF599" s="2"/>
      <c r="VMG599" s="2"/>
      <c r="VMH599" s="2"/>
      <c r="VMI599" s="2"/>
      <c r="VMJ599" s="2"/>
      <c r="VMK599" s="2"/>
      <c r="VML599" s="2"/>
      <c r="VMM599" s="2"/>
      <c r="VMN599" s="2"/>
      <c r="VMO599" s="2"/>
      <c r="VMP599" s="2"/>
      <c r="VMQ599" s="2"/>
      <c r="VMR599" s="2"/>
      <c r="VMS599" s="2"/>
      <c r="VMT599" s="2"/>
      <c r="VMU599" s="2"/>
      <c r="VMV599" s="2"/>
      <c r="VMW599" s="2"/>
      <c r="VMX599" s="2"/>
      <c r="VMY599" s="2"/>
      <c r="VMZ599" s="2"/>
      <c r="VNA599" s="2"/>
      <c r="VNB599" s="2"/>
      <c r="VNC599" s="2"/>
      <c r="VND599" s="2"/>
      <c r="VNE599" s="2"/>
      <c r="VNF599" s="2"/>
      <c r="VNG599" s="2"/>
      <c r="VNH599" s="2"/>
      <c r="VNI599" s="2"/>
      <c r="VNJ599" s="2"/>
      <c r="VNK599" s="2"/>
      <c r="VNL599" s="2"/>
      <c r="VNM599" s="2"/>
      <c r="VNN599" s="2"/>
      <c r="VNO599" s="2"/>
      <c r="VNP599" s="2"/>
      <c r="VNQ599" s="2"/>
      <c r="VNR599" s="2"/>
      <c r="VNS599" s="2"/>
      <c r="VNT599" s="2"/>
      <c r="VNU599" s="2"/>
      <c r="VNV599" s="2"/>
      <c r="VNW599" s="2"/>
      <c r="VNX599" s="2"/>
      <c r="VNY599" s="2"/>
      <c r="VNZ599" s="2"/>
      <c r="VOA599" s="2"/>
      <c r="VOB599" s="2"/>
      <c r="VOC599" s="2"/>
      <c r="VOD599" s="2"/>
      <c r="VOE599" s="2"/>
      <c r="VOF599" s="2"/>
      <c r="VOG599" s="2"/>
      <c r="VOH599" s="2"/>
      <c r="VOI599" s="2"/>
      <c r="VOJ599" s="2"/>
      <c r="VOK599" s="2"/>
      <c r="VOL599" s="2"/>
      <c r="VOM599" s="2"/>
      <c r="VON599" s="2"/>
      <c r="VOO599" s="2"/>
      <c r="VOP599" s="2"/>
      <c r="VOQ599" s="2"/>
      <c r="VOR599" s="2"/>
      <c r="VOS599" s="2"/>
      <c r="VOT599" s="2"/>
      <c r="VOU599" s="2"/>
      <c r="VOV599" s="2"/>
      <c r="VOW599" s="2"/>
      <c r="VOX599" s="2"/>
      <c r="VOY599" s="2"/>
      <c r="VOZ599" s="2"/>
      <c r="VPA599" s="2"/>
      <c r="VPB599" s="2"/>
      <c r="VPC599" s="2"/>
      <c r="VPD599" s="2"/>
      <c r="VPE599" s="2"/>
      <c r="VPF599" s="2"/>
      <c r="VPG599" s="2"/>
      <c r="VPH599" s="2"/>
      <c r="VPI599" s="2"/>
      <c r="VPJ599" s="2"/>
      <c r="VPK599" s="2"/>
      <c r="VPL599" s="2"/>
      <c r="VPM599" s="2"/>
      <c r="VPN599" s="2"/>
      <c r="VPO599" s="2"/>
      <c r="VPP599" s="2"/>
      <c r="VPQ599" s="2"/>
      <c r="VPR599" s="2"/>
      <c r="VPS599" s="2"/>
      <c r="VPT599" s="2"/>
      <c r="VPU599" s="2"/>
      <c r="VPV599" s="2"/>
      <c r="VPW599" s="2"/>
      <c r="VPX599" s="2"/>
      <c r="VPY599" s="2"/>
      <c r="VPZ599" s="2"/>
      <c r="VQA599" s="2"/>
      <c r="VQB599" s="2"/>
      <c r="VQC599" s="2"/>
      <c r="VQD599" s="2"/>
      <c r="VQE599" s="2"/>
      <c r="VQF599" s="2"/>
      <c r="VQG599" s="2"/>
      <c r="VQH599" s="2"/>
      <c r="VQI599" s="2"/>
      <c r="VQJ599" s="2"/>
      <c r="VQK599" s="2"/>
      <c r="VQL599" s="2"/>
      <c r="VQM599" s="2"/>
      <c r="VQN599" s="2"/>
      <c r="VQO599" s="2"/>
      <c r="VQP599" s="2"/>
      <c r="VQQ599" s="2"/>
      <c r="VQR599" s="2"/>
      <c r="VQS599" s="2"/>
      <c r="VQT599" s="2"/>
      <c r="VQU599" s="2"/>
      <c r="VQV599" s="2"/>
      <c r="VQW599" s="2"/>
      <c r="VQX599" s="2"/>
      <c r="VQY599" s="2"/>
      <c r="VQZ599" s="2"/>
      <c r="VRA599" s="2"/>
      <c r="VRB599" s="2"/>
      <c r="VRC599" s="2"/>
      <c r="VRD599" s="2"/>
      <c r="VRE599" s="2"/>
      <c r="VRF599" s="2"/>
      <c r="VRG599" s="2"/>
      <c r="VRH599" s="2"/>
      <c r="VRI599" s="2"/>
      <c r="VRJ599" s="2"/>
      <c r="VRK599" s="2"/>
      <c r="VRL599" s="2"/>
      <c r="VRM599" s="2"/>
      <c r="VRN599" s="2"/>
      <c r="VRO599" s="2"/>
      <c r="VRP599" s="2"/>
      <c r="VRQ599" s="2"/>
      <c r="VRR599" s="2"/>
      <c r="VRS599" s="2"/>
      <c r="VRT599" s="2"/>
      <c r="VRU599" s="2"/>
      <c r="VRV599" s="2"/>
      <c r="VRW599" s="2"/>
      <c r="VRX599" s="2"/>
      <c r="VRY599" s="2"/>
      <c r="VRZ599" s="2"/>
      <c r="VSA599" s="2"/>
      <c r="VSB599" s="2"/>
      <c r="VSC599" s="2"/>
      <c r="VSD599" s="2"/>
      <c r="VSE599" s="2"/>
      <c r="VSF599" s="2"/>
      <c r="VSG599" s="2"/>
      <c r="VSH599" s="2"/>
      <c r="VSI599" s="2"/>
      <c r="VSJ599" s="2"/>
      <c r="VSK599" s="2"/>
      <c r="VSL599" s="2"/>
      <c r="VSM599" s="2"/>
      <c r="VSN599" s="2"/>
      <c r="VSO599" s="2"/>
      <c r="VSP599" s="2"/>
      <c r="VSQ599" s="2"/>
      <c r="VSR599" s="2"/>
      <c r="VSS599" s="2"/>
      <c r="VST599" s="2"/>
      <c r="VSU599" s="2"/>
      <c r="VSV599" s="2"/>
      <c r="VSW599" s="2"/>
      <c r="VSX599" s="2"/>
      <c r="VSY599" s="2"/>
      <c r="VSZ599" s="2"/>
      <c r="VTA599" s="2"/>
      <c r="VTB599" s="2"/>
      <c r="VTC599" s="2"/>
      <c r="VTD599" s="2"/>
      <c r="VTE599" s="2"/>
      <c r="VTF599" s="2"/>
      <c r="VTG599" s="2"/>
      <c r="VTH599" s="2"/>
      <c r="VTI599" s="2"/>
      <c r="VTJ599" s="2"/>
      <c r="VTK599" s="2"/>
      <c r="VTL599" s="2"/>
      <c r="VTM599" s="2"/>
      <c r="VTN599" s="2"/>
      <c r="VTO599" s="2"/>
      <c r="VTP599" s="2"/>
      <c r="VTQ599" s="2"/>
      <c r="VTR599" s="2"/>
      <c r="VTS599" s="2"/>
      <c r="VTT599" s="2"/>
      <c r="VTU599" s="2"/>
      <c r="VTV599" s="2"/>
      <c r="VTW599" s="2"/>
      <c r="VTX599" s="2"/>
      <c r="VTY599" s="2"/>
      <c r="VTZ599" s="2"/>
      <c r="VUA599" s="2"/>
      <c r="VUB599" s="2"/>
      <c r="VUC599" s="2"/>
      <c r="VUD599" s="2"/>
      <c r="VUE599" s="2"/>
      <c r="VUF599" s="2"/>
      <c r="VUG599" s="2"/>
      <c r="VUH599" s="2"/>
      <c r="VUI599" s="2"/>
      <c r="VUJ599" s="2"/>
      <c r="VUK599" s="2"/>
      <c r="VUL599" s="2"/>
      <c r="VUM599" s="2"/>
      <c r="VUN599" s="2"/>
      <c r="VUO599" s="2"/>
      <c r="VUP599" s="2"/>
      <c r="VUQ599" s="2"/>
      <c r="VUR599" s="2"/>
      <c r="VUS599" s="2"/>
      <c r="VUT599" s="2"/>
      <c r="VUU599" s="2"/>
      <c r="VUV599" s="2"/>
      <c r="VUW599" s="2"/>
      <c r="VUX599" s="2"/>
      <c r="VUY599" s="2"/>
      <c r="VUZ599" s="2"/>
      <c r="VVA599" s="2"/>
      <c r="VVB599" s="2"/>
      <c r="VVC599" s="2"/>
      <c r="VVD599" s="2"/>
      <c r="VVE599" s="2"/>
      <c r="VVF599" s="2"/>
      <c r="VVG599" s="2"/>
      <c r="VVH599" s="2"/>
      <c r="VVI599" s="2"/>
      <c r="VVJ599" s="2"/>
      <c r="VVK599" s="2"/>
      <c r="VVL599" s="2"/>
      <c r="VVM599" s="2"/>
      <c r="VVN599" s="2"/>
      <c r="VVO599" s="2"/>
      <c r="VVP599" s="2"/>
      <c r="VVQ599" s="2"/>
      <c r="VVR599" s="2"/>
      <c r="VVS599" s="2"/>
      <c r="VVT599" s="2"/>
      <c r="VVU599" s="2"/>
      <c r="VVV599" s="2"/>
      <c r="VVW599" s="2"/>
      <c r="VVX599" s="2"/>
      <c r="VVY599" s="2"/>
      <c r="VVZ599" s="2"/>
      <c r="VWA599" s="2"/>
      <c r="VWB599" s="2"/>
      <c r="VWC599" s="2"/>
      <c r="VWD599" s="2"/>
      <c r="VWE599" s="2"/>
      <c r="VWF599" s="2"/>
      <c r="VWG599" s="2"/>
      <c r="VWH599" s="2"/>
      <c r="VWI599" s="2"/>
      <c r="VWJ599" s="2"/>
      <c r="VWK599" s="2"/>
      <c r="VWL599" s="2"/>
      <c r="VWM599" s="2"/>
      <c r="VWN599" s="2"/>
      <c r="VWO599" s="2"/>
      <c r="VWP599" s="2"/>
      <c r="VWQ599" s="2"/>
      <c r="VWR599" s="2"/>
      <c r="VWS599" s="2"/>
      <c r="VWT599" s="2"/>
      <c r="VWU599" s="2"/>
      <c r="VWV599" s="2"/>
      <c r="VWW599" s="2"/>
      <c r="VWX599" s="2"/>
      <c r="VWY599" s="2"/>
      <c r="VWZ599" s="2"/>
      <c r="VXA599" s="2"/>
      <c r="VXB599" s="2"/>
      <c r="VXC599" s="2"/>
      <c r="VXD599" s="2"/>
      <c r="VXE599" s="2"/>
      <c r="VXF599" s="2"/>
      <c r="VXG599" s="2"/>
      <c r="VXH599" s="2"/>
      <c r="VXI599" s="2"/>
      <c r="VXJ599" s="2"/>
      <c r="VXK599" s="2"/>
      <c r="VXL599" s="2"/>
      <c r="VXM599" s="2"/>
      <c r="VXN599" s="2"/>
      <c r="VXO599" s="2"/>
      <c r="VXP599" s="2"/>
      <c r="VXQ599" s="2"/>
      <c r="VXR599" s="2"/>
      <c r="VXS599" s="2"/>
      <c r="VXT599" s="2"/>
      <c r="VXU599" s="2"/>
      <c r="VXV599" s="2"/>
      <c r="VXW599" s="2"/>
      <c r="VXX599" s="2"/>
      <c r="VXY599" s="2"/>
      <c r="VXZ599" s="2"/>
      <c r="VYA599" s="2"/>
      <c r="VYB599" s="2"/>
      <c r="VYC599" s="2"/>
      <c r="VYD599" s="2"/>
      <c r="VYE599" s="2"/>
      <c r="VYF599" s="2"/>
      <c r="VYG599" s="2"/>
      <c r="VYH599" s="2"/>
      <c r="VYI599" s="2"/>
      <c r="VYJ599" s="2"/>
      <c r="VYK599" s="2"/>
      <c r="VYL599" s="2"/>
      <c r="VYM599" s="2"/>
      <c r="VYN599" s="2"/>
      <c r="VYO599" s="2"/>
      <c r="VYP599" s="2"/>
      <c r="VYQ599" s="2"/>
      <c r="VYR599" s="2"/>
      <c r="VYS599" s="2"/>
      <c r="VYT599" s="2"/>
      <c r="VYU599" s="2"/>
      <c r="VYV599" s="2"/>
      <c r="VYW599" s="2"/>
      <c r="VYX599" s="2"/>
      <c r="VYY599" s="2"/>
      <c r="VYZ599" s="2"/>
      <c r="VZA599" s="2"/>
      <c r="VZB599" s="2"/>
      <c r="VZC599" s="2"/>
      <c r="VZD599" s="2"/>
      <c r="VZE599" s="2"/>
      <c r="VZF599" s="2"/>
      <c r="VZG599" s="2"/>
      <c r="VZH599" s="2"/>
      <c r="VZI599" s="2"/>
      <c r="VZJ599" s="2"/>
      <c r="VZK599" s="2"/>
      <c r="VZL599" s="2"/>
      <c r="VZM599" s="2"/>
      <c r="VZN599" s="2"/>
      <c r="VZO599" s="2"/>
      <c r="VZP599" s="2"/>
      <c r="VZQ599" s="2"/>
      <c r="VZR599" s="2"/>
      <c r="VZS599" s="2"/>
      <c r="VZT599" s="2"/>
      <c r="VZU599" s="2"/>
      <c r="VZV599" s="2"/>
      <c r="VZW599" s="2"/>
      <c r="VZX599" s="2"/>
      <c r="VZY599" s="2"/>
      <c r="VZZ599" s="2"/>
      <c r="WAA599" s="2"/>
      <c r="WAB599" s="2"/>
      <c r="WAC599" s="2"/>
      <c r="WAD599" s="2"/>
      <c r="WAE599" s="2"/>
      <c r="WAF599" s="2"/>
      <c r="WAG599" s="2"/>
      <c r="WAH599" s="2"/>
      <c r="WAI599" s="2"/>
      <c r="WAJ599" s="2"/>
      <c r="WAK599" s="2"/>
      <c r="WAL599" s="2"/>
      <c r="WAM599" s="2"/>
      <c r="WAN599" s="2"/>
      <c r="WAO599" s="2"/>
      <c r="WAP599" s="2"/>
      <c r="WAQ599" s="2"/>
      <c r="WAR599" s="2"/>
      <c r="WAS599" s="2"/>
      <c r="WAT599" s="2"/>
      <c r="WAU599" s="2"/>
      <c r="WAV599" s="2"/>
      <c r="WAW599" s="2"/>
      <c r="WAX599" s="2"/>
      <c r="WAY599" s="2"/>
      <c r="WAZ599" s="2"/>
      <c r="WBA599" s="2"/>
      <c r="WBB599" s="2"/>
      <c r="WBC599" s="2"/>
      <c r="WBD599" s="2"/>
      <c r="WBE599" s="2"/>
      <c r="WBF599" s="2"/>
      <c r="WBG599" s="2"/>
      <c r="WBH599" s="2"/>
      <c r="WBI599" s="2"/>
      <c r="WBJ599" s="2"/>
      <c r="WBK599" s="2"/>
      <c r="WBL599" s="2"/>
      <c r="WBM599" s="2"/>
      <c r="WBN599" s="2"/>
      <c r="WBO599" s="2"/>
      <c r="WBP599" s="2"/>
      <c r="WBQ599" s="2"/>
      <c r="WBR599" s="2"/>
      <c r="WBS599" s="2"/>
      <c r="WBT599" s="2"/>
      <c r="WBU599" s="2"/>
      <c r="WBV599" s="2"/>
      <c r="WBW599" s="2"/>
      <c r="WBX599" s="2"/>
      <c r="WBY599" s="2"/>
      <c r="WBZ599" s="2"/>
      <c r="WCA599" s="2"/>
      <c r="WCB599" s="2"/>
      <c r="WCC599" s="2"/>
      <c r="WCD599" s="2"/>
      <c r="WCE599" s="2"/>
      <c r="WCF599" s="2"/>
      <c r="WCG599" s="2"/>
      <c r="WCH599" s="2"/>
      <c r="WCI599" s="2"/>
      <c r="WCJ599" s="2"/>
      <c r="WCK599" s="2"/>
      <c r="WCL599" s="2"/>
      <c r="WCM599" s="2"/>
      <c r="WCN599" s="2"/>
      <c r="WCO599" s="2"/>
      <c r="WCP599" s="2"/>
      <c r="WCQ599" s="2"/>
      <c r="WCR599" s="2"/>
      <c r="WCS599" s="2"/>
      <c r="WCT599" s="2"/>
      <c r="WCU599" s="2"/>
      <c r="WCV599" s="2"/>
      <c r="WCW599" s="2"/>
      <c r="WCX599" s="2"/>
      <c r="WCY599" s="2"/>
      <c r="WCZ599" s="2"/>
      <c r="WDA599" s="2"/>
      <c r="WDB599" s="2"/>
      <c r="WDC599" s="2"/>
      <c r="WDD599" s="2"/>
      <c r="WDE599" s="2"/>
      <c r="WDF599" s="2"/>
      <c r="WDG599" s="2"/>
      <c r="WDH599" s="2"/>
      <c r="WDI599" s="2"/>
      <c r="WDJ599" s="2"/>
      <c r="WDK599" s="2"/>
      <c r="WDL599" s="2"/>
      <c r="WDM599" s="2"/>
      <c r="WDN599" s="2"/>
      <c r="WDO599" s="2"/>
      <c r="WDP599" s="2"/>
      <c r="WDQ599" s="2"/>
      <c r="WDR599" s="2"/>
      <c r="WDS599" s="2"/>
      <c r="WDT599" s="2"/>
      <c r="WDU599" s="2"/>
      <c r="WDV599" s="2"/>
      <c r="WDW599" s="2"/>
      <c r="WDX599" s="2"/>
      <c r="WDY599" s="2"/>
      <c r="WDZ599" s="2"/>
      <c r="WEA599" s="2"/>
      <c r="WEB599" s="2"/>
      <c r="WEC599" s="2"/>
      <c r="WED599" s="2"/>
      <c r="WEE599" s="2"/>
      <c r="WEF599" s="2"/>
      <c r="WEG599" s="2"/>
      <c r="WEH599" s="2"/>
      <c r="WEI599" s="2"/>
      <c r="WEJ599" s="2"/>
      <c r="WEK599" s="2"/>
      <c r="WEL599" s="2"/>
      <c r="WEM599" s="2"/>
      <c r="WEN599" s="2"/>
      <c r="WEO599" s="2"/>
      <c r="WEP599" s="2"/>
      <c r="WEQ599" s="2"/>
      <c r="WER599" s="2"/>
      <c r="WES599" s="2"/>
      <c r="WET599" s="2"/>
      <c r="WEU599" s="2"/>
      <c r="WEV599" s="2"/>
      <c r="WEW599" s="2"/>
      <c r="WEX599" s="2"/>
      <c r="WEY599" s="2"/>
      <c r="WEZ599" s="2"/>
      <c r="WFA599" s="2"/>
      <c r="WFB599" s="2"/>
      <c r="WFC599" s="2"/>
      <c r="WFD599" s="2"/>
      <c r="WFE599" s="2"/>
      <c r="WFF599" s="2"/>
      <c r="WFG599" s="2"/>
      <c r="WFH599" s="2"/>
      <c r="WFI599" s="2"/>
      <c r="WFJ599" s="2"/>
      <c r="WFK599" s="2"/>
      <c r="WFL599" s="2"/>
      <c r="WFM599" s="2"/>
      <c r="WFN599" s="2"/>
      <c r="WFO599" s="2"/>
      <c r="WFP599" s="2"/>
      <c r="WFQ599" s="2"/>
      <c r="WFR599" s="2"/>
      <c r="WFS599" s="2"/>
      <c r="WFT599" s="2"/>
      <c r="WFU599" s="2"/>
      <c r="WFV599" s="2"/>
      <c r="WFW599" s="2"/>
      <c r="WFX599" s="2"/>
      <c r="WFY599" s="2"/>
      <c r="WFZ599" s="2"/>
      <c r="WGA599" s="2"/>
      <c r="WGB599" s="2"/>
      <c r="WGC599" s="2"/>
      <c r="WGD599" s="2"/>
      <c r="WGE599" s="2"/>
      <c r="WGF599" s="2"/>
      <c r="WGG599" s="2"/>
      <c r="WGH599" s="2"/>
      <c r="WGI599" s="2"/>
      <c r="WGJ599" s="2"/>
      <c r="WGK599" s="2"/>
      <c r="WGL599" s="2"/>
      <c r="WGM599" s="2"/>
      <c r="WGN599" s="2"/>
      <c r="WGO599" s="2"/>
      <c r="WGP599" s="2"/>
      <c r="WGQ599" s="2"/>
      <c r="WGR599" s="2"/>
      <c r="WGS599" s="2"/>
      <c r="WGT599" s="2"/>
      <c r="WGU599" s="2"/>
      <c r="WGV599" s="2"/>
      <c r="WGW599" s="2"/>
      <c r="WGX599" s="2"/>
      <c r="WGY599" s="2"/>
      <c r="WGZ599" s="2"/>
      <c r="WHA599" s="2"/>
      <c r="WHB599" s="2"/>
      <c r="WHC599" s="2"/>
      <c r="WHD599" s="2"/>
      <c r="WHE599" s="2"/>
      <c r="WHF599" s="2"/>
      <c r="WHG599" s="2"/>
      <c r="WHH599" s="2"/>
      <c r="WHI599" s="2"/>
      <c r="WHJ599" s="2"/>
      <c r="WHK599" s="2"/>
      <c r="WHL599" s="2"/>
      <c r="WHM599" s="2"/>
      <c r="WHN599" s="2"/>
      <c r="WHO599" s="2"/>
      <c r="WHP599" s="2"/>
      <c r="WHQ599" s="2"/>
      <c r="WHR599" s="2"/>
      <c r="WHS599" s="2"/>
      <c r="WHT599" s="2"/>
      <c r="WHU599" s="2"/>
      <c r="WHV599" s="2"/>
      <c r="WHW599" s="2"/>
      <c r="WHX599" s="2"/>
      <c r="WHY599" s="2"/>
      <c r="WHZ599" s="2"/>
      <c r="WIA599" s="2"/>
      <c r="WIB599" s="2"/>
      <c r="WIC599" s="2"/>
      <c r="WID599" s="2"/>
      <c r="WIE599" s="2"/>
      <c r="WIF599" s="2"/>
      <c r="WIG599" s="2"/>
      <c r="WIH599" s="2"/>
      <c r="WII599" s="2"/>
      <c r="WIJ599" s="2"/>
      <c r="WIK599" s="2"/>
      <c r="WIL599" s="2"/>
      <c r="WIM599" s="2"/>
      <c r="WIN599" s="2"/>
      <c r="WIO599" s="2"/>
      <c r="WIP599" s="2"/>
      <c r="WIQ599" s="2"/>
      <c r="WIR599" s="2"/>
      <c r="WIS599" s="2"/>
      <c r="WIT599" s="2"/>
      <c r="WIU599" s="2"/>
      <c r="WIV599" s="2"/>
      <c r="WIW599" s="2"/>
      <c r="WIX599" s="2"/>
      <c r="WIY599" s="2"/>
      <c r="WIZ599" s="2"/>
      <c r="WJA599" s="2"/>
      <c r="WJB599" s="2"/>
      <c r="WJC599" s="2"/>
      <c r="WJD599" s="2"/>
      <c r="WJE599" s="2"/>
      <c r="WJF599" s="2"/>
      <c r="WJG599" s="2"/>
      <c r="WJH599" s="2"/>
      <c r="WJI599" s="2"/>
      <c r="WJJ599" s="2"/>
      <c r="WJK599" s="2"/>
      <c r="WJL599" s="2"/>
      <c r="WJM599" s="2"/>
      <c r="WJN599" s="2"/>
      <c r="WJO599" s="2"/>
      <c r="WJP599" s="2"/>
      <c r="WJQ599" s="2"/>
      <c r="WJR599" s="2"/>
      <c r="WJS599" s="2"/>
      <c r="WJT599" s="2"/>
      <c r="WJU599" s="2"/>
      <c r="WJV599" s="2"/>
      <c r="WJW599" s="2"/>
      <c r="WJX599" s="2"/>
      <c r="WJY599" s="2"/>
      <c r="WJZ599" s="2"/>
      <c r="WKA599" s="2"/>
      <c r="WKB599" s="2"/>
      <c r="WKC599" s="2"/>
      <c r="WKD599" s="2"/>
      <c r="WKE599" s="2"/>
      <c r="WKF599" s="2"/>
      <c r="WKG599" s="2"/>
      <c r="WKH599" s="2"/>
      <c r="WKI599" s="2"/>
      <c r="WKJ599" s="2"/>
      <c r="WKK599" s="2"/>
      <c r="WKL599" s="2"/>
      <c r="WKM599" s="2"/>
      <c r="WKN599" s="2"/>
      <c r="WKO599" s="2"/>
      <c r="WKP599" s="2"/>
      <c r="WKQ599" s="2"/>
      <c r="WKR599" s="2"/>
      <c r="WKS599" s="2"/>
      <c r="WKT599" s="2"/>
      <c r="WKU599" s="2"/>
      <c r="WKV599" s="2"/>
      <c r="WKW599" s="2"/>
      <c r="WKX599" s="2"/>
      <c r="WKY599" s="2"/>
      <c r="WKZ599" s="2"/>
      <c r="WLA599" s="2"/>
      <c r="WLB599" s="2"/>
      <c r="WLC599" s="2"/>
      <c r="WLD599" s="2"/>
      <c r="WLE599" s="2"/>
      <c r="WLF599" s="2"/>
      <c r="WLG599" s="2"/>
      <c r="WLH599" s="2"/>
      <c r="WLI599" s="2"/>
      <c r="WLJ599" s="2"/>
      <c r="WLK599" s="2"/>
      <c r="WLL599" s="2"/>
      <c r="WLM599" s="2"/>
      <c r="WLN599" s="2"/>
      <c r="WLO599" s="2"/>
      <c r="WLP599" s="2"/>
      <c r="WLQ599" s="2"/>
      <c r="WLR599" s="2"/>
      <c r="WLS599" s="2"/>
      <c r="WLT599" s="2"/>
      <c r="WLU599" s="2"/>
      <c r="WLV599" s="2"/>
      <c r="WLW599" s="2"/>
      <c r="WLX599" s="2"/>
      <c r="WLY599" s="2"/>
      <c r="WLZ599" s="2"/>
      <c r="WMA599" s="2"/>
      <c r="WMB599" s="2"/>
      <c r="WMC599" s="2"/>
      <c r="WMD599" s="2"/>
      <c r="WME599" s="2"/>
      <c r="WMF599" s="2"/>
      <c r="WMG599" s="2"/>
      <c r="WMH599" s="2"/>
      <c r="WMI599" s="2"/>
      <c r="WMJ599" s="2"/>
      <c r="WMK599" s="2"/>
      <c r="WML599" s="2"/>
      <c r="WMM599" s="2"/>
      <c r="WMN599" s="2"/>
      <c r="WMO599" s="2"/>
      <c r="WMP599" s="2"/>
      <c r="WMQ599" s="2"/>
      <c r="WMR599" s="2"/>
      <c r="WMS599" s="2"/>
      <c r="WMT599" s="2"/>
      <c r="WMU599" s="2"/>
      <c r="WMV599" s="2"/>
      <c r="WMW599" s="2"/>
      <c r="WMX599" s="2"/>
      <c r="WMY599" s="2"/>
      <c r="WMZ599" s="2"/>
      <c r="WNA599" s="2"/>
      <c r="WNB599" s="2"/>
      <c r="WNC599" s="2"/>
      <c r="WND599" s="2"/>
      <c r="WNE599" s="2"/>
      <c r="WNF599" s="2"/>
      <c r="WNG599" s="2"/>
      <c r="WNH599" s="2"/>
      <c r="WNI599" s="2"/>
      <c r="WNJ599" s="2"/>
      <c r="WNK599" s="2"/>
      <c r="WNL599" s="2"/>
      <c r="WNM599" s="2"/>
      <c r="WNN599" s="2"/>
      <c r="WNO599" s="2"/>
      <c r="WNP599" s="2"/>
      <c r="WNQ599" s="2"/>
      <c r="WNR599" s="2"/>
      <c r="WNS599" s="2"/>
      <c r="WNT599" s="2"/>
      <c r="WNU599" s="2"/>
      <c r="WNV599" s="2"/>
      <c r="WNW599" s="2"/>
      <c r="WNX599" s="2"/>
      <c r="WNY599" s="2"/>
      <c r="WNZ599" s="2"/>
      <c r="WOA599" s="2"/>
      <c r="WOB599" s="2"/>
      <c r="WOC599" s="2"/>
      <c r="WOD599" s="2"/>
      <c r="WOE599" s="2"/>
      <c r="WOF599" s="2"/>
      <c r="WOG599" s="2"/>
      <c r="WOH599" s="2"/>
      <c r="WOI599" s="2"/>
      <c r="WOJ599" s="2"/>
      <c r="WOK599" s="2"/>
      <c r="WOL599" s="2"/>
      <c r="WOM599" s="2"/>
      <c r="WON599" s="2"/>
      <c r="WOO599" s="2"/>
      <c r="WOP599" s="2"/>
      <c r="WOQ599" s="2"/>
      <c r="WOR599" s="2"/>
      <c r="WOS599" s="2"/>
      <c r="WOT599" s="2"/>
      <c r="WOU599" s="2"/>
      <c r="WOV599" s="2"/>
      <c r="WOW599" s="2"/>
      <c r="WOX599" s="2"/>
      <c r="WOY599" s="2"/>
      <c r="WOZ599" s="2"/>
      <c r="WPA599" s="2"/>
      <c r="WPB599" s="2"/>
      <c r="WPC599" s="2"/>
      <c r="WPD599" s="2"/>
      <c r="WPE599" s="2"/>
      <c r="WPF599" s="2"/>
      <c r="WPG599" s="2"/>
      <c r="WPH599" s="2"/>
      <c r="WPI599" s="2"/>
      <c r="WPJ599" s="2"/>
      <c r="WPK599" s="2"/>
      <c r="WPL599" s="2"/>
      <c r="WPM599" s="2"/>
      <c r="WPN599" s="2"/>
      <c r="WPO599" s="2"/>
      <c r="WPP599" s="2"/>
      <c r="WPQ599" s="2"/>
      <c r="WPR599" s="2"/>
      <c r="WPS599" s="2"/>
      <c r="WPT599" s="2"/>
      <c r="WPU599" s="2"/>
      <c r="WPV599" s="2"/>
      <c r="WPW599" s="2"/>
      <c r="WPX599" s="2"/>
      <c r="WPY599" s="2"/>
      <c r="WPZ599" s="2"/>
      <c r="WQA599" s="2"/>
      <c r="WQB599" s="2"/>
      <c r="WQC599" s="2"/>
      <c r="WQD599" s="2"/>
      <c r="WQE599" s="2"/>
      <c r="WQF599" s="2"/>
      <c r="WQG599" s="2"/>
      <c r="WQH599" s="2"/>
      <c r="WQI599" s="2"/>
      <c r="WQJ599" s="2"/>
      <c r="WQK599" s="2"/>
      <c r="WQL599" s="2"/>
      <c r="WQM599" s="2"/>
      <c r="WQN599" s="2"/>
      <c r="WQO599" s="2"/>
      <c r="WQP599" s="2"/>
      <c r="WQQ599" s="2"/>
      <c r="WQR599" s="2"/>
      <c r="WQS599" s="2"/>
      <c r="WQT599" s="2"/>
      <c r="WQU599" s="2"/>
      <c r="WQV599" s="2"/>
      <c r="WQW599" s="2"/>
      <c r="WQX599" s="2"/>
      <c r="WQY599" s="2"/>
      <c r="WQZ599" s="2"/>
      <c r="WRA599" s="2"/>
      <c r="WRB599" s="2"/>
      <c r="WRC599" s="2"/>
      <c r="WRD599" s="2"/>
      <c r="WRE599" s="2"/>
      <c r="WRF599" s="2"/>
      <c r="WRG599" s="2"/>
      <c r="WRH599" s="2"/>
      <c r="WRI599" s="2"/>
      <c r="WRJ599" s="2"/>
      <c r="WRK599" s="2"/>
      <c r="WRL599" s="2"/>
      <c r="WRM599" s="2"/>
      <c r="WRN599" s="2"/>
      <c r="WRO599" s="2"/>
      <c r="WRP599" s="2"/>
      <c r="WRQ599" s="2"/>
      <c r="WRR599" s="2"/>
      <c r="WRS599" s="2"/>
      <c r="WRT599" s="2"/>
      <c r="WRU599" s="2"/>
      <c r="WRV599" s="2"/>
      <c r="WRW599" s="2"/>
      <c r="WRX599" s="2"/>
      <c r="WRY599" s="2"/>
      <c r="WRZ599" s="2"/>
      <c r="WSA599" s="2"/>
      <c r="WSB599" s="2"/>
      <c r="WSC599" s="2"/>
      <c r="WSD599" s="2"/>
      <c r="WSE599" s="2"/>
      <c r="WSF599" s="2"/>
      <c r="WSG599" s="2"/>
      <c r="WSH599" s="2"/>
      <c r="WSI599" s="2"/>
      <c r="WSJ599" s="2"/>
      <c r="WSK599" s="2"/>
      <c r="WSL599" s="2"/>
      <c r="WSM599" s="2"/>
      <c r="WSN599" s="2"/>
      <c r="WSO599" s="2"/>
      <c r="WSP599" s="2"/>
      <c r="WSQ599" s="2"/>
      <c r="WSR599" s="2"/>
      <c r="WSS599" s="2"/>
      <c r="WST599" s="2"/>
      <c r="WSU599" s="2"/>
      <c r="WSV599" s="2"/>
      <c r="WSW599" s="2"/>
      <c r="WSX599" s="2"/>
      <c r="WSY599" s="2"/>
      <c r="WSZ599" s="2"/>
      <c r="WTA599" s="2"/>
      <c r="WTB599" s="2"/>
      <c r="WTC599" s="2"/>
      <c r="WTD599" s="2"/>
      <c r="WTE599" s="2"/>
      <c r="WTF599" s="2"/>
      <c r="WTG599" s="2"/>
      <c r="WTH599" s="2"/>
      <c r="WTI599" s="2"/>
      <c r="WTJ599" s="2"/>
      <c r="WTK599" s="2"/>
      <c r="WTL599" s="2"/>
      <c r="WTM599" s="2"/>
      <c r="WTN599" s="2"/>
      <c r="WTO599" s="2"/>
      <c r="WTP599" s="2"/>
      <c r="WTQ599" s="2"/>
      <c r="WTR599" s="2"/>
      <c r="WTS599" s="2"/>
      <c r="WTT599" s="2"/>
      <c r="WTU599" s="2"/>
      <c r="WTV599" s="2"/>
      <c r="WTW599" s="2"/>
      <c r="WTX599" s="2"/>
      <c r="WTY599" s="2"/>
      <c r="WTZ599" s="2"/>
      <c r="WUA599" s="2"/>
      <c r="WUB599" s="2"/>
      <c r="WUC599" s="2"/>
      <c r="WUD599" s="2"/>
      <c r="WUE599" s="2"/>
      <c r="WUF599" s="2"/>
      <c r="WUG599" s="2"/>
      <c r="WUH599" s="2"/>
      <c r="WUI599" s="2"/>
      <c r="WUJ599" s="2"/>
      <c r="WUK599" s="2"/>
      <c r="WUL599" s="2"/>
      <c r="WUM599" s="2"/>
      <c r="WUN599" s="2"/>
      <c r="WUO599" s="2"/>
      <c r="WUP599" s="2"/>
      <c r="WUQ599" s="2"/>
      <c r="WUR599" s="2"/>
      <c r="WUS599" s="2"/>
      <c r="WUT599" s="2"/>
      <c r="WUU599" s="2"/>
      <c r="WUV599" s="2"/>
      <c r="WUW599" s="2"/>
      <c r="WUX599" s="2"/>
      <c r="WUY599" s="2"/>
      <c r="WUZ599" s="2"/>
      <c r="WVA599" s="2"/>
      <c r="WVB599" s="2"/>
      <c r="WVC599" s="2"/>
      <c r="WVD599" s="2"/>
      <c r="WVE599" s="2"/>
      <c r="WVF599" s="2"/>
      <c r="WVG599" s="2"/>
      <c r="WVH599" s="2"/>
      <c r="WVI599" s="2"/>
      <c r="WVJ599" s="2"/>
      <c r="WVK599" s="2"/>
      <c r="WVL599" s="2"/>
      <c r="WVM599" s="2"/>
      <c r="WVN599" s="2"/>
      <c r="WVO599" s="2"/>
      <c r="WVP599" s="2"/>
      <c r="WVQ599" s="2"/>
      <c r="WVR599" s="2"/>
      <c r="WVS599" s="2"/>
      <c r="WVT599" s="2"/>
      <c r="WVU599" s="2"/>
      <c r="WVV599" s="2"/>
      <c r="WVW599" s="2"/>
      <c r="WVX599" s="2"/>
      <c r="WVY599" s="2"/>
      <c r="WVZ599" s="2"/>
      <c r="WWA599" s="2"/>
      <c r="WWB599" s="2"/>
      <c r="WWC599" s="2"/>
      <c r="WWD599" s="2"/>
      <c r="WWE599" s="2"/>
      <c r="WWF599" s="2"/>
      <c r="WWG599" s="2"/>
      <c r="WWH599" s="2"/>
      <c r="WWI599" s="2"/>
      <c r="WWJ599" s="2"/>
      <c r="WWK599" s="2"/>
      <c r="WWL599" s="2"/>
      <c r="WWM599" s="2"/>
      <c r="WWN599" s="2"/>
      <c r="WWO599" s="2"/>
      <c r="WWP599" s="2"/>
      <c r="WWQ599" s="2"/>
      <c r="WWR599" s="2"/>
      <c r="WWS599" s="2"/>
      <c r="WWT599" s="2"/>
      <c r="WWU599" s="2"/>
      <c r="WWV599" s="2"/>
      <c r="WWW599" s="2"/>
      <c r="WWX599" s="2"/>
      <c r="WWY599" s="2"/>
      <c r="WWZ599" s="2"/>
      <c r="WXA599" s="2"/>
      <c r="WXB599" s="2"/>
      <c r="WXC599" s="2"/>
      <c r="WXD599" s="2"/>
      <c r="WXE599" s="2"/>
      <c r="WXF599" s="2"/>
      <c r="WXG599" s="2"/>
      <c r="WXH599" s="2"/>
      <c r="WXI599" s="2"/>
      <c r="WXJ599" s="2"/>
      <c r="WXK599" s="2"/>
      <c r="WXL599" s="2"/>
      <c r="WXM599" s="2"/>
      <c r="WXN599" s="2"/>
      <c r="WXO599" s="2"/>
      <c r="WXP599" s="2"/>
      <c r="WXQ599" s="2"/>
      <c r="WXR599" s="2"/>
      <c r="WXS599" s="2"/>
      <c r="WXT599" s="2"/>
      <c r="WXU599" s="2"/>
      <c r="WXV599" s="2"/>
      <c r="WXW599" s="2"/>
      <c r="WXX599" s="2"/>
      <c r="WXY599" s="2"/>
      <c r="WXZ599" s="2"/>
      <c r="WYA599" s="2"/>
      <c r="WYB599" s="2"/>
      <c r="WYC599" s="2"/>
      <c r="WYD599" s="2"/>
      <c r="WYE599" s="2"/>
      <c r="WYF599" s="2"/>
      <c r="WYG599" s="2"/>
      <c r="WYH599" s="2"/>
      <c r="WYI599" s="2"/>
      <c r="WYJ599" s="2"/>
      <c r="WYK599" s="2"/>
      <c r="WYL599" s="2"/>
      <c r="WYM599" s="2"/>
      <c r="WYN599" s="2"/>
      <c r="WYO599" s="2"/>
      <c r="WYP599" s="2"/>
      <c r="WYQ599" s="2"/>
      <c r="WYR599" s="2"/>
      <c r="WYS599" s="2"/>
      <c r="WYT599" s="2"/>
      <c r="WYU599" s="2"/>
      <c r="WYV599" s="2"/>
      <c r="WYW599" s="2"/>
      <c r="WYX599" s="2"/>
      <c r="WYY599" s="2"/>
      <c r="WYZ599" s="2"/>
      <c r="WZA599" s="2"/>
      <c r="WZB599" s="2"/>
      <c r="WZC599" s="2"/>
      <c r="WZD599" s="2"/>
      <c r="WZE599" s="2"/>
      <c r="WZF599" s="2"/>
      <c r="WZG599" s="2"/>
      <c r="WZH599" s="2"/>
      <c r="WZI599" s="2"/>
      <c r="WZJ599" s="2"/>
      <c r="WZK599" s="2"/>
      <c r="WZL599" s="2"/>
      <c r="WZM599" s="2"/>
      <c r="WZN599" s="2"/>
      <c r="WZO599" s="2"/>
      <c r="WZP599" s="2"/>
      <c r="WZQ599" s="2"/>
      <c r="WZR599" s="2"/>
      <c r="WZS599" s="2"/>
      <c r="WZT599" s="2"/>
      <c r="WZU599" s="2"/>
      <c r="WZV599" s="2"/>
      <c r="WZW599" s="2"/>
      <c r="WZX599" s="2"/>
      <c r="WZY599" s="2"/>
      <c r="WZZ599" s="2"/>
      <c r="XAA599" s="2"/>
      <c r="XAB599" s="2"/>
      <c r="XAC599" s="2"/>
      <c r="XAD599" s="2"/>
      <c r="XAE599" s="2"/>
      <c r="XAF599" s="2"/>
      <c r="XAG599" s="2"/>
      <c r="XAH599" s="2"/>
      <c r="XAI599" s="2"/>
      <c r="XAJ599" s="2"/>
      <c r="XAK599" s="2"/>
      <c r="XAL599" s="2"/>
      <c r="XAM599" s="2"/>
      <c r="XAN599" s="2"/>
      <c r="XAO599" s="2"/>
      <c r="XAP599" s="2"/>
      <c r="XAQ599" s="2"/>
      <c r="XAR599" s="2"/>
      <c r="XAS599" s="2"/>
      <c r="XAT599" s="2"/>
      <c r="XAU599" s="2"/>
      <c r="XAV599" s="2"/>
      <c r="XAW599" s="2"/>
      <c r="XAX599" s="2"/>
      <c r="XAY599" s="2"/>
      <c r="XAZ599" s="2"/>
      <c r="XBA599" s="2"/>
      <c r="XBB599" s="2"/>
      <c r="XBC599" s="2"/>
      <c r="XBD599" s="2"/>
      <c r="XBE599" s="2"/>
      <c r="XBF599" s="2"/>
      <c r="XBG599" s="2"/>
      <c r="XBH599" s="2"/>
      <c r="XBI599" s="2"/>
      <c r="XBJ599" s="2"/>
      <c r="XBK599" s="2"/>
      <c r="XBL599" s="2"/>
      <c r="XBM599" s="2"/>
      <c r="XBN599" s="2"/>
      <c r="XBO599" s="2"/>
      <c r="XBP599" s="2"/>
      <c r="XBQ599" s="2"/>
      <c r="XBR599" s="2"/>
      <c r="XBS599" s="2"/>
      <c r="XBT599" s="2"/>
      <c r="XBU599" s="2"/>
      <c r="XBV599" s="2"/>
      <c r="XBW599" s="2"/>
      <c r="XBX599" s="2"/>
      <c r="XBY599" s="2"/>
      <c r="XBZ599" s="2"/>
      <c r="XCA599" s="2"/>
      <c r="XCB599" s="2"/>
      <c r="XCC599" s="2"/>
      <c r="XCD599" s="2"/>
      <c r="XCE599" s="2"/>
      <c r="XCF599" s="2"/>
      <c r="XCG599" s="2"/>
      <c r="XCH599" s="2"/>
      <c r="XCI599" s="2"/>
      <c r="XCJ599" s="2"/>
      <c r="XCK599" s="2"/>
      <c r="XCL599" s="2"/>
      <c r="XCM599" s="2"/>
      <c r="XCN599" s="2"/>
      <c r="XCO599" s="2"/>
      <c r="XCP599" s="2"/>
      <c r="XCQ599" s="2"/>
      <c r="XCR599" s="2"/>
      <c r="XCS599" s="2"/>
      <c r="XCT599" s="2"/>
      <c r="XCU599" s="2"/>
      <c r="XCV599" s="2"/>
      <c r="XCW599" s="2"/>
      <c r="XCX599" s="2"/>
      <c r="XCY599" s="2"/>
      <c r="XCZ599" s="2"/>
      <c r="XDA599" s="2"/>
      <c r="XDB599" s="2"/>
      <c r="XDC599" s="2"/>
      <c r="XDD599" s="2"/>
      <c r="XDE599" s="2"/>
      <c r="XDF599" s="2"/>
      <c r="XDG599" s="2"/>
      <c r="XDH599" s="2"/>
      <c r="XDI599" s="2"/>
      <c r="XDJ599" s="2"/>
      <c r="XDK599" s="2"/>
      <c r="XDL599" s="2"/>
      <c r="XDM599" s="2"/>
      <c r="XDN599" s="2"/>
      <c r="XDO599" s="2"/>
      <c r="XDP599" s="2"/>
      <c r="XDQ599" s="2"/>
      <c r="XDR599" s="2"/>
      <c r="XDS599" s="2"/>
      <c r="XDT599" s="2"/>
      <c r="XDU599" s="2"/>
      <c r="XDV599" s="2"/>
      <c r="XDW599" s="2"/>
      <c r="XDX599" s="2"/>
      <c r="XDY599" s="2"/>
      <c r="XDZ599" s="2"/>
      <c r="XEA599" s="2"/>
      <c r="XEB599" s="2"/>
      <c r="XEC599" s="2"/>
      <c r="XED599" s="2"/>
      <c r="XEE599" s="2"/>
      <c r="XEF599" s="2"/>
      <c r="XEG599" s="2"/>
      <c r="XEH599" s="2"/>
      <c r="XEI599" s="2"/>
    </row>
    <row r="600" spans="1:16363" s="3" customFormat="1" ht="129.6" hidden="1">
      <c r="A600" s="44">
        <v>9</v>
      </c>
      <c r="B600" s="43" t="s">
        <v>2198</v>
      </c>
      <c r="C600" s="44" t="s">
        <v>2195</v>
      </c>
      <c r="D600" s="46" t="s">
        <v>2199</v>
      </c>
      <c r="E600" s="44" t="s">
        <v>32</v>
      </c>
      <c r="F600" s="44" t="s">
        <v>439</v>
      </c>
      <c r="G600" s="44">
        <v>44</v>
      </c>
      <c r="H600" s="44"/>
      <c r="I600" s="44" t="s">
        <v>2200</v>
      </c>
      <c r="J600" s="44">
        <v>2020</v>
      </c>
      <c r="K600" s="44">
        <v>2020</v>
      </c>
      <c r="L600" s="45">
        <v>3958</v>
      </c>
      <c r="M600" s="45"/>
      <c r="N600" s="65"/>
      <c r="O600" s="65"/>
      <c r="P600" s="63">
        <v>5138</v>
      </c>
      <c r="Q600" s="63">
        <v>20998</v>
      </c>
      <c r="R600" s="44" t="s">
        <v>2201</v>
      </c>
      <c r="S600" s="44" t="s">
        <v>2202</v>
      </c>
      <c r="T600" s="35"/>
      <c r="U600" s="44" t="s">
        <v>2191</v>
      </c>
      <c r="V600" s="35" t="s">
        <v>1178</v>
      </c>
      <c r="W600" s="35"/>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c r="EG600" s="2"/>
      <c r="EH600" s="2"/>
      <c r="EI600" s="2"/>
      <c r="EJ600" s="2"/>
      <c r="EK600" s="2"/>
      <c r="EL600" s="2"/>
      <c r="EM600" s="2"/>
      <c r="EN600" s="2"/>
      <c r="EO600" s="2"/>
      <c r="EP600" s="2"/>
      <c r="EQ600" s="2"/>
      <c r="ER600" s="2"/>
      <c r="ES600" s="2"/>
      <c r="ET600" s="2"/>
      <c r="EU600" s="2"/>
      <c r="EV600" s="2"/>
      <c r="EW600" s="2"/>
      <c r="EX600" s="2"/>
      <c r="EY600" s="2"/>
      <c r="EZ600" s="2"/>
      <c r="FA600" s="2"/>
      <c r="FB600" s="2"/>
      <c r="FC600" s="2"/>
      <c r="FD600" s="2"/>
      <c r="FE600" s="2"/>
      <c r="FF600" s="2"/>
      <c r="FG600" s="2"/>
      <c r="FH600" s="2"/>
      <c r="FI600" s="2"/>
      <c r="FJ600" s="2"/>
      <c r="FK600" s="2"/>
      <c r="FL600" s="2"/>
      <c r="FM600" s="2"/>
      <c r="FN600" s="2"/>
      <c r="FO600" s="2"/>
      <c r="FP600" s="2"/>
      <c r="FQ600" s="2"/>
      <c r="FR600" s="2"/>
      <c r="FS600" s="2"/>
      <c r="FT600" s="2"/>
      <c r="FU600" s="2"/>
      <c r="FV600" s="2"/>
      <c r="FW600" s="2"/>
      <c r="FX600" s="2"/>
      <c r="FY600" s="2"/>
      <c r="FZ600" s="2"/>
      <c r="GA600" s="2"/>
      <c r="GB600" s="2"/>
      <c r="GC600" s="2"/>
      <c r="GD600" s="2"/>
      <c r="GE600" s="2"/>
      <c r="GF600" s="2"/>
      <c r="GG600" s="2"/>
      <c r="GH600" s="2"/>
      <c r="GI600" s="2"/>
      <c r="GJ600" s="2"/>
      <c r="GK600" s="2"/>
      <c r="GL600" s="2"/>
      <c r="GM600" s="2"/>
      <c r="GN600" s="2"/>
      <c r="GO600" s="2"/>
      <c r="GP600" s="2"/>
      <c r="GQ600" s="2"/>
      <c r="GR600" s="2"/>
      <c r="GS600" s="2"/>
      <c r="GT600" s="2"/>
      <c r="GU600" s="2"/>
      <c r="GV600" s="2"/>
      <c r="GW600" s="2"/>
      <c r="GX600" s="2"/>
      <c r="GY600" s="2"/>
      <c r="GZ600" s="2"/>
      <c r="HA600" s="2"/>
      <c r="HB600" s="2"/>
      <c r="HC600" s="2"/>
      <c r="HD600" s="2"/>
      <c r="HE600" s="2"/>
      <c r="HF600" s="2"/>
      <c r="HG600" s="2"/>
      <c r="HH600" s="2"/>
      <c r="HI600" s="2"/>
      <c r="HJ600" s="2"/>
      <c r="HK600" s="2"/>
      <c r="HL600" s="2"/>
      <c r="HM600" s="2"/>
      <c r="HN600" s="2"/>
      <c r="HO600" s="2"/>
      <c r="HP600" s="2"/>
      <c r="HQ600" s="2"/>
      <c r="HR600" s="2"/>
      <c r="HS600" s="2"/>
      <c r="HT600" s="2"/>
      <c r="HU600" s="2"/>
      <c r="HV600" s="2"/>
      <c r="HW600" s="2"/>
      <c r="HX600" s="2"/>
      <c r="HY600" s="2"/>
      <c r="HZ600" s="2"/>
      <c r="IA600" s="2"/>
      <c r="IB600" s="2"/>
      <c r="IC600" s="2"/>
      <c r="ID600" s="2"/>
      <c r="IE600" s="2"/>
      <c r="IF600" s="2"/>
      <c r="IG600" s="2"/>
      <c r="IH600" s="2"/>
      <c r="II600" s="2"/>
      <c r="IJ600" s="2"/>
      <c r="IK600" s="2"/>
      <c r="IL600" s="2"/>
      <c r="IM600" s="2"/>
      <c r="IN600" s="2"/>
      <c r="IO600" s="2"/>
      <c r="IP600" s="2"/>
      <c r="IQ600" s="2"/>
      <c r="IR600" s="2"/>
      <c r="IS600" s="2"/>
      <c r="IT600" s="2"/>
      <c r="IU600" s="2"/>
      <c r="IV600" s="2"/>
      <c r="IW600" s="2"/>
      <c r="IX600" s="2"/>
      <c r="IY600" s="2"/>
      <c r="IZ600" s="2"/>
      <c r="JA600" s="2"/>
      <c r="JB600" s="2"/>
      <c r="JC600" s="2"/>
      <c r="JD600" s="2"/>
      <c r="JE600" s="2"/>
      <c r="JF600" s="2"/>
      <c r="JG600" s="2"/>
      <c r="JH600" s="2"/>
      <c r="JI600" s="2"/>
      <c r="JJ600" s="2"/>
      <c r="JK600" s="2"/>
      <c r="JL600" s="2"/>
      <c r="JM600" s="2"/>
      <c r="JN600" s="2"/>
      <c r="JO600" s="2"/>
      <c r="JP600" s="2"/>
      <c r="JQ600" s="2"/>
      <c r="JR600" s="2"/>
      <c r="JS600" s="2"/>
      <c r="JT600" s="2"/>
      <c r="JU600" s="2"/>
      <c r="JV600" s="2"/>
      <c r="JW600" s="2"/>
      <c r="JX600" s="2"/>
      <c r="JY600" s="2"/>
      <c r="JZ600" s="2"/>
      <c r="KA600" s="2"/>
      <c r="KB600" s="2"/>
      <c r="KC600" s="2"/>
      <c r="KD600" s="2"/>
      <c r="KE600" s="2"/>
      <c r="KF600" s="2"/>
      <c r="KG600" s="2"/>
      <c r="KH600" s="2"/>
      <c r="KI600" s="2"/>
      <c r="KJ600" s="2"/>
      <c r="KK600" s="2"/>
      <c r="KL600" s="2"/>
      <c r="KM600" s="2"/>
      <c r="KN600" s="2"/>
      <c r="KO600" s="2"/>
      <c r="KP600" s="2"/>
      <c r="KQ600" s="2"/>
      <c r="KR600" s="2"/>
      <c r="KS600" s="2"/>
      <c r="KT600" s="2"/>
      <c r="KU600" s="2"/>
      <c r="KV600" s="2"/>
      <c r="KW600" s="2"/>
      <c r="KX600" s="2"/>
      <c r="KY600" s="2"/>
      <c r="KZ600" s="2"/>
      <c r="LA600" s="2"/>
      <c r="LB600" s="2"/>
      <c r="LC600" s="2"/>
      <c r="LD600" s="2"/>
      <c r="LE600" s="2"/>
      <c r="LF600" s="2"/>
      <c r="LG600" s="2"/>
      <c r="LH600" s="2"/>
      <c r="LI600" s="2"/>
      <c r="LJ600" s="2"/>
      <c r="LK600" s="2"/>
      <c r="LL600" s="2"/>
      <c r="LM600" s="2"/>
      <c r="LN600" s="2"/>
      <c r="LO600" s="2"/>
      <c r="LP600" s="2"/>
      <c r="LQ600" s="2"/>
      <c r="LR600" s="2"/>
      <c r="LS600" s="2"/>
      <c r="LT600" s="2"/>
      <c r="LU600" s="2"/>
      <c r="LV600" s="2"/>
      <c r="LW600" s="2"/>
      <c r="LX600" s="2"/>
      <c r="LY600" s="2"/>
      <c r="LZ600" s="2"/>
      <c r="MA600" s="2"/>
      <c r="MB600" s="2"/>
      <c r="MC600" s="2"/>
      <c r="MD600" s="2"/>
      <c r="ME600" s="2"/>
      <c r="MF600" s="2"/>
      <c r="MG600" s="2"/>
      <c r="MH600" s="2"/>
      <c r="MI600" s="2"/>
      <c r="MJ600" s="2"/>
      <c r="MK600" s="2"/>
      <c r="ML600" s="2"/>
      <c r="MM600" s="2"/>
      <c r="MN600" s="2"/>
      <c r="MO600" s="2"/>
      <c r="MP600" s="2"/>
      <c r="MQ600" s="2"/>
      <c r="MR600" s="2"/>
      <c r="MS600" s="2"/>
      <c r="MT600" s="2"/>
      <c r="MU600" s="2"/>
      <c r="MV600" s="2"/>
      <c r="MW600" s="2"/>
      <c r="MX600" s="2"/>
      <c r="MY600" s="2"/>
      <c r="MZ600" s="2"/>
      <c r="NA600" s="2"/>
      <c r="NB600" s="2"/>
      <c r="NC600" s="2"/>
      <c r="ND600" s="2"/>
      <c r="NE600" s="2"/>
      <c r="NF600" s="2"/>
      <c r="NG600" s="2"/>
      <c r="NH600" s="2"/>
      <c r="NI600" s="2"/>
      <c r="NJ600" s="2"/>
      <c r="NK600" s="2"/>
      <c r="NL600" s="2"/>
      <c r="NM600" s="2"/>
      <c r="NN600" s="2"/>
      <c r="NO600" s="2"/>
      <c r="NP600" s="2"/>
      <c r="NQ600" s="2"/>
      <c r="NR600" s="2"/>
      <c r="NS600" s="2"/>
      <c r="NT600" s="2"/>
      <c r="NU600" s="2"/>
      <c r="NV600" s="2"/>
      <c r="NW600" s="2"/>
      <c r="NX600" s="2"/>
      <c r="NY600" s="2"/>
      <c r="NZ600" s="2"/>
      <c r="OA600" s="2"/>
      <c r="OB600" s="2"/>
      <c r="OC600" s="2"/>
      <c r="OD600" s="2"/>
      <c r="OE600" s="2"/>
      <c r="OF600" s="2"/>
      <c r="OG600" s="2"/>
      <c r="OH600" s="2"/>
      <c r="OI600" s="2"/>
      <c r="OJ600" s="2"/>
      <c r="OK600" s="2"/>
      <c r="OL600" s="2"/>
      <c r="OM600" s="2"/>
      <c r="ON600" s="2"/>
      <c r="OO600" s="2"/>
      <c r="OP600" s="2"/>
      <c r="OQ600" s="2"/>
      <c r="OR600" s="2"/>
      <c r="OS600" s="2"/>
      <c r="OT600" s="2"/>
      <c r="OU600" s="2"/>
      <c r="OV600" s="2"/>
      <c r="OW600" s="2"/>
      <c r="OX600" s="2"/>
      <c r="OY600" s="2"/>
      <c r="OZ600" s="2"/>
      <c r="PA600" s="2"/>
      <c r="PB600" s="2"/>
      <c r="PC600" s="2"/>
      <c r="PD600" s="2"/>
      <c r="PE600" s="2"/>
      <c r="PF600" s="2"/>
      <c r="PG600" s="2"/>
      <c r="PH600" s="2"/>
      <c r="PI600" s="2"/>
      <c r="PJ600" s="2"/>
      <c r="PK600" s="2"/>
      <c r="PL600" s="2"/>
      <c r="PM600" s="2"/>
      <c r="PN600" s="2"/>
      <c r="PO600" s="2"/>
      <c r="PP600" s="2"/>
      <c r="PQ600" s="2"/>
      <c r="PR600" s="2"/>
      <c r="PS600" s="2"/>
      <c r="PT600" s="2"/>
      <c r="PU600" s="2"/>
      <c r="PV600" s="2"/>
      <c r="PW600" s="2"/>
      <c r="PX600" s="2"/>
      <c r="PY600" s="2"/>
      <c r="PZ600" s="2"/>
      <c r="QA600" s="2"/>
      <c r="QB600" s="2"/>
      <c r="QC600" s="2"/>
      <c r="QD600" s="2"/>
      <c r="QE600" s="2"/>
      <c r="QF600" s="2"/>
      <c r="QG600" s="2"/>
      <c r="QH600" s="2"/>
      <c r="QI600" s="2"/>
      <c r="QJ600" s="2"/>
      <c r="QK600" s="2"/>
      <c r="QL600" s="2"/>
      <c r="QM600" s="2"/>
      <c r="QN600" s="2"/>
      <c r="QO600" s="2"/>
      <c r="QP600" s="2"/>
      <c r="QQ600" s="2"/>
      <c r="QR600" s="2"/>
      <c r="QS600" s="2"/>
      <c r="QT600" s="2"/>
      <c r="QU600" s="2"/>
      <c r="QV600" s="2"/>
      <c r="QW600" s="2"/>
      <c r="QX600" s="2"/>
      <c r="QY600" s="2"/>
      <c r="QZ600" s="2"/>
      <c r="RA600" s="2"/>
      <c r="RB600" s="2"/>
      <c r="RC600" s="2"/>
      <c r="RD600" s="2"/>
      <c r="RE600" s="2"/>
      <c r="RF600" s="2"/>
      <c r="RG600" s="2"/>
      <c r="RH600" s="2"/>
      <c r="RI600" s="2"/>
      <c r="RJ600" s="2"/>
      <c r="RK600" s="2"/>
      <c r="RL600" s="2"/>
      <c r="RM600" s="2"/>
      <c r="RN600" s="2"/>
      <c r="RO600" s="2"/>
      <c r="RP600" s="2"/>
      <c r="RQ600" s="2"/>
      <c r="RR600" s="2"/>
      <c r="RS600" s="2"/>
      <c r="RT600" s="2"/>
      <c r="RU600" s="2"/>
      <c r="RV600" s="2"/>
      <c r="RW600" s="2"/>
      <c r="RX600" s="2"/>
      <c r="RY600" s="2"/>
      <c r="RZ600" s="2"/>
      <c r="SA600" s="2"/>
      <c r="SB600" s="2"/>
      <c r="SC600" s="2"/>
      <c r="SD600" s="2"/>
      <c r="SE600" s="2"/>
      <c r="SF600" s="2"/>
      <c r="SG600" s="2"/>
      <c r="SH600" s="2"/>
      <c r="SI600" s="2"/>
      <c r="SJ600" s="2"/>
      <c r="SK600" s="2"/>
      <c r="SL600" s="2"/>
      <c r="SM600" s="2"/>
      <c r="SN600" s="2"/>
      <c r="SO600" s="2"/>
      <c r="SP600" s="2"/>
      <c r="SQ600" s="2"/>
      <c r="SR600" s="2"/>
      <c r="SS600" s="2"/>
      <c r="ST600" s="2"/>
      <c r="SU600" s="2"/>
      <c r="SV600" s="2"/>
      <c r="SW600" s="2"/>
      <c r="SX600" s="2"/>
      <c r="SY600" s="2"/>
      <c r="SZ600" s="2"/>
      <c r="TA600" s="2"/>
      <c r="TB600" s="2"/>
      <c r="TC600" s="2"/>
      <c r="TD600" s="2"/>
      <c r="TE600" s="2"/>
      <c r="TF600" s="2"/>
      <c r="TG600" s="2"/>
      <c r="TH600" s="2"/>
      <c r="TI600" s="2"/>
      <c r="TJ600" s="2"/>
      <c r="TK600" s="2"/>
      <c r="TL600" s="2"/>
      <c r="TM600" s="2"/>
      <c r="TN600" s="2"/>
      <c r="TO600" s="2"/>
      <c r="TP600" s="2"/>
      <c r="TQ600" s="2"/>
      <c r="TR600" s="2"/>
      <c r="TS600" s="2"/>
      <c r="TT600" s="2"/>
      <c r="TU600" s="2"/>
      <c r="TV600" s="2"/>
      <c r="TW600" s="2"/>
      <c r="TX600" s="2"/>
      <c r="TY600" s="2"/>
      <c r="TZ600" s="2"/>
      <c r="UA600" s="2"/>
      <c r="UB600" s="2"/>
      <c r="UC600" s="2"/>
      <c r="UD600" s="2"/>
      <c r="UE600" s="2"/>
      <c r="UF600" s="2"/>
      <c r="UG600" s="2"/>
      <c r="UH600" s="2"/>
      <c r="UI600" s="2"/>
      <c r="UJ600" s="2"/>
      <c r="UK600" s="2"/>
      <c r="UL600" s="2"/>
      <c r="UM600" s="2"/>
      <c r="UN600" s="2"/>
      <c r="UO600" s="2"/>
      <c r="UP600" s="2"/>
      <c r="UQ600" s="2"/>
      <c r="UR600" s="2"/>
      <c r="US600" s="2"/>
      <c r="UT600" s="2"/>
      <c r="UU600" s="2"/>
      <c r="UV600" s="2"/>
      <c r="UW600" s="2"/>
      <c r="UX600" s="2"/>
      <c r="UY600" s="2"/>
      <c r="UZ600" s="2"/>
      <c r="VA600" s="2"/>
      <c r="VB600" s="2"/>
      <c r="VC600" s="2"/>
      <c r="VD600" s="2"/>
      <c r="VE600" s="2"/>
      <c r="VF600" s="2"/>
      <c r="VG600" s="2"/>
      <c r="VH600" s="2"/>
      <c r="VI600" s="2"/>
      <c r="VJ600" s="2"/>
      <c r="VK600" s="2"/>
      <c r="VL600" s="2"/>
      <c r="VM600" s="2"/>
      <c r="VN600" s="2"/>
      <c r="VO600" s="2"/>
      <c r="VP600" s="2"/>
      <c r="VQ600" s="2"/>
      <c r="VR600" s="2"/>
      <c r="VS600" s="2"/>
      <c r="VT600" s="2"/>
      <c r="VU600" s="2"/>
      <c r="VV600" s="2"/>
      <c r="VW600" s="2"/>
      <c r="VX600" s="2"/>
      <c r="VY600" s="2"/>
      <c r="VZ600" s="2"/>
      <c r="WA600" s="2"/>
      <c r="WB600" s="2"/>
      <c r="WC600" s="2"/>
      <c r="WD600" s="2"/>
      <c r="WE600" s="2"/>
      <c r="WF600" s="2"/>
      <c r="WG600" s="2"/>
      <c r="WH600" s="2"/>
      <c r="WI600" s="2"/>
      <c r="WJ600" s="2"/>
      <c r="WK600" s="2"/>
      <c r="WL600" s="2"/>
      <c r="WM600" s="2"/>
      <c r="WN600" s="2"/>
      <c r="WO600" s="2"/>
      <c r="WP600" s="2"/>
      <c r="WQ600" s="2"/>
      <c r="WR600" s="2"/>
      <c r="WS600" s="2"/>
      <c r="WT600" s="2"/>
      <c r="WU600" s="2"/>
      <c r="WV600" s="2"/>
      <c r="WW600" s="2"/>
      <c r="WX600" s="2"/>
      <c r="WY600" s="2"/>
      <c r="WZ600" s="2"/>
      <c r="XA600" s="2"/>
      <c r="XB600" s="2"/>
      <c r="XC600" s="2"/>
      <c r="XD600" s="2"/>
      <c r="XE600" s="2"/>
      <c r="XF600" s="2"/>
      <c r="XG600" s="2"/>
      <c r="XH600" s="2"/>
      <c r="XI600" s="2"/>
      <c r="XJ600" s="2"/>
      <c r="XK600" s="2"/>
      <c r="XL600" s="2"/>
      <c r="XM600" s="2"/>
      <c r="XN600" s="2"/>
      <c r="XO600" s="2"/>
      <c r="XP600" s="2"/>
      <c r="XQ600" s="2"/>
      <c r="XR600" s="2"/>
      <c r="XS600" s="2"/>
      <c r="XT600" s="2"/>
      <c r="XU600" s="2"/>
      <c r="XV600" s="2"/>
      <c r="XW600" s="2"/>
      <c r="XX600" s="2"/>
      <c r="XY600" s="2"/>
      <c r="XZ600" s="2"/>
      <c r="YA600" s="2"/>
      <c r="YB600" s="2"/>
      <c r="YC600" s="2"/>
      <c r="YD600" s="2"/>
      <c r="YE600" s="2"/>
      <c r="YF600" s="2"/>
      <c r="YG600" s="2"/>
      <c r="YH600" s="2"/>
      <c r="YI600" s="2"/>
      <c r="YJ600" s="2"/>
      <c r="YK600" s="2"/>
      <c r="YL600" s="2"/>
      <c r="YM600" s="2"/>
      <c r="YN600" s="2"/>
      <c r="YO600" s="2"/>
      <c r="YP600" s="2"/>
      <c r="YQ600" s="2"/>
      <c r="YR600" s="2"/>
      <c r="YS600" s="2"/>
      <c r="YT600" s="2"/>
      <c r="YU600" s="2"/>
      <c r="YV600" s="2"/>
      <c r="YW600" s="2"/>
      <c r="YX600" s="2"/>
      <c r="YY600" s="2"/>
      <c r="YZ600" s="2"/>
      <c r="ZA600" s="2"/>
      <c r="ZB600" s="2"/>
      <c r="ZC600" s="2"/>
      <c r="ZD600" s="2"/>
      <c r="ZE600" s="2"/>
      <c r="ZF600" s="2"/>
      <c r="ZG600" s="2"/>
      <c r="ZH600" s="2"/>
      <c r="ZI600" s="2"/>
      <c r="ZJ600" s="2"/>
      <c r="ZK600" s="2"/>
      <c r="ZL600" s="2"/>
      <c r="ZM600" s="2"/>
      <c r="ZN600" s="2"/>
      <c r="ZO600" s="2"/>
      <c r="ZP600" s="2"/>
      <c r="ZQ600" s="2"/>
      <c r="ZR600" s="2"/>
      <c r="ZS600" s="2"/>
      <c r="ZT600" s="2"/>
      <c r="ZU600" s="2"/>
      <c r="ZV600" s="2"/>
      <c r="ZW600" s="2"/>
      <c r="ZX600" s="2"/>
      <c r="ZY600" s="2"/>
      <c r="ZZ600" s="2"/>
      <c r="AAA600" s="2"/>
      <c r="AAB600" s="2"/>
      <c r="AAC600" s="2"/>
      <c r="AAD600" s="2"/>
      <c r="AAE600" s="2"/>
      <c r="AAF600" s="2"/>
      <c r="AAG600" s="2"/>
      <c r="AAH600" s="2"/>
      <c r="AAI600" s="2"/>
      <c r="AAJ600" s="2"/>
      <c r="AAK600" s="2"/>
      <c r="AAL600" s="2"/>
      <c r="AAM600" s="2"/>
      <c r="AAN600" s="2"/>
      <c r="AAO600" s="2"/>
      <c r="AAP600" s="2"/>
      <c r="AAQ600" s="2"/>
      <c r="AAR600" s="2"/>
      <c r="AAS600" s="2"/>
      <c r="AAT600" s="2"/>
      <c r="AAU600" s="2"/>
      <c r="AAV600" s="2"/>
      <c r="AAW600" s="2"/>
      <c r="AAX600" s="2"/>
      <c r="AAY600" s="2"/>
      <c r="AAZ600" s="2"/>
      <c r="ABA600" s="2"/>
      <c r="ABB600" s="2"/>
      <c r="ABC600" s="2"/>
      <c r="ABD600" s="2"/>
      <c r="ABE600" s="2"/>
      <c r="ABF600" s="2"/>
      <c r="ABG600" s="2"/>
      <c r="ABH600" s="2"/>
      <c r="ABI600" s="2"/>
      <c r="ABJ600" s="2"/>
      <c r="ABK600" s="2"/>
      <c r="ABL600" s="2"/>
      <c r="ABM600" s="2"/>
      <c r="ABN600" s="2"/>
      <c r="ABO600" s="2"/>
      <c r="ABP600" s="2"/>
      <c r="ABQ600" s="2"/>
      <c r="ABR600" s="2"/>
      <c r="ABS600" s="2"/>
      <c r="ABT600" s="2"/>
      <c r="ABU600" s="2"/>
      <c r="ABV600" s="2"/>
      <c r="ABW600" s="2"/>
      <c r="ABX600" s="2"/>
      <c r="ABY600" s="2"/>
      <c r="ABZ600" s="2"/>
      <c r="ACA600" s="2"/>
      <c r="ACB600" s="2"/>
      <c r="ACC600" s="2"/>
      <c r="ACD600" s="2"/>
      <c r="ACE600" s="2"/>
      <c r="ACF600" s="2"/>
      <c r="ACG600" s="2"/>
      <c r="ACH600" s="2"/>
      <c r="ACI600" s="2"/>
      <c r="ACJ600" s="2"/>
      <c r="ACK600" s="2"/>
      <c r="ACL600" s="2"/>
      <c r="ACM600" s="2"/>
      <c r="ACN600" s="2"/>
      <c r="ACO600" s="2"/>
      <c r="ACP600" s="2"/>
      <c r="ACQ600" s="2"/>
      <c r="ACR600" s="2"/>
      <c r="ACS600" s="2"/>
      <c r="ACT600" s="2"/>
      <c r="ACU600" s="2"/>
      <c r="ACV600" s="2"/>
      <c r="ACW600" s="2"/>
      <c r="ACX600" s="2"/>
      <c r="ACY600" s="2"/>
      <c r="ACZ600" s="2"/>
      <c r="ADA600" s="2"/>
      <c r="ADB600" s="2"/>
      <c r="ADC600" s="2"/>
      <c r="ADD600" s="2"/>
      <c r="ADE600" s="2"/>
      <c r="ADF600" s="2"/>
      <c r="ADG600" s="2"/>
      <c r="ADH600" s="2"/>
      <c r="ADI600" s="2"/>
      <c r="ADJ600" s="2"/>
      <c r="ADK600" s="2"/>
      <c r="ADL600" s="2"/>
      <c r="ADM600" s="2"/>
      <c r="ADN600" s="2"/>
      <c r="ADO600" s="2"/>
      <c r="ADP600" s="2"/>
      <c r="ADQ600" s="2"/>
      <c r="ADR600" s="2"/>
      <c r="ADS600" s="2"/>
      <c r="ADT600" s="2"/>
      <c r="ADU600" s="2"/>
      <c r="ADV600" s="2"/>
      <c r="ADW600" s="2"/>
      <c r="ADX600" s="2"/>
      <c r="ADY600" s="2"/>
      <c r="ADZ600" s="2"/>
      <c r="AEA600" s="2"/>
      <c r="AEB600" s="2"/>
      <c r="AEC600" s="2"/>
      <c r="AED600" s="2"/>
      <c r="AEE600" s="2"/>
      <c r="AEF600" s="2"/>
      <c r="AEG600" s="2"/>
      <c r="AEH600" s="2"/>
      <c r="AEI600" s="2"/>
      <c r="AEJ600" s="2"/>
      <c r="AEK600" s="2"/>
      <c r="AEL600" s="2"/>
      <c r="AEM600" s="2"/>
      <c r="AEN600" s="2"/>
      <c r="AEO600" s="2"/>
      <c r="AEP600" s="2"/>
      <c r="AEQ600" s="2"/>
      <c r="AER600" s="2"/>
      <c r="AES600" s="2"/>
      <c r="AET600" s="2"/>
      <c r="AEU600" s="2"/>
      <c r="AEV600" s="2"/>
      <c r="AEW600" s="2"/>
      <c r="AEX600" s="2"/>
      <c r="AEY600" s="2"/>
      <c r="AEZ600" s="2"/>
      <c r="AFA600" s="2"/>
      <c r="AFB600" s="2"/>
      <c r="AFC600" s="2"/>
      <c r="AFD600" s="2"/>
      <c r="AFE600" s="2"/>
      <c r="AFF600" s="2"/>
      <c r="AFG600" s="2"/>
      <c r="AFH600" s="2"/>
      <c r="AFI600" s="2"/>
      <c r="AFJ600" s="2"/>
      <c r="AFK600" s="2"/>
      <c r="AFL600" s="2"/>
      <c r="AFM600" s="2"/>
      <c r="AFN600" s="2"/>
      <c r="AFO600" s="2"/>
      <c r="AFP600" s="2"/>
      <c r="AFQ600" s="2"/>
      <c r="AFR600" s="2"/>
      <c r="AFS600" s="2"/>
      <c r="AFT600" s="2"/>
      <c r="AFU600" s="2"/>
      <c r="AFV600" s="2"/>
      <c r="AFW600" s="2"/>
      <c r="AFX600" s="2"/>
      <c r="AFY600" s="2"/>
      <c r="AFZ600" s="2"/>
      <c r="AGA600" s="2"/>
      <c r="AGB600" s="2"/>
      <c r="AGC600" s="2"/>
      <c r="AGD600" s="2"/>
      <c r="AGE600" s="2"/>
      <c r="AGF600" s="2"/>
      <c r="AGG600" s="2"/>
      <c r="AGH600" s="2"/>
      <c r="AGI600" s="2"/>
      <c r="AGJ600" s="2"/>
      <c r="AGK600" s="2"/>
      <c r="AGL600" s="2"/>
      <c r="AGM600" s="2"/>
      <c r="AGN600" s="2"/>
      <c r="AGO600" s="2"/>
      <c r="AGP600" s="2"/>
      <c r="AGQ600" s="2"/>
      <c r="AGR600" s="2"/>
      <c r="AGS600" s="2"/>
      <c r="AGT600" s="2"/>
      <c r="AGU600" s="2"/>
      <c r="AGV600" s="2"/>
      <c r="AGW600" s="2"/>
      <c r="AGX600" s="2"/>
      <c r="AGY600" s="2"/>
      <c r="AGZ600" s="2"/>
      <c r="AHA600" s="2"/>
      <c r="AHB600" s="2"/>
      <c r="AHC600" s="2"/>
      <c r="AHD600" s="2"/>
      <c r="AHE600" s="2"/>
      <c r="AHF600" s="2"/>
      <c r="AHG600" s="2"/>
      <c r="AHH600" s="2"/>
      <c r="AHI600" s="2"/>
      <c r="AHJ600" s="2"/>
      <c r="AHK600" s="2"/>
      <c r="AHL600" s="2"/>
      <c r="AHM600" s="2"/>
      <c r="AHN600" s="2"/>
      <c r="AHO600" s="2"/>
      <c r="AHP600" s="2"/>
      <c r="AHQ600" s="2"/>
      <c r="AHR600" s="2"/>
      <c r="AHS600" s="2"/>
      <c r="AHT600" s="2"/>
      <c r="AHU600" s="2"/>
      <c r="AHV600" s="2"/>
      <c r="AHW600" s="2"/>
      <c r="AHX600" s="2"/>
      <c r="AHY600" s="2"/>
      <c r="AHZ600" s="2"/>
      <c r="AIA600" s="2"/>
      <c r="AIB600" s="2"/>
      <c r="AIC600" s="2"/>
      <c r="AID600" s="2"/>
      <c r="AIE600" s="2"/>
      <c r="AIF600" s="2"/>
      <c r="AIG600" s="2"/>
      <c r="AIH600" s="2"/>
      <c r="AII600" s="2"/>
      <c r="AIJ600" s="2"/>
      <c r="AIK600" s="2"/>
      <c r="AIL600" s="2"/>
      <c r="AIM600" s="2"/>
      <c r="AIN600" s="2"/>
      <c r="AIO600" s="2"/>
      <c r="AIP600" s="2"/>
      <c r="AIQ600" s="2"/>
      <c r="AIR600" s="2"/>
      <c r="AIS600" s="2"/>
      <c r="AIT600" s="2"/>
      <c r="AIU600" s="2"/>
      <c r="AIV600" s="2"/>
      <c r="AIW600" s="2"/>
      <c r="AIX600" s="2"/>
      <c r="AIY600" s="2"/>
      <c r="AIZ600" s="2"/>
      <c r="AJA600" s="2"/>
      <c r="AJB600" s="2"/>
      <c r="AJC600" s="2"/>
      <c r="AJD600" s="2"/>
      <c r="AJE600" s="2"/>
      <c r="AJF600" s="2"/>
      <c r="AJG600" s="2"/>
      <c r="AJH600" s="2"/>
      <c r="AJI600" s="2"/>
      <c r="AJJ600" s="2"/>
      <c r="AJK600" s="2"/>
      <c r="AJL600" s="2"/>
      <c r="AJM600" s="2"/>
      <c r="AJN600" s="2"/>
      <c r="AJO600" s="2"/>
      <c r="AJP600" s="2"/>
      <c r="AJQ600" s="2"/>
      <c r="AJR600" s="2"/>
      <c r="AJS600" s="2"/>
      <c r="AJT600" s="2"/>
      <c r="AJU600" s="2"/>
      <c r="AJV600" s="2"/>
      <c r="AJW600" s="2"/>
      <c r="AJX600" s="2"/>
      <c r="AJY600" s="2"/>
      <c r="AJZ600" s="2"/>
      <c r="AKA600" s="2"/>
      <c r="AKB600" s="2"/>
      <c r="AKC600" s="2"/>
      <c r="AKD600" s="2"/>
      <c r="AKE600" s="2"/>
      <c r="AKF600" s="2"/>
      <c r="AKG600" s="2"/>
      <c r="AKH600" s="2"/>
      <c r="AKI600" s="2"/>
      <c r="AKJ600" s="2"/>
      <c r="AKK600" s="2"/>
      <c r="AKL600" s="2"/>
      <c r="AKM600" s="2"/>
      <c r="AKN600" s="2"/>
      <c r="AKO600" s="2"/>
      <c r="AKP600" s="2"/>
      <c r="AKQ600" s="2"/>
      <c r="AKR600" s="2"/>
      <c r="AKS600" s="2"/>
      <c r="AKT600" s="2"/>
      <c r="AKU600" s="2"/>
      <c r="AKV600" s="2"/>
      <c r="AKW600" s="2"/>
      <c r="AKX600" s="2"/>
      <c r="AKY600" s="2"/>
      <c r="AKZ600" s="2"/>
      <c r="ALA600" s="2"/>
      <c r="ALB600" s="2"/>
      <c r="ALC600" s="2"/>
      <c r="ALD600" s="2"/>
      <c r="ALE600" s="2"/>
      <c r="ALF600" s="2"/>
      <c r="ALG600" s="2"/>
      <c r="ALH600" s="2"/>
      <c r="ALI600" s="2"/>
      <c r="ALJ600" s="2"/>
      <c r="ALK600" s="2"/>
      <c r="ALL600" s="2"/>
      <c r="ALM600" s="2"/>
      <c r="ALN600" s="2"/>
      <c r="ALO600" s="2"/>
      <c r="ALP600" s="2"/>
      <c r="ALQ600" s="2"/>
      <c r="ALR600" s="2"/>
      <c r="ALS600" s="2"/>
      <c r="ALT600" s="2"/>
      <c r="ALU600" s="2"/>
      <c r="ALV600" s="2"/>
      <c r="ALW600" s="2"/>
      <c r="ALX600" s="2"/>
      <c r="ALY600" s="2"/>
      <c r="ALZ600" s="2"/>
      <c r="AMA600" s="2"/>
      <c r="AMB600" s="2"/>
      <c r="AMC600" s="2"/>
      <c r="AMD600" s="2"/>
      <c r="AME600" s="2"/>
      <c r="AMF600" s="2"/>
      <c r="AMG600" s="2"/>
      <c r="AMH600" s="2"/>
      <c r="AMI600" s="2"/>
      <c r="AMJ600" s="2"/>
      <c r="AMK600" s="2"/>
      <c r="AML600" s="2"/>
      <c r="AMM600" s="2"/>
      <c r="AMN600" s="2"/>
      <c r="AMO600" s="2"/>
      <c r="AMP600" s="2"/>
      <c r="AMQ600" s="2"/>
      <c r="AMR600" s="2"/>
      <c r="AMS600" s="2"/>
      <c r="AMT600" s="2"/>
      <c r="AMU600" s="2"/>
      <c r="AMV600" s="2"/>
      <c r="AMW600" s="2"/>
      <c r="AMX600" s="2"/>
      <c r="AMY600" s="2"/>
      <c r="AMZ600" s="2"/>
      <c r="ANA600" s="2"/>
      <c r="ANB600" s="2"/>
      <c r="ANC600" s="2"/>
      <c r="AND600" s="2"/>
      <c r="ANE600" s="2"/>
      <c r="ANF600" s="2"/>
      <c r="ANG600" s="2"/>
      <c r="ANH600" s="2"/>
      <c r="ANI600" s="2"/>
      <c r="ANJ600" s="2"/>
      <c r="ANK600" s="2"/>
      <c r="ANL600" s="2"/>
      <c r="ANM600" s="2"/>
      <c r="ANN600" s="2"/>
      <c r="ANO600" s="2"/>
      <c r="ANP600" s="2"/>
      <c r="ANQ600" s="2"/>
      <c r="ANR600" s="2"/>
      <c r="ANS600" s="2"/>
      <c r="ANT600" s="2"/>
      <c r="ANU600" s="2"/>
      <c r="ANV600" s="2"/>
      <c r="ANW600" s="2"/>
      <c r="ANX600" s="2"/>
      <c r="ANY600" s="2"/>
      <c r="ANZ600" s="2"/>
      <c r="AOA600" s="2"/>
      <c r="AOB600" s="2"/>
      <c r="AOC600" s="2"/>
      <c r="AOD600" s="2"/>
      <c r="AOE600" s="2"/>
      <c r="AOF600" s="2"/>
      <c r="AOG600" s="2"/>
      <c r="AOH600" s="2"/>
      <c r="AOI600" s="2"/>
      <c r="AOJ600" s="2"/>
      <c r="AOK600" s="2"/>
      <c r="AOL600" s="2"/>
      <c r="AOM600" s="2"/>
      <c r="AON600" s="2"/>
      <c r="AOO600" s="2"/>
      <c r="AOP600" s="2"/>
      <c r="AOQ600" s="2"/>
      <c r="AOR600" s="2"/>
      <c r="AOS600" s="2"/>
      <c r="AOT600" s="2"/>
      <c r="AOU600" s="2"/>
      <c r="AOV600" s="2"/>
      <c r="AOW600" s="2"/>
      <c r="AOX600" s="2"/>
      <c r="AOY600" s="2"/>
      <c r="AOZ600" s="2"/>
      <c r="APA600" s="2"/>
      <c r="APB600" s="2"/>
      <c r="APC600" s="2"/>
      <c r="APD600" s="2"/>
      <c r="APE600" s="2"/>
      <c r="APF600" s="2"/>
      <c r="APG600" s="2"/>
      <c r="APH600" s="2"/>
      <c r="API600" s="2"/>
      <c r="APJ600" s="2"/>
      <c r="APK600" s="2"/>
      <c r="APL600" s="2"/>
      <c r="APM600" s="2"/>
      <c r="APN600" s="2"/>
      <c r="APO600" s="2"/>
      <c r="APP600" s="2"/>
      <c r="APQ600" s="2"/>
      <c r="APR600" s="2"/>
      <c r="APS600" s="2"/>
      <c r="APT600" s="2"/>
      <c r="APU600" s="2"/>
      <c r="APV600" s="2"/>
      <c r="APW600" s="2"/>
      <c r="APX600" s="2"/>
      <c r="APY600" s="2"/>
      <c r="APZ600" s="2"/>
      <c r="AQA600" s="2"/>
      <c r="AQB600" s="2"/>
      <c r="AQC600" s="2"/>
      <c r="AQD600" s="2"/>
      <c r="AQE600" s="2"/>
      <c r="AQF600" s="2"/>
      <c r="AQG600" s="2"/>
      <c r="AQH600" s="2"/>
      <c r="AQI600" s="2"/>
      <c r="AQJ600" s="2"/>
      <c r="AQK600" s="2"/>
      <c r="AQL600" s="2"/>
      <c r="AQM600" s="2"/>
      <c r="AQN600" s="2"/>
      <c r="AQO600" s="2"/>
      <c r="AQP600" s="2"/>
      <c r="AQQ600" s="2"/>
      <c r="AQR600" s="2"/>
      <c r="AQS600" s="2"/>
      <c r="AQT600" s="2"/>
      <c r="AQU600" s="2"/>
      <c r="AQV600" s="2"/>
      <c r="AQW600" s="2"/>
      <c r="AQX600" s="2"/>
      <c r="AQY600" s="2"/>
      <c r="AQZ600" s="2"/>
      <c r="ARA600" s="2"/>
      <c r="ARB600" s="2"/>
      <c r="ARC600" s="2"/>
      <c r="ARD600" s="2"/>
      <c r="ARE600" s="2"/>
      <c r="ARF600" s="2"/>
      <c r="ARG600" s="2"/>
      <c r="ARH600" s="2"/>
      <c r="ARI600" s="2"/>
      <c r="ARJ600" s="2"/>
      <c r="ARK600" s="2"/>
      <c r="ARL600" s="2"/>
      <c r="ARM600" s="2"/>
      <c r="ARN600" s="2"/>
      <c r="ARO600" s="2"/>
      <c r="ARP600" s="2"/>
      <c r="ARQ600" s="2"/>
      <c r="ARR600" s="2"/>
      <c r="ARS600" s="2"/>
      <c r="ART600" s="2"/>
      <c r="ARU600" s="2"/>
      <c r="ARV600" s="2"/>
      <c r="ARW600" s="2"/>
      <c r="ARX600" s="2"/>
      <c r="ARY600" s="2"/>
      <c r="ARZ600" s="2"/>
      <c r="ASA600" s="2"/>
      <c r="ASB600" s="2"/>
      <c r="ASC600" s="2"/>
      <c r="ASD600" s="2"/>
      <c r="ASE600" s="2"/>
      <c r="ASF600" s="2"/>
      <c r="ASG600" s="2"/>
      <c r="ASH600" s="2"/>
      <c r="ASI600" s="2"/>
      <c r="ASJ600" s="2"/>
      <c r="ASK600" s="2"/>
      <c r="ASL600" s="2"/>
      <c r="ASM600" s="2"/>
      <c r="ASN600" s="2"/>
      <c r="ASO600" s="2"/>
      <c r="ASP600" s="2"/>
      <c r="ASQ600" s="2"/>
      <c r="ASR600" s="2"/>
      <c r="ASS600" s="2"/>
      <c r="AST600" s="2"/>
      <c r="ASU600" s="2"/>
      <c r="ASV600" s="2"/>
      <c r="ASW600" s="2"/>
      <c r="ASX600" s="2"/>
      <c r="ASY600" s="2"/>
      <c r="ASZ600" s="2"/>
      <c r="ATA600" s="2"/>
      <c r="ATB600" s="2"/>
      <c r="ATC600" s="2"/>
      <c r="ATD600" s="2"/>
      <c r="ATE600" s="2"/>
      <c r="ATF600" s="2"/>
      <c r="ATG600" s="2"/>
      <c r="ATH600" s="2"/>
      <c r="ATI600" s="2"/>
      <c r="ATJ600" s="2"/>
      <c r="ATK600" s="2"/>
      <c r="ATL600" s="2"/>
      <c r="ATM600" s="2"/>
      <c r="ATN600" s="2"/>
      <c r="ATO600" s="2"/>
      <c r="ATP600" s="2"/>
      <c r="ATQ600" s="2"/>
      <c r="ATR600" s="2"/>
      <c r="ATS600" s="2"/>
      <c r="ATT600" s="2"/>
      <c r="ATU600" s="2"/>
      <c r="ATV600" s="2"/>
      <c r="ATW600" s="2"/>
      <c r="ATX600" s="2"/>
      <c r="ATY600" s="2"/>
      <c r="ATZ600" s="2"/>
      <c r="AUA600" s="2"/>
      <c r="AUB600" s="2"/>
      <c r="AUC600" s="2"/>
      <c r="AUD600" s="2"/>
      <c r="AUE600" s="2"/>
      <c r="AUF600" s="2"/>
      <c r="AUG600" s="2"/>
      <c r="AUH600" s="2"/>
      <c r="AUI600" s="2"/>
      <c r="AUJ600" s="2"/>
      <c r="AUK600" s="2"/>
      <c r="AUL600" s="2"/>
      <c r="AUM600" s="2"/>
      <c r="AUN600" s="2"/>
      <c r="AUO600" s="2"/>
      <c r="AUP600" s="2"/>
      <c r="AUQ600" s="2"/>
      <c r="AUR600" s="2"/>
      <c r="AUS600" s="2"/>
      <c r="AUT600" s="2"/>
      <c r="AUU600" s="2"/>
      <c r="AUV600" s="2"/>
      <c r="AUW600" s="2"/>
      <c r="AUX600" s="2"/>
      <c r="AUY600" s="2"/>
      <c r="AUZ600" s="2"/>
      <c r="AVA600" s="2"/>
      <c r="AVB600" s="2"/>
      <c r="AVC600" s="2"/>
      <c r="AVD600" s="2"/>
      <c r="AVE600" s="2"/>
      <c r="AVF600" s="2"/>
      <c r="AVG600" s="2"/>
      <c r="AVH600" s="2"/>
      <c r="AVI600" s="2"/>
      <c r="AVJ600" s="2"/>
      <c r="AVK600" s="2"/>
      <c r="AVL600" s="2"/>
      <c r="AVM600" s="2"/>
      <c r="AVN600" s="2"/>
      <c r="AVO600" s="2"/>
      <c r="AVP600" s="2"/>
      <c r="AVQ600" s="2"/>
      <c r="AVR600" s="2"/>
      <c r="AVS600" s="2"/>
      <c r="AVT600" s="2"/>
      <c r="AVU600" s="2"/>
      <c r="AVV600" s="2"/>
      <c r="AVW600" s="2"/>
      <c r="AVX600" s="2"/>
      <c r="AVY600" s="2"/>
      <c r="AVZ600" s="2"/>
      <c r="AWA600" s="2"/>
      <c r="AWB600" s="2"/>
      <c r="AWC600" s="2"/>
      <c r="AWD600" s="2"/>
      <c r="AWE600" s="2"/>
      <c r="AWF600" s="2"/>
      <c r="AWG600" s="2"/>
      <c r="AWH600" s="2"/>
      <c r="AWI600" s="2"/>
      <c r="AWJ600" s="2"/>
      <c r="AWK600" s="2"/>
      <c r="AWL600" s="2"/>
      <c r="AWM600" s="2"/>
      <c r="AWN600" s="2"/>
      <c r="AWO600" s="2"/>
      <c r="AWP600" s="2"/>
      <c r="AWQ600" s="2"/>
      <c r="AWR600" s="2"/>
      <c r="AWS600" s="2"/>
      <c r="AWT600" s="2"/>
      <c r="AWU600" s="2"/>
      <c r="AWV600" s="2"/>
      <c r="AWW600" s="2"/>
      <c r="AWX600" s="2"/>
      <c r="AWY600" s="2"/>
      <c r="AWZ600" s="2"/>
      <c r="AXA600" s="2"/>
      <c r="AXB600" s="2"/>
      <c r="AXC600" s="2"/>
      <c r="AXD600" s="2"/>
      <c r="AXE600" s="2"/>
      <c r="AXF600" s="2"/>
      <c r="AXG600" s="2"/>
      <c r="AXH600" s="2"/>
      <c r="AXI600" s="2"/>
      <c r="AXJ600" s="2"/>
      <c r="AXK600" s="2"/>
      <c r="AXL600" s="2"/>
      <c r="AXM600" s="2"/>
      <c r="AXN600" s="2"/>
      <c r="AXO600" s="2"/>
      <c r="AXP600" s="2"/>
      <c r="AXQ600" s="2"/>
      <c r="AXR600" s="2"/>
      <c r="AXS600" s="2"/>
      <c r="AXT600" s="2"/>
      <c r="AXU600" s="2"/>
      <c r="AXV600" s="2"/>
      <c r="AXW600" s="2"/>
      <c r="AXX600" s="2"/>
      <c r="AXY600" s="2"/>
      <c r="AXZ600" s="2"/>
      <c r="AYA600" s="2"/>
      <c r="AYB600" s="2"/>
      <c r="AYC600" s="2"/>
      <c r="AYD600" s="2"/>
      <c r="AYE600" s="2"/>
      <c r="AYF600" s="2"/>
      <c r="AYG600" s="2"/>
      <c r="AYH600" s="2"/>
      <c r="AYI600" s="2"/>
      <c r="AYJ600" s="2"/>
      <c r="AYK600" s="2"/>
      <c r="AYL600" s="2"/>
      <c r="AYM600" s="2"/>
      <c r="AYN600" s="2"/>
      <c r="AYO600" s="2"/>
      <c r="AYP600" s="2"/>
      <c r="AYQ600" s="2"/>
      <c r="AYR600" s="2"/>
      <c r="AYS600" s="2"/>
      <c r="AYT600" s="2"/>
      <c r="AYU600" s="2"/>
      <c r="AYV600" s="2"/>
      <c r="AYW600" s="2"/>
      <c r="AYX600" s="2"/>
      <c r="AYY600" s="2"/>
      <c r="AYZ600" s="2"/>
      <c r="AZA600" s="2"/>
      <c r="AZB600" s="2"/>
      <c r="AZC600" s="2"/>
      <c r="AZD600" s="2"/>
      <c r="AZE600" s="2"/>
      <c r="AZF600" s="2"/>
      <c r="AZG600" s="2"/>
      <c r="AZH600" s="2"/>
      <c r="AZI600" s="2"/>
      <c r="AZJ600" s="2"/>
      <c r="AZK600" s="2"/>
      <c r="AZL600" s="2"/>
      <c r="AZM600" s="2"/>
      <c r="AZN600" s="2"/>
      <c r="AZO600" s="2"/>
      <c r="AZP600" s="2"/>
      <c r="AZQ600" s="2"/>
      <c r="AZR600" s="2"/>
      <c r="AZS600" s="2"/>
      <c r="AZT600" s="2"/>
      <c r="AZU600" s="2"/>
      <c r="AZV600" s="2"/>
      <c r="AZW600" s="2"/>
      <c r="AZX600" s="2"/>
      <c r="AZY600" s="2"/>
      <c r="AZZ600" s="2"/>
      <c r="BAA600" s="2"/>
      <c r="BAB600" s="2"/>
      <c r="BAC600" s="2"/>
      <c r="BAD600" s="2"/>
      <c r="BAE600" s="2"/>
      <c r="BAF600" s="2"/>
      <c r="BAG600" s="2"/>
      <c r="BAH600" s="2"/>
      <c r="BAI600" s="2"/>
      <c r="BAJ600" s="2"/>
      <c r="BAK600" s="2"/>
      <c r="BAL600" s="2"/>
      <c r="BAM600" s="2"/>
      <c r="BAN600" s="2"/>
      <c r="BAO600" s="2"/>
      <c r="BAP600" s="2"/>
      <c r="BAQ600" s="2"/>
      <c r="BAR600" s="2"/>
      <c r="BAS600" s="2"/>
      <c r="BAT600" s="2"/>
      <c r="BAU600" s="2"/>
      <c r="BAV600" s="2"/>
      <c r="BAW600" s="2"/>
      <c r="BAX600" s="2"/>
      <c r="BAY600" s="2"/>
      <c r="BAZ600" s="2"/>
      <c r="BBA600" s="2"/>
      <c r="BBB600" s="2"/>
      <c r="BBC600" s="2"/>
      <c r="BBD600" s="2"/>
      <c r="BBE600" s="2"/>
      <c r="BBF600" s="2"/>
      <c r="BBG600" s="2"/>
      <c r="BBH600" s="2"/>
      <c r="BBI600" s="2"/>
      <c r="BBJ600" s="2"/>
      <c r="BBK600" s="2"/>
      <c r="BBL600" s="2"/>
      <c r="BBM600" s="2"/>
      <c r="BBN600" s="2"/>
      <c r="BBO600" s="2"/>
      <c r="BBP600" s="2"/>
      <c r="BBQ600" s="2"/>
      <c r="BBR600" s="2"/>
      <c r="BBS600" s="2"/>
      <c r="BBT600" s="2"/>
      <c r="BBU600" s="2"/>
      <c r="BBV600" s="2"/>
      <c r="BBW600" s="2"/>
      <c r="BBX600" s="2"/>
      <c r="BBY600" s="2"/>
      <c r="BBZ600" s="2"/>
      <c r="BCA600" s="2"/>
      <c r="BCB600" s="2"/>
      <c r="BCC600" s="2"/>
      <c r="BCD600" s="2"/>
      <c r="BCE600" s="2"/>
      <c r="BCF600" s="2"/>
      <c r="BCG600" s="2"/>
      <c r="BCH600" s="2"/>
      <c r="BCI600" s="2"/>
      <c r="BCJ600" s="2"/>
      <c r="BCK600" s="2"/>
      <c r="BCL600" s="2"/>
      <c r="BCM600" s="2"/>
      <c r="BCN600" s="2"/>
      <c r="BCO600" s="2"/>
      <c r="BCP600" s="2"/>
      <c r="BCQ600" s="2"/>
      <c r="BCR600" s="2"/>
      <c r="BCS600" s="2"/>
      <c r="BCT600" s="2"/>
      <c r="BCU600" s="2"/>
      <c r="BCV600" s="2"/>
      <c r="BCW600" s="2"/>
      <c r="BCX600" s="2"/>
      <c r="BCY600" s="2"/>
      <c r="BCZ600" s="2"/>
      <c r="BDA600" s="2"/>
      <c r="BDB600" s="2"/>
      <c r="BDC600" s="2"/>
      <c r="BDD600" s="2"/>
      <c r="BDE600" s="2"/>
      <c r="BDF600" s="2"/>
      <c r="BDG600" s="2"/>
      <c r="BDH600" s="2"/>
      <c r="BDI600" s="2"/>
      <c r="BDJ600" s="2"/>
      <c r="BDK600" s="2"/>
      <c r="BDL600" s="2"/>
      <c r="BDM600" s="2"/>
      <c r="BDN600" s="2"/>
      <c r="BDO600" s="2"/>
      <c r="BDP600" s="2"/>
      <c r="BDQ600" s="2"/>
      <c r="BDR600" s="2"/>
      <c r="BDS600" s="2"/>
      <c r="BDT600" s="2"/>
      <c r="BDU600" s="2"/>
      <c r="BDV600" s="2"/>
      <c r="BDW600" s="2"/>
      <c r="BDX600" s="2"/>
      <c r="BDY600" s="2"/>
      <c r="BDZ600" s="2"/>
      <c r="BEA600" s="2"/>
      <c r="BEB600" s="2"/>
      <c r="BEC600" s="2"/>
      <c r="BED600" s="2"/>
      <c r="BEE600" s="2"/>
      <c r="BEF600" s="2"/>
      <c r="BEG600" s="2"/>
      <c r="BEH600" s="2"/>
      <c r="BEI600" s="2"/>
      <c r="BEJ600" s="2"/>
      <c r="BEK600" s="2"/>
      <c r="BEL600" s="2"/>
      <c r="BEM600" s="2"/>
      <c r="BEN600" s="2"/>
      <c r="BEO600" s="2"/>
      <c r="BEP600" s="2"/>
      <c r="BEQ600" s="2"/>
      <c r="BER600" s="2"/>
      <c r="BES600" s="2"/>
      <c r="BET600" s="2"/>
      <c r="BEU600" s="2"/>
      <c r="BEV600" s="2"/>
      <c r="BEW600" s="2"/>
      <c r="BEX600" s="2"/>
      <c r="BEY600" s="2"/>
      <c r="BEZ600" s="2"/>
      <c r="BFA600" s="2"/>
      <c r="BFB600" s="2"/>
      <c r="BFC600" s="2"/>
      <c r="BFD600" s="2"/>
      <c r="BFE600" s="2"/>
      <c r="BFF600" s="2"/>
      <c r="BFG600" s="2"/>
      <c r="BFH600" s="2"/>
      <c r="BFI600" s="2"/>
      <c r="BFJ600" s="2"/>
      <c r="BFK600" s="2"/>
      <c r="BFL600" s="2"/>
      <c r="BFM600" s="2"/>
      <c r="BFN600" s="2"/>
      <c r="BFO600" s="2"/>
      <c r="BFP600" s="2"/>
      <c r="BFQ600" s="2"/>
      <c r="BFR600" s="2"/>
      <c r="BFS600" s="2"/>
      <c r="BFT600" s="2"/>
      <c r="BFU600" s="2"/>
      <c r="BFV600" s="2"/>
      <c r="BFW600" s="2"/>
      <c r="BFX600" s="2"/>
      <c r="BFY600" s="2"/>
      <c r="BFZ600" s="2"/>
      <c r="BGA600" s="2"/>
      <c r="BGB600" s="2"/>
      <c r="BGC600" s="2"/>
      <c r="BGD600" s="2"/>
      <c r="BGE600" s="2"/>
      <c r="BGF600" s="2"/>
      <c r="BGG600" s="2"/>
      <c r="BGH600" s="2"/>
      <c r="BGI600" s="2"/>
      <c r="BGJ600" s="2"/>
      <c r="BGK600" s="2"/>
      <c r="BGL600" s="2"/>
      <c r="BGM600" s="2"/>
      <c r="BGN600" s="2"/>
      <c r="BGO600" s="2"/>
      <c r="BGP600" s="2"/>
      <c r="BGQ600" s="2"/>
      <c r="BGR600" s="2"/>
      <c r="BGS600" s="2"/>
      <c r="BGT600" s="2"/>
      <c r="BGU600" s="2"/>
      <c r="BGV600" s="2"/>
      <c r="BGW600" s="2"/>
      <c r="BGX600" s="2"/>
      <c r="BGY600" s="2"/>
      <c r="BGZ600" s="2"/>
      <c r="BHA600" s="2"/>
      <c r="BHB600" s="2"/>
      <c r="BHC600" s="2"/>
      <c r="BHD600" s="2"/>
      <c r="BHE600" s="2"/>
      <c r="BHF600" s="2"/>
      <c r="BHG600" s="2"/>
      <c r="BHH600" s="2"/>
      <c r="BHI600" s="2"/>
      <c r="BHJ600" s="2"/>
      <c r="BHK600" s="2"/>
      <c r="BHL600" s="2"/>
      <c r="BHM600" s="2"/>
      <c r="BHN600" s="2"/>
      <c r="BHO600" s="2"/>
      <c r="BHP600" s="2"/>
      <c r="BHQ600" s="2"/>
      <c r="BHR600" s="2"/>
      <c r="BHS600" s="2"/>
      <c r="BHT600" s="2"/>
      <c r="BHU600" s="2"/>
      <c r="BHV600" s="2"/>
      <c r="BHW600" s="2"/>
      <c r="BHX600" s="2"/>
      <c r="BHY600" s="2"/>
      <c r="BHZ600" s="2"/>
      <c r="BIA600" s="2"/>
      <c r="BIB600" s="2"/>
      <c r="BIC600" s="2"/>
      <c r="BID600" s="2"/>
      <c r="BIE600" s="2"/>
      <c r="BIF600" s="2"/>
      <c r="BIG600" s="2"/>
      <c r="BIH600" s="2"/>
      <c r="BII600" s="2"/>
      <c r="BIJ600" s="2"/>
      <c r="BIK600" s="2"/>
      <c r="BIL600" s="2"/>
      <c r="BIM600" s="2"/>
      <c r="BIN600" s="2"/>
      <c r="BIO600" s="2"/>
      <c r="BIP600" s="2"/>
      <c r="BIQ600" s="2"/>
      <c r="BIR600" s="2"/>
      <c r="BIS600" s="2"/>
      <c r="BIT600" s="2"/>
      <c r="BIU600" s="2"/>
      <c r="BIV600" s="2"/>
      <c r="BIW600" s="2"/>
      <c r="BIX600" s="2"/>
      <c r="BIY600" s="2"/>
      <c r="BIZ600" s="2"/>
      <c r="BJA600" s="2"/>
      <c r="BJB600" s="2"/>
      <c r="BJC600" s="2"/>
      <c r="BJD600" s="2"/>
      <c r="BJE600" s="2"/>
      <c r="BJF600" s="2"/>
      <c r="BJG600" s="2"/>
      <c r="BJH600" s="2"/>
      <c r="BJI600" s="2"/>
      <c r="BJJ600" s="2"/>
      <c r="BJK600" s="2"/>
      <c r="BJL600" s="2"/>
      <c r="BJM600" s="2"/>
      <c r="BJN600" s="2"/>
      <c r="BJO600" s="2"/>
      <c r="BJP600" s="2"/>
      <c r="BJQ600" s="2"/>
      <c r="BJR600" s="2"/>
      <c r="BJS600" s="2"/>
      <c r="BJT600" s="2"/>
      <c r="BJU600" s="2"/>
      <c r="BJV600" s="2"/>
      <c r="BJW600" s="2"/>
      <c r="BJX600" s="2"/>
      <c r="BJY600" s="2"/>
      <c r="BJZ600" s="2"/>
      <c r="BKA600" s="2"/>
      <c r="BKB600" s="2"/>
      <c r="BKC600" s="2"/>
      <c r="BKD600" s="2"/>
      <c r="BKE600" s="2"/>
      <c r="BKF600" s="2"/>
      <c r="BKG600" s="2"/>
      <c r="BKH600" s="2"/>
      <c r="BKI600" s="2"/>
      <c r="BKJ600" s="2"/>
      <c r="BKK600" s="2"/>
      <c r="BKL600" s="2"/>
      <c r="BKM600" s="2"/>
      <c r="BKN600" s="2"/>
      <c r="BKO600" s="2"/>
      <c r="BKP600" s="2"/>
      <c r="BKQ600" s="2"/>
      <c r="BKR600" s="2"/>
      <c r="BKS600" s="2"/>
      <c r="BKT600" s="2"/>
      <c r="BKU600" s="2"/>
      <c r="BKV600" s="2"/>
      <c r="BKW600" s="2"/>
      <c r="BKX600" s="2"/>
      <c r="BKY600" s="2"/>
      <c r="BKZ600" s="2"/>
      <c r="BLA600" s="2"/>
      <c r="BLB600" s="2"/>
      <c r="BLC600" s="2"/>
      <c r="BLD600" s="2"/>
      <c r="BLE600" s="2"/>
      <c r="BLF600" s="2"/>
      <c r="BLG600" s="2"/>
      <c r="BLH600" s="2"/>
      <c r="BLI600" s="2"/>
      <c r="BLJ600" s="2"/>
      <c r="BLK600" s="2"/>
      <c r="BLL600" s="2"/>
      <c r="BLM600" s="2"/>
      <c r="BLN600" s="2"/>
      <c r="BLO600" s="2"/>
      <c r="BLP600" s="2"/>
      <c r="BLQ600" s="2"/>
      <c r="BLR600" s="2"/>
      <c r="BLS600" s="2"/>
      <c r="BLT600" s="2"/>
      <c r="BLU600" s="2"/>
      <c r="BLV600" s="2"/>
      <c r="BLW600" s="2"/>
      <c r="BLX600" s="2"/>
      <c r="BLY600" s="2"/>
      <c r="BLZ600" s="2"/>
      <c r="BMA600" s="2"/>
      <c r="BMB600" s="2"/>
      <c r="BMC600" s="2"/>
      <c r="BMD600" s="2"/>
      <c r="BME600" s="2"/>
      <c r="BMF600" s="2"/>
      <c r="BMG600" s="2"/>
      <c r="BMH600" s="2"/>
      <c r="BMI600" s="2"/>
      <c r="BMJ600" s="2"/>
      <c r="BMK600" s="2"/>
      <c r="BML600" s="2"/>
      <c r="BMM600" s="2"/>
      <c r="BMN600" s="2"/>
      <c r="BMO600" s="2"/>
      <c r="BMP600" s="2"/>
      <c r="BMQ600" s="2"/>
      <c r="BMR600" s="2"/>
      <c r="BMS600" s="2"/>
      <c r="BMT600" s="2"/>
      <c r="BMU600" s="2"/>
      <c r="BMV600" s="2"/>
      <c r="BMW600" s="2"/>
      <c r="BMX600" s="2"/>
      <c r="BMY600" s="2"/>
      <c r="BMZ600" s="2"/>
      <c r="BNA600" s="2"/>
      <c r="BNB600" s="2"/>
      <c r="BNC600" s="2"/>
      <c r="BND600" s="2"/>
      <c r="BNE600" s="2"/>
      <c r="BNF600" s="2"/>
      <c r="BNG600" s="2"/>
      <c r="BNH600" s="2"/>
      <c r="BNI600" s="2"/>
      <c r="BNJ600" s="2"/>
      <c r="BNK600" s="2"/>
      <c r="BNL600" s="2"/>
      <c r="BNM600" s="2"/>
      <c r="BNN600" s="2"/>
      <c r="BNO600" s="2"/>
      <c r="BNP600" s="2"/>
      <c r="BNQ600" s="2"/>
      <c r="BNR600" s="2"/>
      <c r="BNS600" s="2"/>
      <c r="BNT600" s="2"/>
      <c r="BNU600" s="2"/>
      <c r="BNV600" s="2"/>
      <c r="BNW600" s="2"/>
      <c r="BNX600" s="2"/>
      <c r="BNY600" s="2"/>
      <c r="BNZ600" s="2"/>
      <c r="BOA600" s="2"/>
      <c r="BOB600" s="2"/>
      <c r="BOC600" s="2"/>
      <c r="BOD600" s="2"/>
      <c r="BOE600" s="2"/>
      <c r="BOF600" s="2"/>
      <c r="BOG600" s="2"/>
      <c r="BOH600" s="2"/>
      <c r="BOI600" s="2"/>
      <c r="BOJ600" s="2"/>
      <c r="BOK600" s="2"/>
      <c r="BOL600" s="2"/>
      <c r="BOM600" s="2"/>
      <c r="BON600" s="2"/>
      <c r="BOO600" s="2"/>
      <c r="BOP600" s="2"/>
      <c r="BOQ600" s="2"/>
      <c r="BOR600" s="2"/>
      <c r="BOS600" s="2"/>
      <c r="BOT600" s="2"/>
      <c r="BOU600" s="2"/>
      <c r="BOV600" s="2"/>
      <c r="BOW600" s="2"/>
      <c r="BOX600" s="2"/>
      <c r="BOY600" s="2"/>
      <c r="BOZ600" s="2"/>
      <c r="BPA600" s="2"/>
      <c r="BPB600" s="2"/>
      <c r="BPC600" s="2"/>
      <c r="BPD600" s="2"/>
      <c r="BPE600" s="2"/>
      <c r="BPF600" s="2"/>
      <c r="BPG600" s="2"/>
      <c r="BPH600" s="2"/>
      <c r="BPI600" s="2"/>
      <c r="BPJ600" s="2"/>
      <c r="BPK600" s="2"/>
      <c r="BPL600" s="2"/>
      <c r="BPM600" s="2"/>
      <c r="BPN600" s="2"/>
      <c r="BPO600" s="2"/>
      <c r="BPP600" s="2"/>
      <c r="BPQ600" s="2"/>
      <c r="BPR600" s="2"/>
      <c r="BPS600" s="2"/>
      <c r="BPT600" s="2"/>
      <c r="BPU600" s="2"/>
      <c r="BPV600" s="2"/>
      <c r="BPW600" s="2"/>
      <c r="BPX600" s="2"/>
      <c r="BPY600" s="2"/>
      <c r="BPZ600" s="2"/>
      <c r="BQA600" s="2"/>
      <c r="BQB600" s="2"/>
      <c r="BQC600" s="2"/>
      <c r="BQD600" s="2"/>
      <c r="BQE600" s="2"/>
      <c r="BQF600" s="2"/>
      <c r="BQG600" s="2"/>
      <c r="BQH600" s="2"/>
      <c r="BQI600" s="2"/>
      <c r="BQJ600" s="2"/>
      <c r="BQK600" s="2"/>
      <c r="BQL600" s="2"/>
      <c r="BQM600" s="2"/>
      <c r="BQN600" s="2"/>
      <c r="BQO600" s="2"/>
      <c r="BQP600" s="2"/>
      <c r="BQQ600" s="2"/>
      <c r="BQR600" s="2"/>
      <c r="BQS600" s="2"/>
      <c r="BQT600" s="2"/>
      <c r="BQU600" s="2"/>
      <c r="BQV600" s="2"/>
      <c r="BQW600" s="2"/>
      <c r="BQX600" s="2"/>
      <c r="BQY600" s="2"/>
      <c r="BQZ600" s="2"/>
      <c r="BRA600" s="2"/>
      <c r="BRB600" s="2"/>
      <c r="BRC600" s="2"/>
      <c r="BRD600" s="2"/>
      <c r="BRE600" s="2"/>
      <c r="BRF600" s="2"/>
      <c r="BRG600" s="2"/>
      <c r="BRH600" s="2"/>
      <c r="BRI600" s="2"/>
      <c r="BRJ600" s="2"/>
      <c r="BRK600" s="2"/>
      <c r="BRL600" s="2"/>
      <c r="BRM600" s="2"/>
      <c r="BRN600" s="2"/>
      <c r="BRO600" s="2"/>
      <c r="BRP600" s="2"/>
      <c r="BRQ600" s="2"/>
      <c r="BRR600" s="2"/>
      <c r="BRS600" s="2"/>
      <c r="BRT600" s="2"/>
      <c r="BRU600" s="2"/>
      <c r="BRV600" s="2"/>
      <c r="BRW600" s="2"/>
      <c r="BRX600" s="2"/>
      <c r="BRY600" s="2"/>
      <c r="BRZ600" s="2"/>
      <c r="BSA600" s="2"/>
      <c r="BSB600" s="2"/>
      <c r="BSC600" s="2"/>
      <c r="BSD600" s="2"/>
      <c r="BSE600" s="2"/>
      <c r="BSF600" s="2"/>
      <c r="BSG600" s="2"/>
      <c r="BSH600" s="2"/>
      <c r="BSI600" s="2"/>
      <c r="BSJ600" s="2"/>
      <c r="BSK600" s="2"/>
      <c r="BSL600" s="2"/>
      <c r="BSM600" s="2"/>
      <c r="BSN600" s="2"/>
      <c r="BSO600" s="2"/>
      <c r="BSP600" s="2"/>
      <c r="BSQ600" s="2"/>
      <c r="BSR600" s="2"/>
      <c r="BSS600" s="2"/>
      <c r="BST600" s="2"/>
      <c r="BSU600" s="2"/>
      <c r="BSV600" s="2"/>
      <c r="BSW600" s="2"/>
      <c r="BSX600" s="2"/>
      <c r="BSY600" s="2"/>
      <c r="BSZ600" s="2"/>
      <c r="BTA600" s="2"/>
      <c r="BTB600" s="2"/>
      <c r="BTC600" s="2"/>
      <c r="BTD600" s="2"/>
      <c r="BTE600" s="2"/>
      <c r="BTF600" s="2"/>
      <c r="BTG600" s="2"/>
      <c r="BTH600" s="2"/>
      <c r="BTI600" s="2"/>
      <c r="BTJ600" s="2"/>
      <c r="BTK600" s="2"/>
      <c r="BTL600" s="2"/>
      <c r="BTM600" s="2"/>
      <c r="BTN600" s="2"/>
      <c r="BTO600" s="2"/>
      <c r="BTP600" s="2"/>
      <c r="BTQ600" s="2"/>
      <c r="BTR600" s="2"/>
      <c r="BTS600" s="2"/>
      <c r="BTT600" s="2"/>
      <c r="BTU600" s="2"/>
      <c r="BTV600" s="2"/>
      <c r="BTW600" s="2"/>
      <c r="BTX600" s="2"/>
      <c r="BTY600" s="2"/>
      <c r="BTZ600" s="2"/>
      <c r="BUA600" s="2"/>
      <c r="BUB600" s="2"/>
      <c r="BUC600" s="2"/>
      <c r="BUD600" s="2"/>
      <c r="BUE600" s="2"/>
      <c r="BUF600" s="2"/>
      <c r="BUG600" s="2"/>
      <c r="BUH600" s="2"/>
      <c r="BUI600" s="2"/>
      <c r="BUJ600" s="2"/>
      <c r="BUK600" s="2"/>
      <c r="BUL600" s="2"/>
      <c r="BUM600" s="2"/>
      <c r="BUN600" s="2"/>
      <c r="BUO600" s="2"/>
      <c r="BUP600" s="2"/>
      <c r="BUQ600" s="2"/>
      <c r="BUR600" s="2"/>
      <c r="BUS600" s="2"/>
      <c r="BUT600" s="2"/>
      <c r="BUU600" s="2"/>
      <c r="BUV600" s="2"/>
      <c r="BUW600" s="2"/>
      <c r="BUX600" s="2"/>
      <c r="BUY600" s="2"/>
      <c r="BUZ600" s="2"/>
      <c r="BVA600" s="2"/>
      <c r="BVB600" s="2"/>
      <c r="BVC600" s="2"/>
      <c r="BVD600" s="2"/>
      <c r="BVE600" s="2"/>
      <c r="BVF600" s="2"/>
      <c r="BVG600" s="2"/>
      <c r="BVH600" s="2"/>
      <c r="BVI600" s="2"/>
      <c r="BVJ600" s="2"/>
      <c r="BVK600" s="2"/>
      <c r="BVL600" s="2"/>
      <c r="BVM600" s="2"/>
      <c r="BVN600" s="2"/>
      <c r="BVO600" s="2"/>
      <c r="BVP600" s="2"/>
      <c r="BVQ600" s="2"/>
      <c r="BVR600" s="2"/>
      <c r="BVS600" s="2"/>
      <c r="BVT600" s="2"/>
      <c r="BVU600" s="2"/>
      <c r="BVV600" s="2"/>
      <c r="BVW600" s="2"/>
      <c r="BVX600" s="2"/>
      <c r="BVY600" s="2"/>
      <c r="BVZ600" s="2"/>
      <c r="BWA600" s="2"/>
      <c r="BWB600" s="2"/>
      <c r="BWC600" s="2"/>
      <c r="BWD600" s="2"/>
      <c r="BWE600" s="2"/>
      <c r="BWF600" s="2"/>
      <c r="BWG600" s="2"/>
      <c r="BWH600" s="2"/>
      <c r="BWI600" s="2"/>
      <c r="BWJ600" s="2"/>
      <c r="BWK600" s="2"/>
      <c r="BWL600" s="2"/>
      <c r="BWM600" s="2"/>
      <c r="BWN600" s="2"/>
      <c r="BWO600" s="2"/>
      <c r="BWP600" s="2"/>
      <c r="BWQ600" s="2"/>
      <c r="BWR600" s="2"/>
      <c r="BWS600" s="2"/>
      <c r="BWT600" s="2"/>
      <c r="BWU600" s="2"/>
      <c r="BWV600" s="2"/>
      <c r="BWW600" s="2"/>
      <c r="BWX600" s="2"/>
      <c r="BWY600" s="2"/>
      <c r="BWZ600" s="2"/>
      <c r="BXA600" s="2"/>
      <c r="BXB600" s="2"/>
      <c r="BXC600" s="2"/>
      <c r="BXD600" s="2"/>
      <c r="BXE600" s="2"/>
      <c r="BXF600" s="2"/>
      <c r="BXG600" s="2"/>
      <c r="BXH600" s="2"/>
      <c r="BXI600" s="2"/>
      <c r="BXJ600" s="2"/>
      <c r="BXK600" s="2"/>
      <c r="BXL600" s="2"/>
      <c r="BXM600" s="2"/>
      <c r="BXN600" s="2"/>
      <c r="BXO600" s="2"/>
      <c r="BXP600" s="2"/>
      <c r="BXQ600" s="2"/>
      <c r="BXR600" s="2"/>
      <c r="BXS600" s="2"/>
      <c r="BXT600" s="2"/>
      <c r="BXU600" s="2"/>
      <c r="BXV600" s="2"/>
      <c r="BXW600" s="2"/>
      <c r="BXX600" s="2"/>
      <c r="BXY600" s="2"/>
      <c r="BXZ600" s="2"/>
      <c r="BYA600" s="2"/>
      <c r="BYB600" s="2"/>
      <c r="BYC600" s="2"/>
      <c r="BYD600" s="2"/>
      <c r="BYE600" s="2"/>
      <c r="BYF600" s="2"/>
      <c r="BYG600" s="2"/>
      <c r="BYH600" s="2"/>
      <c r="BYI600" s="2"/>
      <c r="BYJ600" s="2"/>
      <c r="BYK600" s="2"/>
      <c r="BYL600" s="2"/>
      <c r="BYM600" s="2"/>
      <c r="BYN600" s="2"/>
      <c r="BYO600" s="2"/>
      <c r="BYP600" s="2"/>
      <c r="BYQ600" s="2"/>
      <c r="BYR600" s="2"/>
      <c r="BYS600" s="2"/>
      <c r="BYT600" s="2"/>
      <c r="BYU600" s="2"/>
      <c r="BYV600" s="2"/>
      <c r="BYW600" s="2"/>
      <c r="BYX600" s="2"/>
      <c r="BYY600" s="2"/>
      <c r="BYZ600" s="2"/>
      <c r="BZA600" s="2"/>
      <c r="BZB600" s="2"/>
      <c r="BZC600" s="2"/>
      <c r="BZD600" s="2"/>
      <c r="BZE600" s="2"/>
      <c r="BZF600" s="2"/>
      <c r="BZG600" s="2"/>
      <c r="BZH600" s="2"/>
      <c r="BZI600" s="2"/>
      <c r="BZJ600" s="2"/>
      <c r="BZK600" s="2"/>
      <c r="BZL600" s="2"/>
      <c r="BZM600" s="2"/>
      <c r="BZN600" s="2"/>
      <c r="BZO600" s="2"/>
      <c r="BZP600" s="2"/>
      <c r="BZQ600" s="2"/>
      <c r="BZR600" s="2"/>
      <c r="BZS600" s="2"/>
      <c r="BZT600" s="2"/>
      <c r="BZU600" s="2"/>
      <c r="BZV600" s="2"/>
      <c r="BZW600" s="2"/>
      <c r="BZX600" s="2"/>
      <c r="BZY600" s="2"/>
      <c r="BZZ600" s="2"/>
      <c r="CAA600" s="2"/>
      <c r="CAB600" s="2"/>
      <c r="CAC600" s="2"/>
      <c r="CAD600" s="2"/>
      <c r="CAE600" s="2"/>
      <c r="CAF600" s="2"/>
      <c r="CAG600" s="2"/>
      <c r="CAH600" s="2"/>
      <c r="CAI600" s="2"/>
      <c r="CAJ600" s="2"/>
      <c r="CAK600" s="2"/>
      <c r="CAL600" s="2"/>
      <c r="CAM600" s="2"/>
      <c r="CAN600" s="2"/>
      <c r="CAO600" s="2"/>
      <c r="CAP600" s="2"/>
      <c r="CAQ600" s="2"/>
      <c r="CAR600" s="2"/>
      <c r="CAS600" s="2"/>
      <c r="CAT600" s="2"/>
      <c r="CAU600" s="2"/>
      <c r="CAV600" s="2"/>
      <c r="CAW600" s="2"/>
      <c r="CAX600" s="2"/>
      <c r="CAY600" s="2"/>
      <c r="CAZ600" s="2"/>
      <c r="CBA600" s="2"/>
      <c r="CBB600" s="2"/>
      <c r="CBC600" s="2"/>
      <c r="CBD600" s="2"/>
      <c r="CBE600" s="2"/>
      <c r="CBF600" s="2"/>
      <c r="CBG600" s="2"/>
      <c r="CBH600" s="2"/>
      <c r="CBI600" s="2"/>
      <c r="CBJ600" s="2"/>
      <c r="CBK600" s="2"/>
      <c r="CBL600" s="2"/>
      <c r="CBM600" s="2"/>
      <c r="CBN600" s="2"/>
      <c r="CBO600" s="2"/>
      <c r="CBP600" s="2"/>
      <c r="CBQ600" s="2"/>
      <c r="CBR600" s="2"/>
      <c r="CBS600" s="2"/>
      <c r="CBT600" s="2"/>
      <c r="CBU600" s="2"/>
      <c r="CBV600" s="2"/>
      <c r="CBW600" s="2"/>
      <c r="CBX600" s="2"/>
      <c r="CBY600" s="2"/>
      <c r="CBZ600" s="2"/>
      <c r="CCA600" s="2"/>
      <c r="CCB600" s="2"/>
      <c r="CCC600" s="2"/>
      <c r="CCD600" s="2"/>
      <c r="CCE600" s="2"/>
      <c r="CCF600" s="2"/>
      <c r="CCG600" s="2"/>
      <c r="CCH600" s="2"/>
      <c r="CCI600" s="2"/>
      <c r="CCJ600" s="2"/>
      <c r="CCK600" s="2"/>
      <c r="CCL600" s="2"/>
      <c r="CCM600" s="2"/>
      <c r="CCN600" s="2"/>
      <c r="CCO600" s="2"/>
      <c r="CCP600" s="2"/>
      <c r="CCQ600" s="2"/>
      <c r="CCR600" s="2"/>
      <c r="CCS600" s="2"/>
      <c r="CCT600" s="2"/>
      <c r="CCU600" s="2"/>
      <c r="CCV600" s="2"/>
      <c r="CCW600" s="2"/>
      <c r="CCX600" s="2"/>
      <c r="CCY600" s="2"/>
      <c r="CCZ600" s="2"/>
      <c r="CDA600" s="2"/>
      <c r="CDB600" s="2"/>
      <c r="CDC600" s="2"/>
      <c r="CDD600" s="2"/>
      <c r="CDE600" s="2"/>
      <c r="CDF600" s="2"/>
      <c r="CDG600" s="2"/>
      <c r="CDH600" s="2"/>
      <c r="CDI600" s="2"/>
      <c r="CDJ600" s="2"/>
      <c r="CDK600" s="2"/>
      <c r="CDL600" s="2"/>
      <c r="CDM600" s="2"/>
      <c r="CDN600" s="2"/>
      <c r="CDO600" s="2"/>
      <c r="CDP600" s="2"/>
      <c r="CDQ600" s="2"/>
      <c r="CDR600" s="2"/>
      <c r="CDS600" s="2"/>
      <c r="CDT600" s="2"/>
      <c r="CDU600" s="2"/>
      <c r="CDV600" s="2"/>
      <c r="CDW600" s="2"/>
      <c r="CDX600" s="2"/>
      <c r="CDY600" s="2"/>
      <c r="CDZ600" s="2"/>
      <c r="CEA600" s="2"/>
      <c r="CEB600" s="2"/>
      <c r="CEC600" s="2"/>
      <c r="CED600" s="2"/>
      <c r="CEE600" s="2"/>
      <c r="CEF600" s="2"/>
      <c r="CEG600" s="2"/>
      <c r="CEH600" s="2"/>
      <c r="CEI600" s="2"/>
      <c r="CEJ600" s="2"/>
      <c r="CEK600" s="2"/>
      <c r="CEL600" s="2"/>
      <c r="CEM600" s="2"/>
      <c r="CEN600" s="2"/>
      <c r="CEO600" s="2"/>
      <c r="CEP600" s="2"/>
      <c r="CEQ600" s="2"/>
      <c r="CER600" s="2"/>
      <c r="CES600" s="2"/>
      <c r="CET600" s="2"/>
      <c r="CEU600" s="2"/>
      <c r="CEV600" s="2"/>
      <c r="CEW600" s="2"/>
      <c r="CEX600" s="2"/>
      <c r="CEY600" s="2"/>
      <c r="CEZ600" s="2"/>
      <c r="CFA600" s="2"/>
      <c r="CFB600" s="2"/>
      <c r="CFC600" s="2"/>
      <c r="CFD600" s="2"/>
      <c r="CFE600" s="2"/>
      <c r="CFF600" s="2"/>
      <c r="CFG600" s="2"/>
      <c r="CFH600" s="2"/>
      <c r="CFI600" s="2"/>
      <c r="CFJ600" s="2"/>
      <c r="CFK600" s="2"/>
      <c r="CFL600" s="2"/>
      <c r="CFM600" s="2"/>
      <c r="CFN600" s="2"/>
      <c r="CFO600" s="2"/>
      <c r="CFP600" s="2"/>
      <c r="CFQ600" s="2"/>
      <c r="CFR600" s="2"/>
      <c r="CFS600" s="2"/>
      <c r="CFT600" s="2"/>
      <c r="CFU600" s="2"/>
      <c r="CFV600" s="2"/>
      <c r="CFW600" s="2"/>
      <c r="CFX600" s="2"/>
      <c r="CFY600" s="2"/>
      <c r="CFZ600" s="2"/>
      <c r="CGA600" s="2"/>
      <c r="CGB600" s="2"/>
      <c r="CGC600" s="2"/>
      <c r="CGD600" s="2"/>
      <c r="CGE600" s="2"/>
      <c r="CGF600" s="2"/>
      <c r="CGG600" s="2"/>
      <c r="CGH600" s="2"/>
      <c r="CGI600" s="2"/>
      <c r="CGJ600" s="2"/>
      <c r="CGK600" s="2"/>
      <c r="CGL600" s="2"/>
      <c r="CGM600" s="2"/>
      <c r="CGN600" s="2"/>
      <c r="CGO600" s="2"/>
      <c r="CGP600" s="2"/>
      <c r="CGQ600" s="2"/>
      <c r="CGR600" s="2"/>
      <c r="CGS600" s="2"/>
      <c r="CGT600" s="2"/>
      <c r="CGU600" s="2"/>
      <c r="CGV600" s="2"/>
      <c r="CGW600" s="2"/>
      <c r="CGX600" s="2"/>
      <c r="CGY600" s="2"/>
      <c r="CGZ600" s="2"/>
      <c r="CHA600" s="2"/>
      <c r="CHB600" s="2"/>
      <c r="CHC600" s="2"/>
      <c r="CHD600" s="2"/>
      <c r="CHE600" s="2"/>
      <c r="CHF600" s="2"/>
      <c r="CHG600" s="2"/>
      <c r="CHH600" s="2"/>
      <c r="CHI600" s="2"/>
      <c r="CHJ600" s="2"/>
      <c r="CHK600" s="2"/>
      <c r="CHL600" s="2"/>
      <c r="CHM600" s="2"/>
      <c r="CHN600" s="2"/>
      <c r="CHO600" s="2"/>
      <c r="CHP600" s="2"/>
      <c r="CHQ600" s="2"/>
      <c r="CHR600" s="2"/>
      <c r="CHS600" s="2"/>
      <c r="CHT600" s="2"/>
      <c r="CHU600" s="2"/>
      <c r="CHV600" s="2"/>
      <c r="CHW600" s="2"/>
      <c r="CHX600" s="2"/>
      <c r="CHY600" s="2"/>
      <c r="CHZ600" s="2"/>
      <c r="CIA600" s="2"/>
      <c r="CIB600" s="2"/>
      <c r="CIC600" s="2"/>
      <c r="CID600" s="2"/>
      <c r="CIE600" s="2"/>
      <c r="CIF600" s="2"/>
      <c r="CIG600" s="2"/>
      <c r="CIH600" s="2"/>
      <c r="CII600" s="2"/>
      <c r="CIJ600" s="2"/>
      <c r="CIK600" s="2"/>
      <c r="CIL600" s="2"/>
      <c r="CIM600" s="2"/>
      <c r="CIN600" s="2"/>
      <c r="CIO600" s="2"/>
      <c r="CIP600" s="2"/>
      <c r="CIQ600" s="2"/>
      <c r="CIR600" s="2"/>
      <c r="CIS600" s="2"/>
      <c r="CIT600" s="2"/>
      <c r="CIU600" s="2"/>
      <c r="CIV600" s="2"/>
      <c r="CIW600" s="2"/>
      <c r="CIX600" s="2"/>
      <c r="CIY600" s="2"/>
      <c r="CIZ600" s="2"/>
      <c r="CJA600" s="2"/>
      <c r="CJB600" s="2"/>
      <c r="CJC600" s="2"/>
      <c r="CJD600" s="2"/>
      <c r="CJE600" s="2"/>
      <c r="CJF600" s="2"/>
      <c r="CJG600" s="2"/>
      <c r="CJH600" s="2"/>
      <c r="CJI600" s="2"/>
      <c r="CJJ600" s="2"/>
      <c r="CJK600" s="2"/>
      <c r="CJL600" s="2"/>
      <c r="CJM600" s="2"/>
      <c r="CJN600" s="2"/>
      <c r="CJO600" s="2"/>
      <c r="CJP600" s="2"/>
      <c r="CJQ600" s="2"/>
      <c r="CJR600" s="2"/>
      <c r="CJS600" s="2"/>
      <c r="CJT600" s="2"/>
      <c r="CJU600" s="2"/>
      <c r="CJV600" s="2"/>
      <c r="CJW600" s="2"/>
      <c r="CJX600" s="2"/>
      <c r="CJY600" s="2"/>
      <c r="CJZ600" s="2"/>
      <c r="CKA600" s="2"/>
      <c r="CKB600" s="2"/>
      <c r="CKC600" s="2"/>
      <c r="CKD600" s="2"/>
      <c r="CKE600" s="2"/>
      <c r="CKF600" s="2"/>
      <c r="CKG600" s="2"/>
      <c r="CKH600" s="2"/>
      <c r="CKI600" s="2"/>
      <c r="CKJ600" s="2"/>
      <c r="CKK600" s="2"/>
      <c r="CKL600" s="2"/>
      <c r="CKM600" s="2"/>
      <c r="CKN600" s="2"/>
      <c r="CKO600" s="2"/>
      <c r="CKP600" s="2"/>
      <c r="CKQ600" s="2"/>
      <c r="CKR600" s="2"/>
      <c r="CKS600" s="2"/>
      <c r="CKT600" s="2"/>
      <c r="CKU600" s="2"/>
      <c r="CKV600" s="2"/>
      <c r="CKW600" s="2"/>
      <c r="CKX600" s="2"/>
      <c r="CKY600" s="2"/>
      <c r="CKZ600" s="2"/>
      <c r="CLA600" s="2"/>
      <c r="CLB600" s="2"/>
      <c r="CLC600" s="2"/>
      <c r="CLD600" s="2"/>
      <c r="CLE600" s="2"/>
      <c r="CLF600" s="2"/>
      <c r="CLG600" s="2"/>
      <c r="CLH600" s="2"/>
      <c r="CLI600" s="2"/>
      <c r="CLJ600" s="2"/>
      <c r="CLK600" s="2"/>
      <c r="CLL600" s="2"/>
      <c r="CLM600" s="2"/>
      <c r="CLN600" s="2"/>
      <c r="CLO600" s="2"/>
      <c r="CLP600" s="2"/>
      <c r="CLQ600" s="2"/>
      <c r="CLR600" s="2"/>
      <c r="CLS600" s="2"/>
      <c r="CLT600" s="2"/>
      <c r="CLU600" s="2"/>
      <c r="CLV600" s="2"/>
      <c r="CLW600" s="2"/>
      <c r="CLX600" s="2"/>
      <c r="CLY600" s="2"/>
      <c r="CLZ600" s="2"/>
      <c r="CMA600" s="2"/>
      <c r="CMB600" s="2"/>
      <c r="CMC600" s="2"/>
      <c r="CMD600" s="2"/>
      <c r="CME600" s="2"/>
      <c r="CMF600" s="2"/>
      <c r="CMG600" s="2"/>
      <c r="CMH600" s="2"/>
      <c r="CMI600" s="2"/>
      <c r="CMJ600" s="2"/>
      <c r="CMK600" s="2"/>
      <c r="CML600" s="2"/>
      <c r="CMM600" s="2"/>
      <c r="CMN600" s="2"/>
      <c r="CMO600" s="2"/>
      <c r="CMP600" s="2"/>
      <c r="CMQ600" s="2"/>
      <c r="CMR600" s="2"/>
      <c r="CMS600" s="2"/>
      <c r="CMT600" s="2"/>
      <c r="CMU600" s="2"/>
      <c r="CMV600" s="2"/>
      <c r="CMW600" s="2"/>
      <c r="CMX600" s="2"/>
      <c r="CMY600" s="2"/>
      <c r="CMZ600" s="2"/>
      <c r="CNA600" s="2"/>
      <c r="CNB600" s="2"/>
      <c r="CNC600" s="2"/>
      <c r="CND600" s="2"/>
      <c r="CNE600" s="2"/>
      <c r="CNF600" s="2"/>
      <c r="CNG600" s="2"/>
      <c r="CNH600" s="2"/>
      <c r="CNI600" s="2"/>
      <c r="CNJ600" s="2"/>
      <c r="CNK600" s="2"/>
      <c r="CNL600" s="2"/>
      <c r="CNM600" s="2"/>
      <c r="CNN600" s="2"/>
      <c r="CNO600" s="2"/>
      <c r="CNP600" s="2"/>
      <c r="CNQ600" s="2"/>
      <c r="CNR600" s="2"/>
      <c r="CNS600" s="2"/>
      <c r="CNT600" s="2"/>
      <c r="CNU600" s="2"/>
      <c r="CNV600" s="2"/>
      <c r="CNW600" s="2"/>
      <c r="CNX600" s="2"/>
      <c r="CNY600" s="2"/>
      <c r="CNZ600" s="2"/>
      <c r="COA600" s="2"/>
      <c r="COB600" s="2"/>
      <c r="COC600" s="2"/>
      <c r="COD600" s="2"/>
      <c r="COE600" s="2"/>
      <c r="COF600" s="2"/>
      <c r="COG600" s="2"/>
      <c r="COH600" s="2"/>
      <c r="COI600" s="2"/>
      <c r="COJ600" s="2"/>
      <c r="COK600" s="2"/>
      <c r="COL600" s="2"/>
      <c r="COM600" s="2"/>
      <c r="CON600" s="2"/>
      <c r="COO600" s="2"/>
      <c r="COP600" s="2"/>
      <c r="COQ600" s="2"/>
      <c r="COR600" s="2"/>
      <c r="COS600" s="2"/>
      <c r="COT600" s="2"/>
      <c r="COU600" s="2"/>
      <c r="COV600" s="2"/>
      <c r="COW600" s="2"/>
      <c r="COX600" s="2"/>
      <c r="COY600" s="2"/>
      <c r="COZ600" s="2"/>
      <c r="CPA600" s="2"/>
      <c r="CPB600" s="2"/>
      <c r="CPC600" s="2"/>
      <c r="CPD600" s="2"/>
      <c r="CPE600" s="2"/>
      <c r="CPF600" s="2"/>
      <c r="CPG600" s="2"/>
      <c r="CPH600" s="2"/>
      <c r="CPI600" s="2"/>
      <c r="CPJ600" s="2"/>
      <c r="CPK600" s="2"/>
      <c r="CPL600" s="2"/>
      <c r="CPM600" s="2"/>
      <c r="CPN600" s="2"/>
      <c r="CPO600" s="2"/>
      <c r="CPP600" s="2"/>
      <c r="CPQ600" s="2"/>
      <c r="CPR600" s="2"/>
      <c r="CPS600" s="2"/>
      <c r="CPT600" s="2"/>
      <c r="CPU600" s="2"/>
      <c r="CPV600" s="2"/>
      <c r="CPW600" s="2"/>
      <c r="CPX600" s="2"/>
      <c r="CPY600" s="2"/>
      <c r="CPZ600" s="2"/>
      <c r="CQA600" s="2"/>
      <c r="CQB600" s="2"/>
      <c r="CQC600" s="2"/>
      <c r="CQD600" s="2"/>
      <c r="CQE600" s="2"/>
      <c r="CQF600" s="2"/>
      <c r="CQG600" s="2"/>
      <c r="CQH600" s="2"/>
      <c r="CQI600" s="2"/>
      <c r="CQJ600" s="2"/>
      <c r="CQK600" s="2"/>
      <c r="CQL600" s="2"/>
      <c r="CQM600" s="2"/>
      <c r="CQN600" s="2"/>
      <c r="CQO600" s="2"/>
      <c r="CQP600" s="2"/>
      <c r="CQQ600" s="2"/>
      <c r="CQR600" s="2"/>
      <c r="CQS600" s="2"/>
      <c r="CQT600" s="2"/>
      <c r="CQU600" s="2"/>
      <c r="CQV600" s="2"/>
      <c r="CQW600" s="2"/>
      <c r="CQX600" s="2"/>
      <c r="CQY600" s="2"/>
      <c r="CQZ600" s="2"/>
      <c r="CRA600" s="2"/>
      <c r="CRB600" s="2"/>
      <c r="CRC600" s="2"/>
      <c r="CRD600" s="2"/>
      <c r="CRE600" s="2"/>
      <c r="CRF600" s="2"/>
      <c r="CRG600" s="2"/>
      <c r="CRH600" s="2"/>
      <c r="CRI600" s="2"/>
      <c r="CRJ600" s="2"/>
      <c r="CRK600" s="2"/>
      <c r="CRL600" s="2"/>
      <c r="CRM600" s="2"/>
      <c r="CRN600" s="2"/>
      <c r="CRO600" s="2"/>
      <c r="CRP600" s="2"/>
      <c r="CRQ600" s="2"/>
      <c r="CRR600" s="2"/>
      <c r="CRS600" s="2"/>
      <c r="CRT600" s="2"/>
      <c r="CRU600" s="2"/>
      <c r="CRV600" s="2"/>
      <c r="CRW600" s="2"/>
      <c r="CRX600" s="2"/>
      <c r="CRY600" s="2"/>
      <c r="CRZ600" s="2"/>
      <c r="CSA600" s="2"/>
      <c r="CSB600" s="2"/>
      <c r="CSC600" s="2"/>
      <c r="CSD600" s="2"/>
      <c r="CSE600" s="2"/>
      <c r="CSF600" s="2"/>
      <c r="CSG600" s="2"/>
      <c r="CSH600" s="2"/>
      <c r="CSI600" s="2"/>
      <c r="CSJ600" s="2"/>
      <c r="CSK600" s="2"/>
      <c r="CSL600" s="2"/>
      <c r="CSM600" s="2"/>
      <c r="CSN600" s="2"/>
      <c r="CSO600" s="2"/>
      <c r="CSP600" s="2"/>
      <c r="CSQ600" s="2"/>
      <c r="CSR600" s="2"/>
      <c r="CSS600" s="2"/>
      <c r="CST600" s="2"/>
      <c r="CSU600" s="2"/>
      <c r="CSV600" s="2"/>
      <c r="CSW600" s="2"/>
      <c r="CSX600" s="2"/>
      <c r="CSY600" s="2"/>
      <c r="CSZ600" s="2"/>
      <c r="CTA600" s="2"/>
      <c r="CTB600" s="2"/>
      <c r="CTC600" s="2"/>
      <c r="CTD600" s="2"/>
      <c r="CTE600" s="2"/>
      <c r="CTF600" s="2"/>
      <c r="CTG600" s="2"/>
      <c r="CTH600" s="2"/>
      <c r="CTI600" s="2"/>
      <c r="CTJ600" s="2"/>
      <c r="CTK600" s="2"/>
      <c r="CTL600" s="2"/>
      <c r="CTM600" s="2"/>
      <c r="CTN600" s="2"/>
      <c r="CTO600" s="2"/>
      <c r="CTP600" s="2"/>
      <c r="CTQ600" s="2"/>
      <c r="CTR600" s="2"/>
      <c r="CTS600" s="2"/>
      <c r="CTT600" s="2"/>
      <c r="CTU600" s="2"/>
      <c r="CTV600" s="2"/>
      <c r="CTW600" s="2"/>
      <c r="CTX600" s="2"/>
      <c r="CTY600" s="2"/>
      <c r="CTZ600" s="2"/>
      <c r="CUA600" s="2"/>
      <c r="CUB600" s="2"/>
      <c r="CUC600" s="2"/>
      <c r="CUD600" s="2"/>
      <c r="CUE600" s="2"/>
      <c r="CUF600" s="2"/>
      <c r="CUG600" s="2"/>
      <c r="CUH600" s="2"/>
      <c r="CUI600" s="2"/>
      <c r="CUJ600" s="2"/>
      <c r="CUK600" s="2"/>
      <c r="CUL600" s="2"/>
      <c r="CUM600" s="2"/>
      <c r="CUN600" s="2"/>
      <c r="CUO600" s="2"/>
      <c r="CUP600" s="2"/>
      <c r="CUQ600" s="2"/>
      <c r="CUR600" s="2"/>
      <c r="CUS600" s="2"/>
      <c r="CUT600" s="2"/>
      <c r="CUU600" s="2"/>
      <c r="CUV600" s="2"/>
      <c r="CUW600" s="2"/>
      <c r="CUX600" s="2"/>
      <c r="CUY600" s="2"/>
      <c r="CUZ600" s="2"/>
      <c r="CVA600" s="2"/>
      <c r="CVB600" s="2"/>
      <c r="CVC600" s="2"/>
      <c r="CVD600" s="2"/>
      <c r="CVE600" s="2"/>
      <c r="CVF600" s="2"/>
      <c r="CVG600" s="2"/>
      <c r="CVH600" s="2"/>
      <c r="CVI600" s="2"/>
      <c r="CVJ600" s="2"/>
      <c r="CVK600" s="2"/>
      <c r="CVL600" s="2"/>
      <c r="CVM600" s="2"/>
      <c r="CVN600" s="2"/>
      <c r="CVO600" s="2"/>
      <c r="CVP600" s="2"/>
      <c r="CVQ600" s="2"/>
      <c r="CVR600" s="2"/>
      <c r="CVS600" s="2"/>
      <c r="CVT600" s="2"/>
      <c r="CVU600" s="2"/>
      <c r="CVV600" s="2"/>
      <c r="CVW600" s="2"/>
      <c r="CVX600" s="2"/>
      <c r="CVY600" s="2"/>
      <c r="CVZ600" s="2"/>
      <c r="CWA600" s="2"/>
      <c r="CWB600" s="2"/>
      <c r="CWC600" s="2"/>
      <c r="CWD600" s="2"/>
      <c r="CWE600" s="2"/>
      <c r="CWF600" s="2"/>
      <c r="CWG600" s="2"/>
      <c r="CWH600" s="2"/>
      <c r="CWI600" s="2"/>
      <c r="CWJ600" s="2"/>
      <c r="CWK600" s="2"/>
      <c r="CWL600" s="2"/>
      <c r="CWM600" s="2"/>
      <c r="CWN600" s="2"/>
      <c r="CWO600" s="2"/>
      <c r="CWP600" s="2"/>
      <c r="CWQ600" s="2"/>
      <c r="CWR600" s="2"/>
      <c r="CWS600" s="2"/>
      <c r="CWT600" s="2"/>
      <c r="CWU600" s="2"/>
      <c r="CWV600" s="2"/>
      <c r="CWW600" s="2"/>
      <c r="CWX600" s="2"/>
      <c r="CWY600" s="2"/>
      <c r="CWZ600" s="2"/>
      <c r="CXA600" s="2"/>
      <c r="CXB600" s="2"/>
      <c r="CXC600" s="2"/>
      <c r="CXD600" s="2"/>
      <c r="CXE600" s="2"/>
      <c r="CXF600" s="2"/>
      <c r="CXG600" s="2"/>
      <c r="CXH600" s="2"/>
      <c r="CXI600" s="2"/>
      <c r="CXJ600" s="2"/>
      <c r="CXK600" s="2"/>
      <c r="CXL600" s="2"/>
      <c r="CXM600" s="2"/>
      <c r="CXN600" s="2"/>
      <c r="CXO600" s="2"/>
      <c r="CXP600" s="2"/>
      <c r="CXQ600" s="2"/>
      <c r="CXR600" s="2"/>
      <c r="CXS600" s="2"/>
      <c r="CXT600" s="2"/>
      <c r="CXU600" s="2"/>
      <c r="CXV600" s="2"/>
      <c r="CXW600" s="2"/>
      <c r="CXX600" s="2"/>
      <c r="CXY600" s="2"/>
      <c r="CXZ600" s="2"/>
      <c r="CYA600" s="2"/>
      <c r="CYB600" s="2"/>
      <c r="CYC600" s="2"/>
      <c r="CYD600" s="2"/>
      <c r="CYE600" s="2"/>
      <c r="CYF600" s="2"/>
      <c r="CYG600" s="2"/>
      <c r="CYH600" s="2"/>
      <c r="CYI600" s="2"/>
      <c r="CYJ600" s="2"/>
      <c r="CYK600" s="2"/>
      <c r="CYL600" s="2"/>
      <c r="CYM600" s="2"/>
      <c r="CYN600" s="2"/>
      <c r="CYO600" s="2"/>
      <c r="CYP600" s="2"/>
      <c r="CYQ600" s="2"/>
      <c r="CYR600" s="2"/>
      <c r="CYS600" s="2"/>
      <c r="CYT600" s="2"/>
      <c r="CYU600" s="2"/>
      <c r="CYV600" s="2"/>
      <c r="CYW600" s="2"/>
      <c r="CYX600" s="2"/>
      <c r="CYY600" s="2"/>
      <c r="CYZ600" s="2"/>
      <c r="CZA600" s="2"/>
      <c r="CZB600" s="2"/>
      <c r="CZC600" s="2"/>
      <c r="CZD600" s="2"/>
      <c r="CZE600" s="2"/>
      <c r="CZF600" s="2"/>
      <c r="CZG600" s="2"/>
      <c r="CZH600" s="2"/>
      <c r="CZI600" s="2"/>
      <c r="CZJ600" s="2"/>
      <c r="CZK600" s="2"/>
      <c r="CZL600" s="2"/>
      <c r="CZM600" s="2"/>
      <c r="CZN600" s="2"/>
      <c r="CZO600" s="2"/>
      <c r="CZP600" s="2"/>
      <c r="CZQ600" s="2"/>
      <c r="CZR600" s="2"/>
      <c r="CZS600" s="2"/>
      <c r="CZT600" s="2"/>
      <c r="CZU600" s="2"/>
      <c r="CZV600" s="2"/>
      <c r="CZW600" s="2"/>
      <c r="CZX600" s="2"/>
      <c r="CZY600" s="2"/>
      <c r="CZZ600" s="2"/>
      <c r="DAA600" s="2"/>
      <c r="DAB600" s="2"/>
      <c r="DAC600" s="2"/>
      <c r="DAD600" s="2"/>
      <c r="DAE600" s="2"/>
      <c r="DAF600" s="2"/>
      <c r="DAG600" s="2"/>
      <c r="DAH600" s="2"/>
      <c r="DAI600" s="2"/>
      <c r="DAJ600" s="2"/>
      <c r="DAK600" s="2"/>
      <c r="DAL600" s="2"/>
      <c r="DAM600" s="2"/>
      <c r="DAN600" s="2"/>
      <c r="DAO600" s="2"/>
      <c r="DAP600" s="2"/>
      <c r="DAQ600" s="2"/>
      <c r="DAR600" s="2"/>
      <c r="DAS600" s="2"/>
      <c r="DAT600" s="2"/>
      <c r="DAU600" s="2"/>
      <c r="DAV600" s="2"/>
      <c r="DAW600" s="2"/>
      <c r="DAX600" s="2"/>
      <c r="DAY600" s="2"/>
      <c r="DAZ600" s="2"/>
      <c r="DBA600" s="2"/>
      <c r="DBB600" s="2"/>
      <c r="DBC600" s="2"/>
      <c r="DBD600" s="2"/>
      <c r="DBE600" s="2"/>
      <c r="DBF600" s="2"/>
      <c r="DBG600" s="2"/>
      <c r="DBH600" s="2"/>
      <c r="DBI600" s="2"/>
      <c r="DBJ600" s="2"/>
      <c r="DBK600" s="2"/>
      <c r="DBL600" s="2"/>
      <c r="DBM600" s="2"/>
      <c r="DBN600" s="2"/>
      <c r="DBO600" s="2"/>
      <c r="DBP600" s="2"/>
      <c r="DBQ600" s="2"/>
      <c r="DBR600" s="2"/>
      <c r="DBS600" s="2"/>
      <c r="DBT600" s="2"/>
      <c r="DBU600" s="2"/>
      <c r="DBV600" s="2"/>
      <c r="DBW600" s="2"/>
      <c r="DBX600" s="2"/>
      <c r="DBY600" s="2"/>
      <c r="DBZ600" s="2"/>
      <c r="DCA600" s="2"/>
      <c r="DCB600" s="2"/>
      <c r="DCC600" s="2"/>
      <c r="DCD600" s="2"/>
      <c r="DCE600" s="2"/>
      <c r="DCF600" s="2"/>
      <c r="DCG600" s="2"/>
      <c r="DCH600" s="2"/>
      <c r="DCI600" s="2"/>
      <c r="DCJ600" s="2"/>
      <c r="DCK600" s="2"/>
      <c r="DCL600" s="2"/>
      <c r="DCM600" s="2"/>
      <c r="DCN600" s="2"/>
      <c r="DCO600" s="2"/>
      <c r="DCP600" s="2"/>
      <c r="DCQ600" s="2"/>
      <c r="DCR600" s="2"/>
      <c r="DCS600" s="2"/>
      <c r="DCT600" s="2"/>
      <c r="DCU600" s="2"/>
      <c r="DCV600" s="2"/>
      <c r="DCW600" s="2"/>
      <c r="DCX600" s="2"/>
      <c r="DCY600" s="2"/>
      <c r="DCZ600" s="2"/>
      <c r="DDA600" s="2"/>
      <c r="DDB600" s="2"/>
      <c r="DDC600" s="2"/>
      <c r="DDD600" s="2"/>
      <c r="DDE600" s="2"/>
      <c r="DDF600" s="2"/>
      <c r="DDG600" s="2"/>
      <c r="DDH600" s="2"/>
      <c r="DDI600" s="2"/>
      <c r="DDJ600" s="2"/>
      <c r="DDK600" s="2"/>
      <c r="DDL600" s="2"/>
      <c r="DDM600" s="2"/>
      <c r="DDN600" s="2"/>
      <c r="DDO600" s="2"/>
      <c r="DDP600" s="2"/>
      <c r="DDQ600" s="2"/>
      <c r="DDR600" s="2"/>
      <c r="DDS600" s="2"/>
      <c r="DDT600" s="2"/>
      <c r="DDU600" s="2"/>
      <c r="DDV600" s="2"/>
      <c r="DDW600" s="2"/>
      <c r="DDX600" s="2"/>
      <c r="DDY600" s="2"/>
      <c r="DDZ600" s="2"/>
      <c r="DEA600" s="2"/>
      <c r="DEB600" s="2"/>
      <c r="DEC600" s="2"/>
      <c r="DED600" s="2"/>
      <c r="DEE600" s="2"/>
      <c r="DEF600" s="2"/>
      <c r="DEG600" s="2"/>
      <c r="DEH600" s="2"/>
      <c r="DEI600" s="2"/>
      <c r="DEJ600" s="2"/>
      <c r="DEK600" s="2"/>
      <c r="DEL600" s="2"/>
      <c r="DEM600" s="2"/>
      <c r="DEN600" s="2"/>
      <c r="DEO600" s="2"/>
      <c r="DEP600" s="2"/>
      <c r="DEQ600" s="2"/>
      <c r="DER600" s="2"/>
      <c r="DES600" s="2"/>
      <c r="DET600" s="2"/>
      <c r="DEU600" s="2"/>
      <c r="DEV600" s="2"/>
      <c r="DEW600" s="2"/>
      <c r="DEX600" s="2"/>
      <c r="DEY600" s="2"/>
      <c r="DEZ600" s="2"/>
      <c r="DFA600" s="2"/>
      <c r="DFB600" s="2"/>
      <c r="DFC600" s="2"/>
      <c r="DFD600" s="2"/>
      <c r="DFE600" s="2"/>
      <c r="DFF600" s="2"/>
      <c r="DFG600" s="2"/>
      <c r="DFH600" s="2"/>
      <c r="DFI600" s="2"/>
      <c r="DFJ600" s="2"/>
      <c r="DFK600" s="2"/>
      <c r="DFL600" s="2"/>
      <c r="DFM600" s="2"/>
      <c r="DFN600" s="2"/>
      <c r="DFO600" s="2"/>
      <c r="DFP600" s="2"/>
      <c r="DFQ600" s="2"/>
      <c r="DFR600" s="2"/>
      <c r="DFS600" s="2"/>
      <c r="DFT600" s="2"/>
      <c r="DFU600" s="2"/>
      <c r="DFV600" s="2"/>
      <c r="DFW600" s="2"/>
      <c r="DFX600" s="2"/>
      <c r="DFY600" s="2"/>
      <c r="DFZ600" s="2"/>
      <c r="DGA600" s="2"/>
      <c r="DGB600" s="2"/>
      <c r="DGC600" s="2"/>
      <c r="DGD600" s="2"/>
      <c r="DGE600" s="2"/>
      <c r="DGF600" s="2"/>
      <c r="DGG600" s="2"/>
      <c r="DGH600" s="2"/>
      <c r="DGI600" s="2"/>
      <c r="DGJ600" s="2"/>
      <c r="DGK600" s="2"/>
      <c r="DGL600" s="2"/>
      <c r="DGM600" s="2"/>
      <c r="DGN600" s="2"/>
      <c r="DGO600" s="2"/>
      <c r="DGP600" s="2"/>
      <c r="DGQ600" s="2"/>
      <c r="DGR600" s="2"/>
      <c r="DGS600" s="2"/>
      <c r="DGT600" s="2"/>
      <c r="DGU600" s="2"/>
      <c r="DGV600" s="2"/>
      <c r="DGW600" s="2"/>
      <c r="DGX600" s="2"/>
      <c r="DGY600" s="2"/>
      <c r="DGZ600" s="2"/>
      <c r="DHA600" s="2"/>
      <c r="DHB600" s="2"/>
      <c r="DHC600" s="2"/>
      <c r="DHD600" s="2"/>
      <c r="DHE600" s="2"/>
      <c r="DHF600" s="2"/>
      <c r="DHG600" s="2"/>
      <c r="DHH600" s="2"/>
      <c r="DHI600" s="2"/>
      <c r="DHJ600" s="2"/>
      <c r="DHK600" s="2"/>
      <c r="DHL600" s="2"/>
      <c r="DHM600" s="2"/>
      <c r="DHN600" s="2"/>
      <c r="DHO600" s="2"/>
      <c r="DHP600" s="2"/>
      <c r="DHQ600" s="2"/>
      <c r="DHR600" s="2"/>
      <c r="DHS600" s="2"/>
      <c r="DHT600" s="2"/>
      <c r="DHU600" s="2"/>
      <c r="DHV600" s="2"/>
      <c r="DHW600" s="2"/>
      <c r="DHX600" s="2"/>
      <c r="DHY600" s="2"/>
      <c r="DHZ600" s="2"/>
      <c r="DIA600" s="2"/>
      <c r="DIB600" s="2"/>
      <c r="DIC600" s="2"/>
      <c r="DID600" s="2"/>
      <c r="DIE600" s="2"/>
      <c r="DIF600" s="2"/>
      <c r="DIG600" s="2"/>
      <c r="DIH600" s="2"/>
      <c r="DII600" s="2"/>
      <c r="DIJ600" s="2"/>
      <c r="DIK600" s="2"/>
      <c r="DIL600" s="2"/>
      <c r="DIM600" s="2"/>
      <c r="DIN600" s="2"/>
      <c r="DIO600" s="2"/>
      <c r="DIP600" s="2"/>
      <c r="DIQ600" s="2"/>
      <c r="DIR600" s="2"/>
      <c r="DIS600" s="2"/>
      <c r="DIT600" s="2"/>
      <c r="DIU600" s="2"/>
      <c r="DIV600" s="2"/>
      <c r="DIW600" s="2"/>
      <c r="DIX600" s="2"/>
      <c r="DIY600" s="2"/>
      <c r="DIZ600" s="2"/>
      <c r="DJA600" s="2"/>
      <c r="DJB600" s="2"/>
      <c r="DJC600" s="2"/>
      <c r="DJD600" s="2"/>
      <c r="DJE600" s="2"/>
      <c r="DJF600" s="2"/>
      <c r="DJG600" s="2"/>
      <c r="DJH600" s="2"/>
      <c r="DJI600" s="2"/>
      <c r="DJJ600" s="2"/>
      <c r="DJK600" s="2"/>
      <c r="DJL600" s="2"/>
      <c r="DJM600" s="2"/>
      <c r="DJN600" s="2"/>
      <c r="DJO600" s="2"/>
      <c r="DJP600" s="2"/>
      <c r="DJQ600" s="2"/>
      <c r="DJR600" s="2"/>
      <c r="DJS600" s="2"/>
      <c r="DJT600" s="2"/>
      <c r="DJU600" s="2"/>
      <c r="DJV600" s="2"/>
      <c r="DJW600" s="2"/>
      <c r="DJX600" s="2"/>
      <c r="DJY600" s="2"/>
      <c r="DJZ600" s="2"/>
      <c r="DKA600" s="2"/>
      <c r="DKB600" s="2"/>
      <c r="DKC600" s="2"/>
      <c r="DKD600" s="2"/>
      <c r="DKE600" s="2"/>
      <c r="DKF600" s="2"/>
      <c r="DKG600" s="2"/>
      <c r="DKH600" s="2"/>
      <c r="DKI600" s="2"/>
      <c r="DKJ600" s="2"/>
      <c r="DKK600" s="2"/>
      <c r="DKL600" s="2"/>
      <c r="DKM600" s="2"/>
      <c r="DKN600" s="2"/>
      <c r="DKO600" s="2"/>
      <c r="DKP600" s="2"/>
      <c r="DKQ600" s="2"/>
      <c r="DKR600" s="2"/>
      <c r="DKS600" s="2"/>
      <c r="DKT600" s="2"/>
      <c r="DKU600" s="2"/>
      <c r="DKV600" s="2"/>
      <c r="DKW600" s="2"/>
      <c r="DKX600" s="2"/>
      <c r="DKY600" s="2"/>
      <c r="DKZ600" s="2"/>
      <c r="DLA600" s="2"/>
      <c r="DLB600" s="2"/>
      <c r="DLC600" s="2"/>
      <c r="DLD600" s="2"/>
      <c r="DLE600" s="2"/>
      <c r="DLF600" s="2"/>
      <c r="DLG600" s="2"/>
      <c r="DLH600" s="2"/>
      <c r="DLI600" s="2"/>
      <c r="DLJ600" s="2"/>
      <c r="DLK600" s="2"/>
      <c r="DLL600" s="2"/>
      <c r="DLM600" s="2"/>
      <c r="DLN600" s="2"/>
      <c r="DLO600" s="2"/>
      <c r="DLP600" s="2"/>
      <c r="DLQ600" s="2"/>
      <c r="DLR600" s="2"/>
      <c r="DLS600" s="2"/>
      <c r="DLT600" s="2"/>
      <c r="DLU600" s="2"/>
      <c r="DLV600" s="2"/>
      <c r="DLW600" s="2"/>
      <c r="DLX600" s="2"/>
      <c r="DLY600" s="2"/>
      <c r="DLZ600" s="2"/>
      <c r="DMA600" s="2"/>
      <c r="DMB600" s="2"/>
      <c r="DMC600" s="2"/>
      <c r="DMD600" s="2"/>
      <c r="DME600" s="2"/>
      <c r="DMF600" s="2"/>
      <c r="DMG600" s="2"/>
      <c r="DMH600" s="2"/>
      <c r="DMI600" s="2"/>
      <c r="DMJ600" s="2"/>
      <c r="DMK600" s="2"/>
      <c r="DML600" s="2"/>
      <c r="DMM600" s="2"/>
      <c r="DMN600" s="2"/>
      <c r="DMO600" s="2"/>
      <c r="DMP600" s="2"/>
      <c r="DMQ600" s="2"/>
      <c r="DMR600" s="2"/>
      <c r="DMS600" s="2"/>
      <c r="DMT600" s="2"/>
      <c r="DMU600" s="2"/>
      <c r="DMV600" s="2"/>
      <c r="DMW600" s="2"/>
      <c r="DMX600" s="2"/>
      <c r="DMY600" s="2"/>
      <c r="DMZ600" s="2"/>
      <c r="DNA600" s="2"/>
      <c r="DNB600" s="2"/>
      <c r="DNC600" s="2"/>
      <c r="DND600" s="2"/>
      <c r="DNE600" s="2"/>
      <c r="DNF600" s="2"/>
      <c r="DNG600" s="2"/>
      <c r="DNH600" s="2"/>
      <c r="DNI600" s="2"/>
      <c r="DNJ600" s="2"/>
      <c r="DNK600" s="2"/>
      <c r="DNL600" s="2"/>
      <c r="DNM600" s="2"/>
      <c r="DNN600" s="2"/>
      <c r="DNO600" s="2"/>
      <c r="DNP600" s="2"/>
      <c r="DNQ600" s="2"/>
      <c r="DNR600" s="2"/>
      <c r="DNS600" s="2"/>
      <c r="DNT600" s="2"/>
      <c r="DNU600" s="2"/>
      <c r="DNV600" s="2"/>
      <c r="DNW600" s="2"/>
      <c r="DNX600" s="2"/>
      <c r="DNY600" s="2"/>
      <c r="DNZ600" s="2"/>
      <c r="DOA600" s="2"/>
      <c r="DOB600" s="2"/>
      <c r="DOC600" s="2"/>
      <c r="DOD600" s="2"/>
      <c r="DOE600" s="2"/>
      <c r="DOF600" s="2"/>
      <c r="DOG600" s="2"/>
      <c r="DOH600" s="2"/>
      <c r="DOI600" s="2"/>
      <c r="DOJ600" s="2"/>
      <c r="DOK600" s="2"/>
      <c r="DOL600" s="2"/>
      <c r="DOM600" s="2"/>
      <c r="DON600" s="2"/>
      <c r="DOO600" s="2"/>
      <c r="DOP600" s="2"/>
      <c r="DOQ600" s="2"/>
      <c r="DOR600" s="2"/>
      <c r="DOS600" s="2"/>
      <c r="DOT600" s="2"/>
      <c r="DOU600" s="2"/>
      <c r="DOV600" s="2"/>
      <c r="DOW600" s="2"/>
      <c r="DOX600" s="2"/>
      <c r="DOY600" s="2"/>
      <c r="DOZ600" s="2"/>
      <c r="DPA600" s="2"/>
      <c r="DPB600" s="2"/>
      <c r="DPC600" s="2"/>
      <c r="DPD600" s="2"/>
      <c r="DPE600" s="2"/>
      <c r="DPF600" s="2"/>
      <c r="DPG600" s="2"/>
      <c r="DPH600" s="2"/>
      <c r="DPI600" s="2"/>
      <c r="DPJ600" s="2"/>
      <c r="DPK600" s="2"/>
      <c r="DPL600" s="2"/>
      <c r="DPM600" s="2"/>
      <c r="DPN600" s="2"/>
      <c r="DPO600" s="2"/>
      <c r="DPP600" s="2"/>
      <c r="DPQ600" s="2"/>
      <c r="DPR600" s="2"/>
      <c r="DPS600" s="2"/>
      <c r="DPT600" s="2"/>
      <c r="DPU600" s="2"/>
      <c r="DPV600" s="2"/>
      <c r="DPW600" s="2"/>
      <c r="DPX600" s="2"/>
      <c r="DPY600" s="2"/>
      <c r="DPZ600" s="2"/>
      <c r="DQA600" s="2"/>
      <c r="DQB600" s="2"/>
      <c r="DQC600" s="2"/>
      <c r="DQD600" s="2"/>
      <c r="DQE600" s="2"/>
      <c r="DQF600" s="2"/>
      <c r="DQG600" s="2"/>
      <c r="DQH600" s="2"/>
      <c r="DQI600" s="2"/>
      <c r="DQJ600" s="2"/>
      <c r="DQK600" s="2"/>
      <c r="DQL600" s="2"/>
      <c r="DQM600" s="2"/>
      <c r="DQN600" s="2"/>
      <c r="DQO600" s="2"/>
      <c r="DQP600" s="2"/>
      <c r="DQQ600" s="2"/>
      <c r="DQR600" s="2"/>
      <c r="DQS600" s="2"/>
      <c r="DQT600" s="2"/>
      <c r="DQU600" s="2"/>
      <c r="DQV600" s="2"/>
      <c r="DQW600" s="2"/>
      <c r="DQX600" s="2"/>
      <c r="DQY600" s="2"/>
      <c r="DQZ600" s="2"/>
      <c r="DRA600" s="2"/>
      <c r="DRB600" s="2"/>
      <c r="DRC600" s="2"/>
      <c r="DRD600" s="2"/>
      <c r="DRE600" s="2"/>
      <c r="DRF600" s="2"/>
      <c r="DRG600" s="2"/>
      <c r="DRH600" s="2"/>
      <c r="DRI600" s="2"/>
      <c r="DRJ600" s="2"/>
      <c r="DRK600" s="2"/>
      <c r="DRL600" s="2"/>
      <c r="DRM600" s="2"/>
      <c r="DRN600" s="2"/>
      <c r="DRO600" s="2"/>
      <c r="DRP600" s="2"/>
      <c r="DRQ600" s="2"/>
      <c r="DRR600" s="2"/>
      <c r="DRS600" s="2"/>
      <c r="DRT600" s="2"/>
      <c r="DRU600" s="2"/>
      <c r="DRV600" s="2"/>
      <c r="DRW600" s="2"/>
      <c r="DRX600" s="2"/>
      <c r="DRY600" s="2"/>
      <c r="DRZ600" s="2"/>
      <c r="DSA600" s="2"/>
      <c r="DSB600" s="2"/>
      <c r="DSC600" s="2"/>
      <c r="DSD600" s="2"/>
      <c r="DSE600" s="2"/>
      <c r="DSF600" s="2"/>
      <c r="DSG600" s="2"/>
      <c r="DSH600" s="2"/>
      <c r="DSI600" s="2"/>
      <c r="DSJ600" s="2"/>
      <c r="DSK600" s="2"/>
      <c r="DSL600" s="2"/>
      <c r="DSM600" s="2"/>
      <c r="DSN600" s="2"/>
      <c r="DSO600" s="2"/>
      <c r="DSP600" s="2"/>
      <c r="DSQ600" s="2"/>
      <c r="DSR600" s="2"/>
      <c r="DSS600" s="2"/>
      <c r="DST600" s="2"/>
      <c r="DSU600" s="2"/>
      <c r="DSV600" s="2"/>
      <c r="DSW600" s="2"/>
      <c r="DSX600" s="2"/>
      <c r="DSY600" s="2"/>
      <c r="DSZ600" s="2"/>
      <c r="DTA600" s="2"/>
      <c r="DTB600" s="2"/>
      <c r="DTC600" s="2"/>
      <c r="DTD600" s="2"/>
      <c r="DTE600" s="2"/>
      <c r="DTF600" s="2"/>
      <c r="DTG600" s="2"/>
      <c r="DTH600" s="2"/>
      <c r="DTI600" s="2"/>
      <c r="DTJ600" s="2"/>
      <c r="DTK600" s="2"/>
      <c r="DTL600" s="2"/>
      <c r="DTM600" s="2"/>
      <c r="DTN600" s="2"/>
      <c r="DTO600" s="2"/>
      <c r="DTP600" s="2"/>
      <c r="DTQ600" s="2"/>
      <c r="DTR600" s="2"/>
      <c r="DTS600" s="2"/>
      <c r="DTT600" s="2"/>
      <c r="DTU600" s="2"/>
      <c r="DTV600" s="2"/>
      <c r="DTW600" s="2"/>
      <c r="DTX600" s="2"/>
      <c r="DTY600" s="2"/>
      <c r="DTZ600" s="2"/>
      <c r="DUA600" s="2"/>
      <c r="DUB600" s="2"/>
      <c r="DUC600" s="2"/>
      <c r="DUD600" s="2"/>
      <c r="DUE600" s="2"/>
      <c r="DUF600" s="2"/>
      <c r="DUG600" s="2"/>
      <c r="DUH600" s="2"/>
      <c r="DUI600" s="2"/>
      <c r="DUJ600" s="2"/>
      <c r="DUK600" s="2"/>
      <c r="DUL600" s="2"/>
      <c r="DUM600" s="2"/>
      <c r="DUN600" s="2"/>
      <c r="DUO600" s="2"/>
      <c r="DUP600" s="2"/>
      <c r="DUQ600" s="2"/>
      <c r="DUR600" s="2"/>
      <c r="DUS600" s="2"/>
      <c r="DUT600" s="2"/>
      <c r="DUU600" s="2"/>
      <c r="DUV600" s="2"/>
      <c r="DUW600" s="2"/>
      <c r="DUX600" s="2"/>
      <c r="DUY600" s="2"/>
      <c r="DUZ600" s="2"/>
      <c r="DVA600" s="2"/>
      <c r="DVB600" s="2"/>
      <c r="DVC600" s="2"/>
      <c r="DVD600" s="2"/>
      <c r="DVE600" s="2"/>
      <c r="DVF600" s="2"/>
      <c r="DVG600" s="2"/>
      <c r="DVH600" s="2"/>
      <c r="DVI600" s="2"/>
      <c r="DVJ600" s="2"/>
      <c r="DVK600" s="2"/>
      <c r="DVL600" s="2"/>
      <c r="DVM600" s="2"/>
      <c r="DVN600" s="2"/>
      <c r="DVO600" s="2"/>
      <c r="DVP600" s="2"/>
      <c r="DVQ600" s="2"/>
      <c r="DVR600" s="2"/>
      <c r="DVS600" s="2"/>
      <c r="DVT600" s="2"/>
      <c r="DVU600" s="2"/>
      <c r="DVV600" s="2"/>
      <c r="DVW600" s="2"/>
      <c r="DVX600" s="2"/>
      <c r="DVY600" s="2"/>
      <c r="DVZ600" s="2"/>
      <c r="DWA600" s="2"/>
      <c r="DWB600" s="2"/>
      <c r="DWC600" s="2"/>
      <c r="DWD600" s="2"/>
      <c r="DWE600" s="2"/>
      <c r="DWF600" s="2"/>
      <c r="DWG600" s="2"/>
      <c r="DWH600" s="2"/>
      <c r="DWI600" s="2"/>
      <c r="DWJ600" s="2"/>
      <c r="DWK600" s="2"/>
      <c r="DWL600" s="2"/>
      <c r="DWM600" s="2"/>
      <c r="DWN600" s="2"/>
      <c r="DWO600" s="2"/>
      <c r="DWP600" s="2"/>
      <c r="DWQ600" s="2"/>
      <c r="DWR600" s="2"/>
      <c r="DWS600" s="2"/>
      <c r="DWT600" s="2"/>
      <c r="DWU600" s="2"/>
      <c r="DWV600" s="2"/>
      <c r="DWW600" s="2"/>
      <c r="DWX600" s="2"/>
      <c r="DWY600" s="2"/>
      <c r="DWZ600" s="2"/>
      <c r="DXA600" s="2"/>
      <c r="DXB600" s="2"/>
      <c r="DXC600" s="2"/>
      <c r="DXD600" s="2"/>
      <c r="DXE600" s="2"/>
      <c r="DXF600" s="2"/>
      <c r="DXG600" s="2"/>
      <c r="DXH600" s="2"/>
      <c r="DXI600" s="2"/>
      <c r="DXJ600" s="2"/>
      <c r="DXK600" s="2"/>
      <c r="DXL600" s="2"/>
      <c r="DXM600" s="2"/>
      <c r="DXN600" s="2"/>
      <c r="DXO600" s="2"/>
      <c r="DXP600" s="2"/>
      <c r="DXQ600" s="2"/>
      <c r="DXR600" s="2"/>
      <c r="DXS600" s="2"/>
      <c r="DXT600" s="2"/>
      <c r="DXU600" s="2"/>
      <c r="DXV600" s="2"/>
      <c r="DXW600" s="2"/>
      <c r="DXX600" s="2"/>
      <c r="DXY600" s="2"/>
      <c r="DXZ600" s="2"/>
      <c r="DYA600" s="2"/>
      <c r="DYB600" s="2"/>
      <c r="DYC600" s="2"/>
      <c r="DYD600" s="2"/>
      <c r="DYE600" s="2"/>
      <c r="DYF600" s="2"/>
      <c r="DYG600" s="2"/>
      <c r="DYH600" s="2"/>
      <c r="DYI600" s="2"/>
      <c r="DYJ600" s="2"/>
      <c r="DYK600" s="2"/>
      <c r="DYL600" s="2"/>
      <c r="DYM600" s="2"/>
      <c r="DYN600" s="2"/>
      <c r="DYO600" s="2"/>
      <c r="DYP600" s="2"/>
      <c r="DYQ600" s="2"/>
      <c r="DYR600" s="2"/>
      <c r="DYS600" s="2"/>
      <c r="DYT600" s="2"/>
      <c r="DYU600" s="2"/>
      <c r="DYV600" s="2"/>
      <c r="DYW600" s="2"/>
      <c r="DYX600" s="2"/>
      <c r="DYY600" s="2"/>
      <c r="DYZ600" s="2"/>
      <c r="DZA600" s="2"/>
      <c r="DZB600" s="2"/>
      <c r="DZC600" s="2"/>
      <c r="DZD600" s="2"/>
      <c r="DZE600" s="2"/>
      <c r="DZF600" s="2"/>
      <c r="DZG600" s="2"/>
      <c r="DZH600" s="2"/>
      <c r="DZI600" s="2"/>
      <c r="DZJ600" s="2"/>
      <c r="DZK600" s="2"/>
      <c r="DZL600" s="2"/>
      <c r="DZM600" s="2"/>
      <c r="DZN600" s="2"/>
      <c r="DZO600" s="2"/>
      <c r="DZP600" s="2"/>
      <c r="DZQ600" s="2"/>
      <c r="DZR600" s="2"/>
      <c r="DZS600" s="2"/>
      <c r="DZT600" s="2"/>
      <c r="DZU600" s="2"/>
      <c r="DZV600" s="2"/>
      <c r="DZW600" s="2"/>
      <c r="DZX600" s="2"/>
      <c r="DZY600" s="2"/>
      <c r="DZZ600" s="2"/>
      <c r="EAA600" s="2"/>
      <c r="EAB600" s="2"/>
      <c r="EAC600" s="2"/>
      <c r="EAD600" s="2"/>
      <c r="EAE600" s="2"/>
      <c r="EAF600" s="2"/>
      <c r="EAG600" s="2"/>
      <c r="EAH600" s="2"/>
      <c r="EAI600" s="2"/>
      <c r="EAJ600" s="2"/>
      <c r="EAK600" s="2"/>
      <c r="EAL600" s="2"/>
      <c r="EAM600" s="2"/>
      <c r="EAN600" s="2"/>
      <c r="EAO600" s="2"/>
      <c r="EAP600" s="2"/>
      <c r="EAQ600" s="2"/>
      <c r="EAR600" s="2"/>
      <c r="EAS600" s="2"/>
      <c r="EAT600" s="2"/>
      <c r="EAU600" s="2"/>
      <c r="EAV600" s="2"/>
      <c r="EAW600" s="2"/>
      <c r="EAX600" s="2"/>
      <c r="EAY600" s="2"/>
      <c r="EAZ600" s="2"/>
      <c r="EBA600" s="2"/>
      <c r="EBB600" s="2"/>
      <c r="EBC600" s="2"/>
      <c r="EBD600" s="2"/>
      <c r="EBE600" s="2"/>
      <c r="EBF600" s="2"/>
      <c r="EBG600" s="2"/>
      <c r="EBH600" s="2"/>
      <c r="EBI600" s="2"/>
      <c r="EBJ600" s="2"/>
      <c r="EBK600" s="2"/>
      <c r="EBL600" s="2"/>
      <c r="EBM600" s="2"/>
      <c r="EBN600" s="2"/>
      <c r="EBO600" s="2"/>
      <c r="EBP600" s="2"/>
      <c r="EBQ600" s="2"/>
      <c r="EBR600" s="2"/>
      <c r="EBS600" s="2"/>
      <c r="EBT600" s="2"/>
      <c r="EBU600" s="2"/>
      <c r="EBV600" s="2"/>
      <c r="EBW600" s="2"/>
      <c r="EBX600" s="2"/>
      <c r="EBY600" s="2"/>
      <c r="EBZ600" s="2"/>
      <c r="ECA600" s="2"/>
      <c r="ECB600" s="2"/>
      <c r="ECC600" s="2"/>
      <c r="ECD600" s="2"/>
      <c r="ECE600" s="2"/>
      <c r="ECF600" s="2"/>
      <c r="ECG600" s="2"/>
      <c r="ECH600" s="2"/>
      <c r="ECI600" s="2"/>
      <c r="ECJ600" s="2"/>
      <c r="ECK600" s="2"/>
      <c r="ECL600" s="2"/>
      <c r="ECM600" s="2"/>
      <c r="ECN600" s="2"/>
      <c r="ECO600" s="2"/>
      <c r="ECP600" s="2"/>
      <c r="ECQ600" s="2"/>
      <c r="ECR600" s="2"/>
      <c r="ECS600" s="2"/>
      <c r="ECT600" s="2"/>
      <c r="ECU600" s="2"/>
      <c r="ECV600" s="2"/>
      <c r="ECW600" s="2"/>
      <c r="ECX600" s="2"/>
      <c r="ECY600" s="2"/>
      <c r="ECZ600" s="2"/>
      <c r="EDA600" s="2"/>
      <c r="EDB600" s="2"/>
      <c r="EDC600" s="2"/>
      <c r="EDD600" s="2"/>
      <c r="EDE600" s="2"/>
      <c r="EDF600" s="2"/>
      <c r="EDG600" s="2"/>
      <c r="EDH600" s="2"/>
      <c r="EDI600" s="2"/>
      <c r="EDJ600" s="2"/>
      <c r="EDK600" s="2"/>
      <c r="EDL600" s="2"/>
      <c r="EDM600" s="2"/>
      <c r="EDN600" s="2"/>
      <c r="EDO600" s="2"/>
      <c r="EDP600" s="2"/>
      <c r="EDQ600" s="2"/>
      <c r="EDR600" s="2"/>
      <c r="EDS600" s="2"/>
      <c r="EDT600" s="2"/>
      <c r="EDU600" s="2"/>
      <c r="EDV600" s="2"/>
      <c r="EDW600" s="2"/>
      <c r="EDX600" s="2"/>
      <c r="EDY600" s="2"/>
      <c r="EDZ600" s="2"/>
      <c r="EEA600" s="2"/>
      <c r="EEB600" s="2"/>
      <c r="EEC600" s="2"/>
      <c r="EED600" s="2"/>
      <c r="EEE600" s="2"/>
      <c r="EEF600" s="2"/>
      <c r="EEG600" s="2"/>
      <c r="EEH600" s="2"/>
      <c r="EEI600" s="2"/>
      <c r="EEJ600" s="2"/>
      <c r="EEK600" s="2"/>
      <c r="EEL600" s="2"/>
      <c r="EEM600" s="2"/>
      <c r="EEN600" s="2"/>
      <c r="EEO600" s="2"/>
      <c r="EEP600" s="2"/>
      <c r="EEQ600" s="2"/>
      <c r="EER600" s="2"/>
      <c r="EES600" s="2"/>
      <c r="EET600" s="2"/>
      <c r="EEU600" s="2"/>
      <c r="EEV600" s="2"/>
      <c r="EEW600" s="2"/>
      <c r="EEX600" s="2"/>
      <c r="EEY600" s="2"/>
      <c r="EEZ600" s="2"/>
      <c r="EFA600" s="2"/>
      <c r="EFB600" s="2"/>
      <c r="EFC600" s="2"/>
      <c r="EFD600" s="2"/>
      <c r="EFE600" s="2"/>
      <c r="EFF600" s="2"/>
      <c r="EFG600" s="2"/>
      <c r="EFH600" s="2"/>
      <c r="EFI600" s="2"/>
      <c r="EFJ600" s="2"/>
      <c r="EFK600" s="2"/>
      <c r="EFL600" s="2"/>
      <c r="EFM600" s="2"/>
      <c r="EFN600" s="2"/>
      <c r="EFO600" s="2"/>
      <c r="EFP600" s="2"/>
      <c r="EFQ600" s="2"/>
      <c r="EFR600" s="2"/>
      <c r="EFS600" s="2"/>
      <c r="EFT600" s="2"/>
      <c r="EFU600" s="2"/>
      <c r="EFV600" s="2"/>
      <c r="EFW600" s="2"/>
      <c r="EFX600" s="2"/>
      <c r="EFY600" s="2"/>
      <c r="EFZ600" s="2"/>
      <c r="EGA600" s="2"/>
      <c r="EGB600" s="2"/>
      <c r="EGC600" s="2"/>
      <c r="EGD600" s="2"/>
      <c r="EGE600" s="2"/>
      <c r="EGF600" s="2"/>
      <c r="EGG600" s="2"/>
      <c r="EGH600" s="2"/>
      <c r="EGI600" s="2"/>
      <c r="EGJ600" s="2"/>
      <c r="EGK600" s="2"/>
      <c r="EGL600" s="2"/>
      <c r="EGM600" s="2"/>
      <c r="EGN600" s="2"/>
      <c r="EGO600" s="2"/>
      <c r="EGP600" s="2"/>
      <c r="EGQ600" s="2"/>
      <c r="EGR600" s="2"/>
      <c r="EGS600" s="2"/>
      <c r="EGT600" s="2"/>
      <c r="EGU600" s="2"/>
      <c r="EGV600" s="2"/>
      <c r="EGW600" s="2"/>
      <c r="EGX600" s="2"/>
      <c r="EGY600" s="2"/>
      <c r="EGZ600" s="2"/>
      <c r="EHA600" s="2"/>
      <c r="EHB600" s="2"/>
      <c r="EHC600" s="2"/>
      <c r="EHD600" s="2"/>
      <c r="EHE600" s="2"/>
      <c r="EHF600" s="2"/>
      <c r="EHG600" s="2"/>
      <c r="EHH600" s="2"/>
      <c r="EHI600" s="2"/>
      <c r="EHJ600" s="2"/>
      <c r="EHK600" s="2"/>
      <c r="EHL600" s="2"/>
      <c r="EHM600" s="2"/>
      <c r="EHN600" s="2"/>
      <c r="EHO600" s="2"/>
      <c r="EHP600" s="2"/>
      <c r="EHQ600" s="2"/>
      <c r="EHR600" s="2"/>
      <c r="EHS600" s="2"/>
      <c r="EHT600" s="2"/>
      <c r="EHU600" s="2"/>
      <c r="EHV600" s="2"/>
      <c r="EHW600" s="2"/>
      <c r="EHX600" s="2"/>
      <c r="EHY600" s="2"/>
      <c r="EHZ600" s="2"/>
      <c r="EIA600" s="2"/>
      <c r="EIB600" s="2"/>
      <c r="EIC600" s="2"/>
      <c r="EID600" s="2"/>
      <c r="EIE600" s="2"/>
      <c r="EIF600" s="2"/>
      <c r="EIG600" s="2"/>
      <c r="EIH600" s="2"/>
      <c r="EII600" s="2"/>
      <c r="EIJ600" s="2"/>
      <c r="EIK600" s="2"/>
      <c r="EIL600" s="2"/>
      <c r="EIM600" s="2"/>
      <c r="EIN600" s="2"/>
      <c r="EIO600" s="2"/>
      <c r="EIP600" s="2"/>
      <c r="EIQ600" s="2"/>
      <c r="EIR600" s="2"/>
      <c r="EIS600" s="2"/>
      <c r="EIT600" s="2"/>
      <c r="EIU600" s="2"/>
      <c r="EIV600" s="2"/>
      <c r="EIW600" s="2"/>
      <c r="EIX600" s="2"/>
      <c r="EIY600" s="2"/>
      <c r="EIZ600" s="2"/>
      <c r="EJA600" s="2"/>
      <c r="EJB600" s="2"/>
      <c r="EJC600" s="2"/>
      <c r="EJD600" s="2"/>
      <c r="EJE600" s="2"/>
      <c r="EJF600" s="2"/>
      <c r="EJG600" s="2"/>
      <c r="EJH600" s="2"/>
      <c r="EJI600" s="2"/>
      <c r="EJJ600" s="2"/>
      <c r="EJK600" s="2"/>
      <c r="EJL600" s="2"/>
      <c r="EJM600" s="2"/>
      <c r="EJN600" s="2"/>
      <c r="EJO600" s="2"/>
      <c r="EJP600" s="2"/>
      <c r="EJQ600" s="2"/>
      <c r="EJR600" s="2"/>
      <c r="EJS600" s="2"/>
      <c r="EJT600" s="2"/>
      <c r="EJU600" s="2"/>
      <c r="EJV600" s="2"/>
      <c r="EJW600" s="2"/>
      <c r="EJX600" s="2"/>
      <c r="EJY600" s="2"/>
      <c r="EJZ600" s="2"/>
      <c r="EKA600" s="2"/>
      <c r="EKB600" s="2"/>
      <c r="EKC600" s="2"/>
      <c r="EKD600" s="2"/>
      <c r="EKE600" s="2"/>
      <c r="EKF600" s="2"/>
      <c r="EKG600" s="2"/>
      <c r="EKH600" s="2"/>
      <c r="EKI600" s="2"/>
      <c r="EKJ600" s="2"/>
      <c r="EKK600" s="2"/>
      <c r="EKL600" s="2"/>
      <c r="EKM600" s="2"/>
      <c r="EKN600" s="2"/>
      <c r="EKO600" s="2"/>
      <c r="EKP600" s="2"/>
      <c r="EKQ600" s="2"/>
      <c r="EKR600" s="2"/>
      <c r="EKS600" s="2"/>
      <c r="EKT600" s="2"/>
      <c r="EKU600" s="2"/>
      <c r="EKV600" s="2"/>
      <c r="EKW600" s="2"/>
      <c r="EKX600" s="2"/>
      <c r="EKY600" s="2"/>
      <c r="EKZ600" s="2"/>
      <c r="ELA600" s="2"/>
      <c r="ELB600" s="2"/>
      <c r="ELC600" s="2"/>
      <c r="ELD600" s="2"/>
      <c r="ELE600" s="2"/>
      <c r="ELF600" s="2"/>
      <c r="ELG600" s="2"/>
      <c r="ELH600" s="2"/>
      <c r="ELI600" s="2"/>
      <c r="ELJ600" s="2"/>
      <c r="ELK600" s="2"/>
      <c r="ELL600" s="2"/>
      <c r="ELM600" s="2"/>
      <c r="ELN600" s="2"/>
      <c r="ELO600" s="2"/>
      <c r="ELP600" s="2"/>
      <c r="ELQ600" s="2"/>
      <c r="ELR600" s="2"/>
      <c r="ELS600" s="2"/>
      <c r="ELT600" s="2"/>
      <c r="ELU600" s="2"/>
      <c r="ELV600" s="2"/>
      <c r="ELW600" s="2"/>
      <c r="ELX600" s="2"/>
      <c r="ELY600" s="2"/>
      <c r="ELZ600" s="2"/>
      <c r="EMA600" s="2"/>
      <c r="EMB600" s="2"/>
      <c r="EMC600" s="2"/>
      <c r="EMD600" s="2"/>
      <c r="EME600" s="2"/>
      <c r="EMF600" s="2"/>
      <c r="EMG600" s="2"/>
      <c r="EMH600" s="2"/>
      <c r="EMI600" s="2"/>
      <c r="EMJ600" s="2"/>
      <c r="EMK600" s="2"/>
      <c r="EML600" s="2"/>
      <c r="EMM600" s="2"/>
      <c r="EMN600" s="2"/>
      <c r="EMO600" s="2"/>
      <c r="EMP600" s="2"/>
      <c r="EMQ600" s="2"/>
      <c r="EMR600" s="2"/>
      <c r="EMS600" s="2"/>
      <c r="EMT600" s="2"/>
      <c r="EMU600" s="2"/>
      <c r="EMV600" s="2"/>
      <c r="EMW600" s="2"/>
      <c r="EMX600" s="2"/>
      <c r="EMY600" s="2"/>
      <c r="EMZ600" s="2"/>
      <c r="ENA600" s="2"/>
      <c r="ENB600" s="2"/>
      <c r="ENC600" s="2"/>
      <c r="END600" s="2"/>
      <c r="ENE600" s="2"/>
      <c r="ENF600" s="2"/>
      <c r="ENG600" s="2"/>
      <c r="ENH600" s="2"/>
      <c r="ENI600" s="2"/>
      <c r="ENJ600" s="2"/>
      <c r="ENK600" s="2"/>
      <c r="ENL600" s="2"/>
      <c r="ENM600" s="2"/>
      <c r="ENN600" s="2"/>
      <c r="ENO600" s="2"/>
      <c r="ENP600" s="2"/>
      <c r="ENQ600" s="2"/>
      <c r="ENR600" s="2"/>
      <c r="ENS600" s="2"/>
      <c r="ENT600" s="2"/>
      <c r="ENU600" s="2"/>
      <c r="ENV600" s="2"/>
      <c r="ENW600" s="2"/>
      <c r="ENX600" s="2"/>
      <c r="ENY600" s="2"/>
      <c r="ENZ600" s="2"/>
      <c r="EOA600" s="2"/>
      <c r="EOB600" s="2"/>
      <c r="EOC600" s="2"/>
      <c r="EOD600" s="2"/>
      <c r="EOE600" s="2"/>
      <c r="EOF600" s="2"/>
      <c r="EOG600" s="2"/>
      <c r="EOH600" s="2"/>
      <c r="EOI600" s="2"/>
      <c r="EOJ600" s="2"/>
      <c r="EOK600" s="2"/>
      <c r="EOL600" s="2"/>
      <c r="EOM600" s="2"/>
      <c r="EON600" s="2"/>
      <c r="EOO600" s="2"/>
      <c r="EOP600" s="2"/>
      <c r="EOQ600" s="2"/>
      <c r="EOR600" s="2"/>
      <c r="EOS600" s="2"/>
      <c r="EOT600" s="2"/>
      <c r="EOU600" s="2"/>
      <c r="EOV600" s="2"/>
      <c r="EOW600" s="2"/>
      <c r="EOX600" s="2"/>
      <c r="EOY600" s="2"/>
      <c r="EOZ600" s="2"/>
      <c r="EPA600" s="2"/>
      <c r="EPB600" s="2"/>
      <c r="EPC600" s="2"/>
      <c r="EPD600" s="2"/>
      <c r="EPE600" s="2"/>
      <c r="EPF600" s="2"/>
      <c r="EPG600" s="2"/>
      <c r="EPH600" s="2"/>
      <c r="EPI600" s="2"/>
      <c r="EPJ600" s="2"/>
      <c r="EPK600" s="2"/>
      <c r="EPL600" s="2"/>
      <c r="EPM600" s="2"/>
      <c r="EPN600" s="2"/>
      <c r="EPO600" s="2"/>
      <c r="EPP600" s="2"/>
      <c r="EPQ600" s="2"/>
      <c r="EPR600" s="2"/>
      <c r="EPS600" s="2"/>
      <c r="EPT600" s="2"/>
      <c r="EPU600" s="2"/>
      <c r="EPV600" s="2"/>
      <c r="EPW600" s="2"/>
      <c r="EPX600" s="2"/>
      <c r="EPY600" s="2"/>
      <c r="EPZ600" s="2"/>
      <c r="EQA600" s="2"/>
      <c r="EQB600" s="2"/>
      <c r="EQC600" s="2"/>
      <c r="EQD600" s="2"/>
      <c r="EQE600" s="2"/>
      <c r="EQF600" s="2"/>
      <c r="EQG600" s="2"/>
      <c r="EQH600" s="2"/>
      <c r="EQI600" s="2"/>
      <c r="EQJ600" s="2"/>
      <c r="EQK600" s="2"/>
      <c r="EQL600" s="2"/>
      <c r="EQM600" s="2"/>
      <c r="EQN600" s="2"/>
      <c r="EQO600" s="2"/>
      <c r="EQP600" s="2"/>
      <c r="EQQ600" s="2"/>
      <c r="EQR600" s="2"/>
      <c r="EQS600" s="2"/>
      <c r="EQT600" s="2"/>
      <c r="EQU600" s="2"/>
      <c r="EQV600" s="2"/>
      <c r="EQW600" s="2"/>
      <c r="EQX600" s="2"/>
      <c r="EQY600" s="2"/>
      <c r="EQZ600" s="2"/>
      <c r="ERA600" s="2"/>
      <c r="ERB600" s="2"/>
      <c r="ERC600" s="2"/>
      <c r="ERD600" s="2"/>
      <c r="ERE600" s="2"/>
      <c r="ERF600" s="2"/>
      <c r="ERG600" s="2"/>
      <c r="ERH600" s="2"/>
      <c r="ERI600" s="2"/>
      <c r="ERJ600" s="2"/>
      <c r="ERK600" s="2"/>
      <c r="ERL600" s="2"/>
      <c r="ERM600" s="2"/>
      <c r="ERN600" s="2"/>
      <c r="ERO600" s="2"/>
      <c r="ERP600" s="2"/>
      <c r="ERQ600" s="2"/>
      <c r="ERR600" s="2"/>
      <c r="ERS600" s="2"/>
      <c r="ERT600" s="2"/>
      <c r="ERU600" s="2"/>
      <c r="ERV600" s="2"/>
      <c r="ERW600" s="2"/>
      <c r="ERX600" s="2"/>
      <c r="ERY600" s="2"/>
      <c r="ERZ600" s="2"/>
      <c r="ESA600" s="2"/>
      <c r="ESB600" s="2"/>
      <c r="ESC600" s="2"/>
      <c r="ESD600" s="2"/>
      <c r="ESE600" s="2"/>
      <c r="ESF600" s="2"/>
      <c r="ESG600" s="2"/>
      <c r="ESH600" s="2"/>
      <c r="ESI600" s="2"/>
      <c r="ESJ600" s="2"/>
      <c r="ESK600" s="2"/>
      <c r="ESL600" s="2"/>
      <c r="ESM600" s="2"/>
      <c r="ESN600" s="2"/>
      <c r="ESO600" s="2"/>
      <c r="ESP600" s="2"/>
      <c r="ESQ600" s="2"/>
      <c r="ESR600" s="2"/>
      <c r="ESS600" s="2"/>
      <c r="EST600" s="2"/>
      <c r="ESU600" s="2"/>
      <c r="ESV600" s="2"/>
      <c r="ESW600" s="2"/>
      <c r="ESX600" s="2"/>
      <c r="ESY600" s="2"/>
      <c r="ESZ600" s="2"/>
      <c r="ETA600" s="2"/>
      <c r="ETB600" s="2"/>
      <c r="ETC600" s="2"/>
      <c r="ETD600" s="2"/>
      <c r="ETE600" s="2"/>
      <c r="ETF600" s="2"/>
      <c r="ETG600" s="2"/>
      <c r="ETH600" s="2"/>
      <c r="ETI600" s="2"/>
      <c r="ETJ600" s="2"/>
      <c r="ETK600" s="2"/>
      <c r="ETL600" s="2"/>
      <c r="ETM600" s="2"/>
      <c r="ETN600" s="2"/>
      <c r="ETO600" s="2"/>
      <c r="ETP600" s="2"/>
      <c r="ETQ600" s="2"/>
      <c r="ETR600" s="2"/>
      <c r="ETS600" s="2"/>
      <c r="ETT600" s="2"/>
      <c r="ETU600" s="2"/>
      <c r="ETV600" s="2"/>
      <c r="ETW600" s="2"/>
      <c r="ETX600" s="2"/>
      <c r="ETY600" s="2"/>
      <c r="ETZ600" s="2"/>
      <c r="EUA600" s="2"/>
      <c r="EUB600" s="2"/>
      <c r="EUC600" s="2"/>
      <c r="EUD600" s="2"/>
      <c r="EUE600" s="2"/>
      <c r="EUF600" s="2"/>
      <c r="EUG600" s="2"/>
      <c r="EUH600" s="2"/>
      <c r="EUI600" s="2"/>
      <c r="EUJ600" s="2"/>
      <c r="EUK600" s="2"/>
      <c r="EUL600" s="2"/>
      <c r="EUM600" s="2"/>
      <c r="EUN600" s="2"/>
      <c r="EUO600" s="2"/>
      <c r="EUP600" s="2"/>
      <c r="EUQ600" s="2"/>
      <c r="EUR600" s="2"/>
      <c r="EUS600" s="2"/>
      <c r="EUT600" s="2"/>
      <c r="EUU600" s="2"/>
      <c r="EUV600" s="2"/>
      <c r="EUW600" s="2"/>
      <c r="EUX600" s="2"/>
      <c r="EUY600" s="2"/>
      <c r="EUZ600" s="2"/>
      <c r="EVA600" s="2"/>
      <c r="EVB600" s="2"/>
      <c r="EVC600" s="2"/>
      <c r="EVD600" s="2"/>
      <c r="EVE600" s="2"/>
      <c r="EVF600" s="2"/>
      <c r="EVG600" s="2"/>
      <c r="EVH600" s="2"/>
      <c r="EVI600" s="2"/>
      <c r="EVJ600" s="2"/>
      <c r="EVK600" s="2"/>
      <c r="EVL600" s="2"/>
      <c r="EVM600" s="2"/>
      <c r="EVN600" s="2"/>
      <c r="EVO600" s="2"/>
      <c r="EVP600" s="2"/>
      <c r="EVQ600" s="2"/>
      <c r="EVR600" s="2"/>
      <c r="EVS600" s="2"/>
      <c r="EVT600" s="2"/>
      <c r="EVU600" s="2"/>
      <c r="EVV600" s="2"/>
      <c r="EVW600" s="2"/>
      <c r="EVX600" s="2"/>
      <c r="EVY600" s="2"/>
      <c r="EVZ600" s="2"/>
      <c r="EWA600" s="2"/>
      <c r="EWB600" s="2"/>
      <c r="EWC600" s="2"/>
      <c r="EWD600" s="2"/>
      <c r="EWE600" s="2"/>
      <c r="EWF600" s="2"/>
      <c r="EWG600" s="2"/>
      <c r="EWH600" s="2"/>
      <c r="EWI600" s="2"/>
      <c r="EWJ600" s="2"/>
      <c r="EWK600" s="2"/>
      <c r="EWL600" s="2"/>
      <c r="EWM600" s="2"/>
      <c r="EWN600" s="2"/>
      <c r="EWO600" s="2"/>
      <c r="EWP600" s="2"/>
      <c r="EWQ600" s="2"/>
      <c r="EWR600" s="2"/>
      <c r="EWS600" s="2"/>
      <c r="EWT600" s="2"/>
      <c r="EWU600" s="2"/>
      <c r="EWV600" s="2"/>
      <c r="EWW600" s="2"/>
      <c r="EWX600" s="2"/>
      <c r="EWY600" s="2"/>
      <c r="EWZ600" s="2"/>
      <c r="EXA600" s="2"/>
      <c r="EXB600" s="2"/>
      <c r="EXC600" s="2"/>
      <c r="EXD600" s="2"/>
      <c r="EXE600" s="2"/>
      <c r="EXF600" s="2"/>
      <c r="EXG600" s="2"/>
      <c r="EXH600" s="2"/>
      <c r="EXI600" s="2"/>
      <c r="EXJ600" s="2"/>
      <c r="EXK600" s="2"/>
      <c r="EXL600" s="2"/>
      <c r="EXM600" s="2"/>
      <c r="EXN600" s="2"/>
      <c r="EXO600" s="2"/>
      <c r="EXP600" s="2"/>
      <c r="EXQ600" s="2"/>
      <c r="EXR600" s="2"/>
      <c r="EXS600" s="2"/>
      <c r="EXT600" s="2"/>
      <c r="EXU600" s="2"/>
      <c r="EXV600" s="2"/>
      <c r="EXW600" s="2"/>
      <c r="EXX600" s="2"/>
      <c r="EXY600" s="2"/>
      <c r="EXZ600" s="2"/>
      <c r="EYA600" s="2"/>
      <c r="EYB600" s="2"/>
      <c r="EYC600" s="2"/>
      <c r="EYD600" s="2"/>
      <c r="EYE600" s="2"/>
      <c r="EYF600" s="2"/>
      <c r="EYG600" s="2"/>
      <c r="EYH600" s="2"/>
      <c r="EYI600" s="2"/>
      <c r="EYJ600" s="2"/>
      <c r="EYK600" s="2"/>
      <c r="EYL600" s="2"/>
      <c r="EYM600" s="2"/>
      <c r="EYN600" s="2"/>
      <c r="EYO600" s="2"/>
      <c r="EYP600" s="2"/>
      <c r="EYQ600" s="2"/>
      <c r="EYR600" s="2"/>
      <c r="EYS600" s="2"/>
      <c r="EYT600" s="2"/>
      <c r="EYU600" s="2"/>
      <c r="EYV600" s="2"/>
      <c r="EYW600" s="2"/>
      <c r="EYX600" s="2"/>
      <c r="EYY600" s="2"/>
      <c r="EYZ600" s="2"/>
      <c r="EZA600" s="2"/>
      <c r="EZB600" s="2"/>
      <c r="EZC600" s="2"/>
      <c r="EZD600" s="2"/>
      <c r="EZE600" s="2"/>
      <c r="EZF600" s="2"/>
      <c r="EZG600" s="2"/>
      <c r="EZH600" s="2"/>
      <c r="EZI600" s="2"/>
      <c r="EZJ600" s="2"/>
      <c r="EZK600" s="2"/>
      <c r="EZL600" s="2"/>
      <c r="EZM600" s="2"/>
      <c r="EZN600" s="2"/>
      <c r="EZO600" s="2"/>
      <c r="EZP600" s="2"/>
      <c r="EZQ600" s="2"/>
      <c r="EZR600" s="2"/>
      <c r="EZS600" s="2"/>
      <c r="EZT600" s="2"/>
      <c r="EZU600" s="2"/>
      <c r="EZV600" s="2"/>
      <c r="EZW600" s="2"/>
      <c r="EZX600" s="2"/>
      <c r="EZY600" s="2"/>
      <c r="EZZ600" s="2"/>
      <c r="FAA600" s="2"/>
      <c r="FAB600" s="2"/>
      <c r="FAC600" s="2"/>
      <c r="FAD600" s="2"/>
      <c r="FAE600" s="2"/>
      <c r="FAF600" s="2"/>
      <c r="FAG600" s="2"/>
      <c r="FAH600" s="2"/>
      <c r="FAI600" s="2"/>
      <c r="FAJ600" s="2"/>
      <c r="FAK600" s="2"/>
      <c r="FAL600" s="2"/>
      <c r="FAM600" s="2"/>
      <c r="FAN600" s="2"/>
      <c r="FAO600" s="2"/>
      <c r="FAP600" s="2"/>
      <c r="FAQ600" s="2"/>
      <c r="FAR600" s="2"/>
      <c r="FAS600" s="2"/>
      <c r="FAT600" s="2"/>
      <c r="FAU600" s="2"/>
      <c r="FAV600" s="2"/>
      <c r="FAW600" s="2"/>
      <c r="FAX600" s="2"/>
      <c r="FAY600" s="2"/>
      <c r="FAZ600" s="2"/>
      <c r="FBA600" s="2"/>
      <c r="FBB600" s="2"/>
      <c r="FBC600" s="2"/>
      <c r="FBD600" s="2"/>
      <c r="FBE600" s="2"/>
      <c r="FBF600" s="2"/>
      <c r="FBG600" s="2"/>
      <c r="FBH600" s="2"/>
      <c r="FBI600" s="2"/>
      <c r="FBJ600" s="2"/>
      <c r="FBK600" s="2"/>
      <c r="FBL600" s="2"/>
      <c r="FBM600" s="2"/>
      <c r="FBN600" s="2"/>
      <c r="FBO600" s="2"/>
      <c r="FBP600" s="2"/>
      <c r="FBQ600" s="2"/>
      <c r="FBR600" s="2"/>
      <c r="FBS600" s="2"/>
      <c r="FBT600" s="2"/>
      <c r="FBU600" s="2"/>
      <c r="FBV600" s="2"/>
      <c r="FBW600" s="2"/>
      <c r="FBX600" s="2"/>
      <c r="FBY600" s="2"/>
      <c r="FBZ600" s="2"/>
      <c r="FCA600" s="2"/>
      <c r="FCB600" s="2"/>
      <c r="FCC600" s="2"/>
      <c r="FCD600" s="2"/>
      <c r="FCE600" s="2"/>
      <c r="FCF600" s="2"/>
      <c r="FCG600" s="2"/>
      <c r="FCH600" s="2"/>
      <c r="FCI600" s="2"/>
      <c r="FCJ600" s="2"/>
      <c r="FCK600" s="2"/>
      <c r="FCL600" s="2"/>
      <c r="FCM600" s="2"/>
      <c r="FCN600" s="2"/>
      <c r="FCO600" s="2"/>
      <c r="FCP600" s="2"/>
      <c r="FCQ600" s="2"/>
      <c r="FCR600" s="2"/>
      <c r="FCS600" s="2"/>
      <c r="FCT600" s="2"/>
      <c r="FCU600" s="2"/>
      <c r="FCV600" s="2"/>
      <c r="FCW600" s="2"/>
      <c r="FCX600" s="2"/>
      <c r="FCY600" s="2"/>
      <c r="FCZ600" s="2"/>
      <c r="FDA600" s="2"/>
      <c r="FDB600" s="2"/>
      <c r="FDC600" s="2"/>
      <c r="FDD600" s="2"/>
      <c r="FDE600" s="2"/>
      <c r="FDF600" s="2"/>
      <c r="FDG600" s="2"/>
      <c r="FDH600" s="2"/>
      <c r="FDI600" s="2"/>
      <c r="FDJ600" s="2"/>
      <c r="FDK600" s="2"/>
      <c r="FDL600" s="2"/>
      <c r="FDM600" s="2"/>
      <c r="FDN600" s="2"/>
      <c r="FDO600" s="2"/>
      <c r="FDP600" s="2"/>
      <c r="FDQ600" s="2"/>
      <c r="FDR600" s="2"/>
      <c r="FDS600" s="2"/>
      <c r="FDT600" s="2"/>
      <c r="FDU600" s="2"/>
      <c r="FDV600" s="2"/>
      <c r="FDW600" s="2"/>
      <c r="FDX600" s="2"/>
      <c r="FDY600" s="2"/>
      <c r="FDZ600" s="2"/>
      <c r="FEA600" s="2"/>
      <c r="FEB600" s="2"/>
      <c r="FEC600" s="2"/>
      <c r="FED600" s="2"/>
      <c r="FEE600" s="2"/>
      <c r="FEF600" s="2"/>
      <c r="FEG600" s="2"/>
      <c r="FEH600" s="2"/>
      <c r="FEI600" s="2"/>
      <c r="FEJ600" s="2"/>
      <c r="FEK600" s="2"/>
      <c r="FEL600" s="2"/>
      <c r="FEM600" s="2"/>
      <c r="FEN600" s="2"/>
      <c r="FEO600" s="2"/>
      <c r="FEP600" s="2"/>
      <c r="FEQ600" s="2"/>
      <c r="FER600" s="2"/>
      <c r="FES600" s="2"/>
      <c r="FET600" s="2"/>
      <c r="FEU600" s="2"/>
      <c r="FEV600" s="2"/>
      <c r="FEW600" s="2"/>
      <c r="FEX600" s="2"/>
      <c r="FEY600" s="2"/>
      <c r="FEZ600" s="2"/>
      <c r="FFA600" s="2"/>
      <c r="FFB600" s="2"/>
      <c r="FFC600" s="2"/>
      <c r="FFD600" s="2"/>
      <c r="FFE600" s="2"/>
      <c r="FFF600" s="2"/>
      <c r="FFG600" s="2"/>
      <c r="FFH600" s="2"/>
      <c r="FFI600" s="2"/>
      <c r="FFJ600" s="2"/>
      <c r="FFK600" s="2"/>
      <c r="FFL600" s="2"/>
      <c r="FFM600" s="2"/>
      <c r="FFN600" s="2"/>
      <c r="FFO600" s="2"/>
      <c r="FFP600" s="2"/>
      <c r="FFQ600" s="2"/>
      <c r="FFR600" s="2"/>
      <c r="FFS600" s="2"/>
      <c r="FFT600" s="2"/>
      <c r="FFU600" s="2"/>
      <c r="FFV600" s="2"/>
      <c r="FFW600" s="2"/>
      <c r="FFX600" s="2"/>
      <c r="FFY600" s="2"/>
      <c r="FFZ600" s="2"/>
      <c r="FGA600" s="2"/>
      <c r="FGB600" s="2"/>
      <c r="FGC600" s="2"/>
      <c r="FGD600" s="2"/>
      <c r="FGE600" s="2"/>
      <c r="FGF600" s="2"/>
      <c r="FGG600" s="2"/>
      <c r="FGH600" s="2"/>
      <c r="FGI600" s="2"/>
      <c r="FGJ600" s="2"/>
      <c r="FGK600" s="2"/>
      <c r="FGL600" s="2"/>
      <c r="FGM600" s="2"/>
      <c r="FGN600" s="2"/>
      <c r="FGO600" s="2"/>
      <c r="FGP600" s="2"/>
      <c r="FGQ600" s="2"/>
      <c r="FGR600" s="2"/>
      <c r="FGS600" s="2"/>
      <c r="FGT600" s="2"/>
      <c r="FGU600" s="2"/>
      <c r="FGV600" s="2"/>
      <c r="FGW600" s="2"/>
      <c r="FGX600" s="2"/>
      <c r="FGY600" s="2"/>
      <c r="FGZ600" s="2"/>
      <c r="FHA600" s="2"/>
      <c r="FHB600" s="2"/>
      <c r="FHC600" s="2"/>
      <c r="FHD600" s="2"/>
      <c r="FHE600" s="2"/>
      <c r="FHF600" s="2"/>
      <c r="FHG600" s="2"/>
      <c r="FHH600" s="2"/>
      <c r="FHI600" s="2"/>
      <c r="FHJ600" s="2"/>
      <c r="FHK600" s="2"/>
      <c r="FHL600" s="2"/>
      <c r="FHM600" s="2"/>
      <c r="FHN600" s="2"/>
      <c r="FHO600" s="2"/>
      <c r="FHP600" s="2"/>
      <c r="FHQ600" s="2"/>
      <c r="FHR600" s="2"/>
      <c r="FHS600" s="2"/>
      <c r="FHT600" s="2"/>
      <c r="FHU600" s="2"/>
      <c r="FHV600" s="2"/>
      <c r="FHW600" s="2"/>
      <c r="FHX600" s="2"/>
      <c r="FHY600" s="2"/>
      <c r="FHZ600" s="2"/>
      <c r="FIA600" s="2"/>
      <c r="FIB600" s="2"/>
      <c r="FIC600" s="2"/>
      <c r="FID600" s="2"/>
      <c r="FIE600" s="2"/>
      <c r="FIF600" s="2"/>
      <c r="FIG600" s="2"/>
      <c r="FIH600" s="2"/>
      <c r="FII600" s="2"/>
      <c r="FIJ600" s="2"/>
      <c r="FIK600" s="2"/>
      <c r="FIL600" s="2"/>
      <c r="FIM600" s="2"/>
      <c r="FIN600" s="2"/>
      <c r="FIO600" s="2"/>
      <c r="FIP600" s="2"/>
      <c r="FIQ600" s="2"/>
      <c r="FIR600" s="2"/>
      <c r="FIS600" s="2"/>
      <c r="FIT600" s="2"/>
      <c r="FIU600" s="2"/>
      <c r="FIV600" s="2"/>
      <c r="FIW600" s="2"/>
      <c r="FIX600" s="2"/>
      <c r="FIY600" s="2"/>
      <c r="FIZ600" s="2"/>
      <c r="FJA600" s="2"/>
      <c r="FJB600" s="2"/>
      <c r="FJC600" s="2"/>
      <c r="FJD600" s="2"/>
      <c r="FJE600" s="2"/>
      <c r="FJF600" s="2"/>
      <c r="FJG600" s="2"/>
      <c r="FJH600" s="2"/>
      <c r="FJI600" s="2"/>
      <c r="FJJ600" s="2"/>
      <c r="FJK600" s="2"/>
      <c r="FJL600" s="2"/>
      <c r="FJM600" s="2"/>
      <c r="FJN600" s="2"/>
      <c r="FJO600" s="2"/>
      <c r="FJP600" s="2"/>
      <c r="FJQ600" s="2"/>
      <c r="FJR600" s="2"/>
      <c r="FJS600" s="2"/>
      <c r="FJT600" s="2"/>
      <c r="FJU600" s="2"/>
      <c r="FJV600" s="2"/>
      <c r="FJW600" s="2"/>
      <c r="FJX600" s="2"/>
      <c r="FJY600" s="2"/>
      <c r="FJZ600" s="2"/>
      <c r="FKA600" s="2"/>
      <c r="FKB600" s="2"/>
      <c r="FKC600" s="2"/>
      <c r="FKD600" s="2"/>
      <c r="FKE600" s="2"/>
      <c r="FKF600" s="2"/>
      <c r="FKG600" s="2"/>
      <c r="FKH600" s="2"/>
      <c r="FKI600" s="2"/>
      <c r="FKJ600" s="2"/>
      <c r="FKK600" s="2"/>
      <c r="FKL600" s="2"/>
      <c r="FKM600" s="2"/>
      <c r="FKN600" s="2"/>
      <c r="FKO600" s="2"/>
      <c r="FKP600" s="2"/>
      <c r="FKQ600" s="2"/>
      <c r="FKR600" s="2"/>
      <c r="FKS600" s="2"/>
      <c r="FKT600" s="2"/>
      <c r="FKU600" s="2"/>
      <c r="FKV600" s="2"/>
      <c r="FKW600" s="2"/>
      <c r="FKX600" s="2"/>
      <c r="FKY600" s="2"/>
      <c r="FKZ600" s="2"/>
      <c r="FLA600" s="2"/>
      <c r="FLB600" s="2"/>
      <c r="FLC600" s="2"/>
      <c r="FLD600" s="2"/>
      <c r="FLE600" s="2"/>
      <c r="FLF600" s="2"/>
      <c r="FLG600" s="2"/>
      <c r="FLH600" s="2"/>
      <c r="FLI600" s="2"/>
      <c r="FLJ600" s="2"/>
      <c r="FLK600" s="2"/>
      <c r="FLL600" s="2"/>
      <c r="FLM600" s="2"/>
      <c r="FLN600" s="2"/>
      <c r="FLO600" s="2"/>
      <c r="FLP600" s="2"/>
      <c r="FLQ600" s="2"/>
      <c r="FLR600" s="2"/>
      <c r="FLS600" s="2"/>
      <c r="FLT600" s="2"/>
      <c r="FLU600" s="2"/>
      <c r="FLV600" s="2"/>
      <c r="FLW600" s="2"/>
      <c r="FLX600" s="2"/>
      <c r="FLY600" s="2"/>
      <c r="FLZ600" s="2"/>
      <c r="FMA600" s="2"/>
      <c r="FMB600" s="2"/>
      <c r="FMC600" s="2"/>
      <c r="FMD600" s="2"/>
      <c r="FME600" s="2"/>
      <c r="FMF600" s="2"/>
      <c r="FMG600" s="2"/>
      <c r="FMH600" s="2"/>
      <c r="FMI600" s="2"/>
      <c r="FMJ600" s="2"/>
      <c r="FMK600" s="2"/>
      <c r="FML600" s="2"/>
      <c r="FMM600" s="2"/>
      <c r="FMN600" s="2"/>
      <c r="FMO600" s="2"/>
      <c r="FMP600" s="2"/>
      <c r="FMQ600" s="2"/>
      <c r="FMR600" s="2"/>
      <c r="FMS600" s="2"/>
      <c r="FMT600" s="2"/>
      <c r="FMU600" s="2"/>
      <c r="FMV600" s="2"/>
      <c r="FMW600" s="2"/>
      <c r="FMX600" s="2"/>
      <c r="FMY600" s="2"/>
      <c r="FMZ600" s="2"/>
      <c r="FNA600" s="2"/>
      <c r="FNB600" s="2"/>
      <c r="FNC600" s="2"/>
      <c r="FND600" s="2"/>
      <c r="FNE600" s="2"/>
      <c r="FNF600" s="2"/>
      <c r="FNG600" s="2"/>
      <c r="FNH600" s="2"/>
      <c r="FNI600" s="2"/>
      <c r="FNJ600" s="2"/>
      <c r="FNK600" s="2"/>
      <c r="FNL600" s="2"/>
      <c r="FNM600" s="2"/>
      <c r="FNN600" s="2"/>
      <c r="FNO600" s="2"/>
      <c r="FNP600" s="2"/>
      <c r="FNQ600" s="2"/>
      <c r="FNR600" s="2"/>
      <c r="FNS600" s="2"/>
      <c r="FNT600" s="2"/>
      <c r="FNU600" s="2"/>
      <c r="FNV600" s="2"/>
      <c r="FNW600" s="2"/>
      <c r="FNX600" s="2"/>
      <c r="FNY600" s="2"/>
      <c r="FNZ600" s="2"/>
      <c r="FOA600" s="2"/>
      <c r="FOB600" s="2"/>
      <c r="FOC600" s="2"/>
      <c r="FOD600" s="2"/>
      <c r="FOE600" s="2"/>
      <c r="FOF600" s="2"/>
      <c r="FOG600" s="2"/>
      <c r="FOH600" s="2"/>
      <c r="FOI600" s="2"/>
      <c r="FOJ600" s="2"/>
      <c r="FOK600" s="2"/>
      <c r="FOL600" s="2"/>
      <c r="FOM600" s="2"/>
      <c r="FON600" s="2"/>
      <c r="FOO600" s="2"/>
      <c r="FOP600" s="2"/>
      <c r="FOQ600" s="2"/>
      <c r="FOR600" s="2"/>
      <c r="FOS600" s="2"/>
      <c r="FOT600" s="2"/>
      <c r="FOU600" s="2"/>
      <c r="FOV600" s="2"/>
      <c r="FOW600" s="2"/>
      <c r="FOX600" s="2"/>
      <c r="FOY600" s="2"/>
      <c r="FOZ600" s="2"/>
      <c r="FPA600" s="2"/>
      <c r="FPB600" s="2"/>
      <c r="FPC600" s="2"/>
      <c r="FPD600" s="2"/>
      <c r="FPE600" s="2"/>
      <c r="FPF600" s="2"/>
      <c r="FPG600" s="2"/>
      <c r="FPH600" s="2"/>
      <c r="FPI600" s="2"/>
      <c r="FPJ600" s="2"/>
      <c r="FPK600" s="2"/>
      <c r="FPL600" s="2"/>
      <c r="FPM600" s="2"/>
      <c r="FPN600" s="2"/>
      <c r="FPO600" s="2"/>
      <c r="FPP600" s="2"/>
      <c r="FPQ600" s="2"/>
      <c r="FPR600" s="2"/>
      <c r="FPS600" s="2"/>
      <c r="FPT600" s="2"/>
      <c r="FPU600" s="2"/>
      <c r="FPV600" s="2"/>
      <c r="FPW600" s="2"/>
      <c r="FPX600" s="2"/>
      <c r="FPY600" s="2"/>
      <c r="FPZ600" s="2"/>
      <c r="FQA600" s="2"/>
      <c r="FQB600" s="2"/>
      <c r="FQC600" s="2"/>
      <c r="FQD600" s="2"/>
      <c r="FQE600" s="2"/>
      <c r="FQF600" s="2"/>
      <c r="FQG600" s="2"/>
      <c r="FQH600" s="2"/>
      <c r="FQI600" s="2"/>
      <c r="FQJ600" s="2"/>
      <c r="FQK600" s="2"/>
      <c r="FQL600" s="2"/>
      <c r="FQM600" s="2"/>
      <c r="FQN600" s="2"/>
      <c r="FQO600" s="2"/>
      <c r="FQP600" s="2"/>
      <c r="FQQ600" s="2"/>
      <c r="FQR600" s="2"/>
      <c r="FQS600" s="2"/>
      <c r="FQT600" s="2"/>
      <c r="FQU600" s="2"/>
      <c r="FQV600" s="2"/>
      <c r="FQW600" s="2"/>
      <c r="FQX600" s="2"/>
      <c r="FQY600" s="2"/>
      <c r="FQZ600" s="2"/>
      <c r="FRA600" s="2"/>
      <c r="FRB600" s="2"/>
      <c r="FRC600" s="2"/>
      <c r="FRD600" s="2"/>
      <c r="FRE600" s="2"/>
      <c r="FRF600" s="2"/>
      <c r="FRG600" s="2"/>
      <c r="FRH600" s="2"/>
      <c r="FRI600" s="2"/>
      <c r="FRJ600" s="2"/>
      <c r="FRK600" s="2"/>
      <c r="FRL600" s="2"/>
      <c r="FRM600" s="2"/>
      <c r="FRN600" s="2"/>
      <c r="FRO600" s="2"/>
      <c r="FRP600" s="2"/>
      <c r="FRQ600" s="2"/>
      <c r="FRR600" s="2"/>
      <c r="FRS600" s="2"/>
      <c r="FRT600" s="2"/>
      <c r="FRU600" s="2"/>
      <c r="FRV600" s="2"/>
      <c r="FRW600" s="2"/>
      <c r="FRX600" s="2"/>
      <c r="FRY600" s="2"/>
      <c r="FRZ600" s="2"/>
      <c r="FSA600" s="2"/>
      <c r="FSB600" s="2"/>
      <c r="FSC600" s="2"/>
      <c r="FSD600" s="2"/>
      <c r="FSE600" s="2"/>
      <c r="FSF600" s="2"/>
      <c r="FSG600" s="2"/>
      <c r="FSH600" s="2"/>
      <c r="FSI600" s="2"/>
      <c r="FSJ600" s="2"/>
      <c r="FSK600" s="2"/>
      <c r="FSL600" s="2"/>
      <c r="FSM600" s="2"/>
      <c r="FSN600" s="2"/>
      <c r="FSO600" s="2"/>
      <c r="FSP600" s="2"/>
      <c r="FSQ600" s="2"/>
      <c r="FSR600" s="2"/>
      <c r="FSS600" s="2"/>
      <c r="FST600" s="2"/>
      <c r="FSU600" s="2"/>
      <c r="FSV600" s="2"/>
      <c r="FSW600" s="2"/>
      <c r="FSX600" s="2"/>
      <c r="FSY600" s="2"/>
      <c r="FSZ600" s="2"/>
      <c r="FTA600" s="2"/>
      <c r="FTB600" s="2"/>
      <c r="FTC600" s="2"/>
      <c r="FTD600" s="2"/>
      <c r="FTE600" s="2"/>
      <c r="FTF600" s="2"/>
      <c r="FTG600" s="2"/>
      <c r="FTH600" s="2"/>
      <c r="FTI600" s="2"/>
      <c r="FTJ600" s="2"/>
      <c r="FTK600" s="2"/>
      <c r="FTL600" s="2"/>
      <c r="FTM600" s="2"/>
      <c r="FTN600" s="2"/>
      <c r="FTO600" s="2"/>
      <c r="FTP600" s="2"/>
      <c r="FTQ600" s="2"/>
      <c r="FTR600" s="2"/>
      <c r="FTS600" s="2"/>
      <c r="FTT600" s="2"/>
      <c r="FTU600" s="2"/>
      <c r="FTV600" s="2"/>
      <c r="FTW600" s="2"/>
      <c r="FTX600" s="2"/>
      <c r="FTY600" s="2"/>
      <c r="FTZ600" s="2"/>
      <c r="FUA600" s="2"/>
      <c r="FUB600" s="2"/>
      <c r="FUC600" s="2"/>
      <c r="FUD600" s="2"/>
      <c r="FUE600" s="2"/>
      <c r="FUF600" s="2"/>
      <c r="FUG600" s="2"/>
      <c r="FUH600" s="2"/>
      <c r="FUI600" s="2"/>
      <c r="FUJ600" s="2"/>
      <c r="FUK600" s="2"/>
      <c r="FUL600" s="2"/>
      <c r="FUM600" s="2"/>
      <c r="FUN600" s="2"/>
      <c r="FUO600" s="2"/>
      <c r="FUP600" s="2"/>
      <c r="FUQ600" s="2"/>
      <c r="FUR600" s="2"/>
      <c r="FUS600" s="2"/>
      <c r="FUT600" s="2"/>
      <c r="FUU600" s="2"/>
      <c r="FUV600" s="2"/>
      <c r="FUW600" s="2"/>
      <c r="FUX600" s="2"/>
      <c r="FUY600" s="2"/>
      <c r="FUZ600" s="2"/>
      <c r="FVA600" s="2"/>
      <c r="FVB600" s="2"/>
      <c r="FVC600" s="2"/>
      <c r="FVD600" s="2"/>
      <c r="FVE600" s="2"/>
      <c r="FVF600" s="2"/>
      <c r="FVG600" s="2"/>
      <c r="FVH600" s="2"/>
      <c r="FVI600" s="2"/>
      <c r="FVJ600" s="2"/>
      <c r="FVK600" s="2"/>
      <c r="FVL600" s="2"/>
      <c r="FVM600" s="2"/>
      <c r="FVN600" s="2"/>
      <c r="FVO600" s="2"/>
      <c r="FVP600" s="2"/>
      <c r="FVQ600" s="2"/>
      <c r="FVR600" s="2"/>
      <c r="FVS600" s="2"/>
      <c r="FVT600" s="2"/>
      <c r="FVU600" s="2"/>
      <c r="FVV600" s="2"/>
      <c r="FVW600" s="2"/>
      <c r="FVX600" s="2"/>
      <c r="FVY600" s="2"/>
      <c r="FVZ600" s="2"/>
      <c r="FWA600" s="2"/>
      <c r="FWB600" s="2"/>
      <c r="FWC600" s="2"/>
      <c r="FWD600" s="2"/>
      <c r="FWE600" s="2"/>
      <c r="FWF600" s="2"/>
      <c r="FWG600" s="2"/>
      <c r="FWH600" s="2"/>
      <c r="FWI600" s="2"/>
      <c r="FWJ600" s="2"/>
      <c r="FWK600" s="2"/>
      <c r="FWL600" s="2"/>
      <c r="FWM600" s="2"/>
      <c r="FWN600" s="2"/>
      <c r="FWO600" s="2"/>
      <c r="FWP600" s="2"/>
      <c r="FWQ600" s="2"/>
      <c r="FWR600" s="2"/>
      <c r="FWS600" s="2"/>
      <c r="FWT600" s="2"/>
      <c r="FWU600" s="2"/>
      <c r="FWV600" s="2"/>
      <c r="FWW600" s="2"/>
      <c r="FWX600" s="2"/>
      <c r="FWY600" s="2"/>
      <c r="FWZ600" s="2"/>
      <c r="FXA600" s="2"/>
      <c r="FXB600" s="2"/>
      <c r="FXC600" s="2"/>
      <c r="FXD600" s="2"/>
      <c r="FXE600" s="2"/>
      <c r="FXF600" s="2"/>
      <c r="FXG600" s="2"/>
      <c r="FXH600" s="2"/>
      <c r="FXI600" s="2"/>
      <c r="FXJ600" s="2"/>
      <c r="FXK600" s="2"/>
      <c r="FXL600" s="2"/>
      <c r="FXM600" s="2"/>
      <c r="FXN600" s="2"/>
      <c r="FXO600" s="2"/>
      <c r="FXP600" s="2"/>
      <c r="FXQ600" s="2"/>
      <c r="FXR600" s="2"/>
      <c r="FXS600" s="2"/>
      <c r="FXT600" s="2"/>
      <c r="FXU600" s="2"/>
      <c r="FXV600" s="2"/>
      <c r="FXW600" s="2"/>
      <c r="FXX600" s="2"/>
      <c r="FXY600" s="2"/>
      <c r="FXZ600" s="2"/>
      <c r="FYA600" s="2"/>
      <c r="FYB600" s="2"/>
      <c r="FYC600" s="2"/>
      <c r="FYD600" s="2"/>
      <c r="FYE600" s="2"/>
      <c r="FYF600" s="2"/>
      <c r="FYG600" s="2"/>
      <c r="FYH600" s="2"/>
      <c r="FYI600" s="2"/>
      <c r="FYJ600" s="2"/>
      <c r="FYK600" s="2"/>
      <c r="FYL600" s="2"/>
      <c r="FYM600" s="2"/>
      <c r="FYN600" s="2"/>
      <c r="FYO600" s="2"/>
      <c r="FYP600" s="2"/>
      <c r="FYQ600" s="2"/>
      <c r="FYR600" s="2"/>
      <c r="FYS600" s="2"/>
      <c r="FYT600" s="2"/>
      <c r="FYU600" s="2"/>
      <c r="FYV600" s="2"/>
      <c r="FYW600" s="2"/>
      <c r="FYX600" s="2"/>
      <c r="FYY600" s="2"/>
      <c r="FYZ600" s="2"/>
      <c r="FZA600" s="2"/>
      <c r="FZB600" s="2"/>
      <c r="FZC600" s="2"/>
      <c r="FZD600" s="2"/>
      <c r="FZE600" s="2"/>
      <c r="FZF600" s="2"/>
      <c r="FZG600" s="2"/>
      <c r="FZH600" s="2"/>
      <c r="FZI600" s="2"/>
      <c r="FZJ600" s="2"/>
      <c r="FZK600" s="2"/>
      <c r="FZL600" s="2"/>
      <c r="FZM600" s="2"/>
      <c r="FZN600" s="2"/>
      <c r="FZO600" s="2"/>
      <c r="FZP600" s="2"/>
      <c r="FZQ600" s="2"/>
      <c r="FZR600" s="2"/>
      <c r="FZS600" s="2"/>
      <c r="FZT600" s="2"/>
      <c r="FZU600" s="2"/>
      <c r="FZV600" s="2"/>
      <c r="FZW600" s="2"/>
      <c r="FZX600" s="2"/>
      <c r="FZY600" s="2"/>
      <c r="FZZ600" s="2"/>
      <c r="GAA600" s="2"/>
      <c r="GAB600" s="2"/>
      <c r="GAC600" s="2"/>
      <c r="GAD600" s="2"/>
      <c r="GAE600" s="2"/>
      <c r="GAF600" s="2"/>
      <c r="GAG600" s="2"/>
      <c r="GAH600" s="2"/>
      <c r="GAI600" s="2"/>
      <c r="GAJ600" s="2"/>
      <c r="GAK600" s="2"/>
      <c r="GAL600" s="2"/>
      <c r="GAM600" s="2"/>
      <c r="GAN600" s="2"/>
      <c r="GAO600" s="2"/>
      <c r="GAP600" s="2"/>
      <c r="GAQ600" s="2"/>
      <c r="GAR600" s="2"/>
      <c r="GAS600" s="2"/>
      <c r="GAT600" s="2"/>
      <c r="GAU600" s="2"/>
      <c r="GAV600" s="2"/>
      <c r="GAW600" s="2"/>
      <c r="GAX600" s="2"/>
      <c r="GAY600" s="2"/>
      <c r="GAZ600" s="2"/>
      <c r="GBA600" s="2"/>
      <c r="GBB600" s="2"/>
      <c r="GBC600" s="2"/>
      <c r="GBD600" s="2"/>
      <c r="GBE600" s="2"/>
      <c r="GBF600" s="2"/>
      <c r="GBG600" s="2"/>
      <c r="GBH600" s="2"/>
      <c r="GBI600" s="2"/>
      <c r="GBJ600" s="2"/>
      <c r="GBK600" s="2"/>
      <c r="GBL600" s="2"/>
      <c r="GBM600" s="2"/>
      <c r="GBN600" s="2"/>
      <c r="GBO600" s="2"/>
      <c r="GBP600" s="2"/>
      <c r="GBQ600" s="2"/>
      <c r="GBR600" s="2"/>
      <c r="GBS600" s="2"/>
      <c r="GBT600" s="2"/>
      <c r="GBU600" s="2"/>
      <c r="GBV600" s="2"/>
      <c r="GBW600" s="2"/>
      <c r="GBX600" s="2"/>
      <c r="GBY600" s="2"/>
      <c r="GBZ600" s="2"/>
      <c r="GCA600" s="2"/>
      <c r="GCB600" s="2"/>
      <c r="GCC600" s="2"/>
      <c r="GCD600" s="2"/>
      <c r="GCE600" s="2"/>
      <c r="GCF600" s="2"/>
      <c r="GCG600" s="2"/>
      <c r="GCH600" s="2"/>
      <c r="GCI600" s="2"/>
      <c r="GCJ600" s="2"/>
      <c r="GCK600" s="2"/>
      <c r="GCL600" s="2"/>
      <c r="GCM600" s="2"/>
      <c r="GCN600" s="2"/>
      <c r="GCO600" s="2"/>
      <c r="GCP600" s="2"/>
      <c r="GCQ600" s="2"/>
      <c r="GCR600" s="2"/>
      <c r="GCS600" s="2"/>
      <c r="GCT600" s="2"/>
      <c r="GCU600" s="2"/>
      <c r="GCV600" s="2"/>
      <c r="GCW600" s="2"/>
      <c r="GCX600" s="2"/>
      <c r="GCY600" s="2"/>
      <c r="GCZ600" s="2"/>
      <c r="GDA600" s="2"/>
      <c r="GDB600" s="2"/>
      <c r="GDC600" s="2"/>
      <c r="GDD600" s="2"/>
      <c r="GDE600" s="2"/>
      <c r="GDF600" s="2"/>
      <c r="GDG600" s="2"/>
      <c r="GDH600" s="2"/>
      <c r="GDI600" s="2"/>
      <c r="GDJ600" s="2"/>
      <c r="GDK600" s="2"/>
      <c r="GDL600" s="2"/>
      <c r="GDM600" s="2"/>
      <c r="GDN600" s="2"/>
      <c r="GDO600" s="2"/>
      <c r="GDP600" s="2"/>
      <c r="GDQ600" s="2"/>
      <c r="GDR600" s="2"/>
      <c r="GDS600" s="2"/>
      <c r="GDT600" s="2"/>
      <c r="GDU600" s="2"/>
      <c r="GDV600" s="2"/>
      <c r="GDW600" s="2"/>
      <c r="GDX600" s="2"/>
      <c r="GDY600" s="2"/>
      <c r="GDZ600" s="2"/>
      <c r="GEA600" s="2"/>
      <c r="GEB600" s="2"/>
      <c r="GEC600" s="2"/>
      <c r="GED600" s="2"/>
      <c r="GEE600" s="2"/>
      <c r="GEF600" s="2"/>
      <c r="GEG600" s="2"/>
      <c r="GEH600" s="2"/>
      <c r="GEI600" s="2"/>
      <c r="GEJ600" s="2"/>
      <c r="GEK600" s="2"/>
      <c r="GEL600" s="2"/>
      <c r="GEM600" s="2"/>
      <c r="GEN600" s="2"/>
      <c r="GEO600" s="2"/>
      <c r="GEP600" s="2"/>
      <c r="GEQ600" s="2"/>
      <c r="GER600" s="2"/>
      <c r="GES600" s="2"/>
      <c r="GET600" s="2"/>
      <c r="GEU600" s="2"/>
      <c r="GEV600" s="2"/>
      <c r="GEW600" s="2"/>
      <c r="GEX600" s="2"/>
      <c r="GEY600" s="2"/>
      <c r="GEZ600" s="2"/>
      <c r="GFA600" s="2"/>
      <c r="GFB600" s="2"/>
      <c r="GFC600" s="2"/>
      <c r="GFD600" s="2"/>
      <c r="GFE600" s="2"/>
      <c r="GFF600" s="2"/>
      <c r="GFG600" s="2"/>
      <c r="GFH600" s="2"/>
      <c r="GFI600" s="2"/>
      <c r="GFJ600" s="2"/>
      <c r="GFK600" s="2"/>
      <c r="GFL600" s="2"/>
      <c r="GFM600" s="2"/>
      <c r="GFN600" s="2"/>
      <c r="GFO600" s="2"/>
      <c r="GFP600" s="2"/>
      <c r="GFQ600" s="2"/>
      <c r="GFR600" s="2"/>
      <c r="GFS600" s="2"/>
      <c r="GFT600" s="2"/>
      <c r="GFU600" s="2"/>
      <c r="GFV600" s="2"/>
      <c r="GFW600" s="2"/>
      <c r="GFX600" s="2"/>
      <c r="GFY600" s="2"/>
      <c r="GFZ600" s="2"/>
      <c r="GGA600" s="2"/>
      <c r="GGB600" s="2"/>
      <c r="GGC600" s="2"/>
      <c r="GGD600" s="2"/>
      <c r="GGE600" s="2"/>
      <c r="GGF600" s="2"/>
      <c r="GGG600" s="2"/>
      <c r="GGH600" s="2"/>
      <c r="GGI600" s="2"/>
      <c r="GGJ600" s="2"/>
      <c r="GGK600" s="2"/>
      <c r="GGL600" s="2"/>
      <c r="GGM600" s="2"/>
      <c r="GGN600" s="2"/>
      <c r="GGO600" s="2"/>
      <c r="GGP600" s="2"/>
      <c r="GGQ600" s="2"/>
      <c r="GGR600" s="2"/>
      <c r="GGS600" s="2"/>
      <c r="GGT600" s="2"/>
      <c r="GGU600" s="2"/>
      <c r="GGV600" s="2"/>
      <c r="GGW600" s="2"/>
      <c r="GGX600" s="2"/>
      <c r="GGY600" s="2"/>
      <c r="GGZ600" s="2"/>
      <c r="GHA600" s="2"/>
      <c r="GHB600" s="2"/>
      <c r="GHC600" s="2"/>
      <c r="GHD600" s="2"/>
      <c r="GHE600" s="2"/>
      <c r="GHF600" s="2"/>
      <c r="GHG600" s="2"/>
      <c r="GHH600" s="2"/>
      <c r="GHI600" s="2"/>
      <c r="GHJ600" s="2"/>
      <c r="GHK600" s="2"/>
      <c r="GHL600" s="2"/>
      <c r="GHM600" s="2"/>
      <c r="GHN600" s="2"/>
      <c r="GHO600" s="2"/>
      <c r="GHP600" s="2"/>
      <c r="GHQ600" s="2"/>
      <c r="GHR600" s="2"/>
      <c r="GHS600" s="2"/>
      <c r="GHT600" s="2"/>
      <c r="GHU600" s="2"/>
      <c r="GHV600" s="2"/>
      <c r="GHW600" s="2"/>
      <c r="GHX600" s="2"/>
      <c r="GHY600" s="2"/>
      <c r="GHZ600" s="2"/>
      <c r="GIA600" s="2"/>
      <c r="GIB600" s="2"/>
      <c r="GIC600" s="2"/>
      <c r="GID600" s="2"/>
      <c r="GIE600" s="2"/>
      <c r="GIF600" s="2"/>
      <c r="GIG600" s="2"/>
      <c r="GIH600" s="2"/>
      <c r="GII600" s="2"/>
      <c r="GIJ600" s="2"/>
      <c r="GIK600" s="2"/>
      <c r="GIL600" s="2"/>
      <c r="GIM600" s="2"/>
      <c r="GIN600" s="2"/>
      <c r="GIO600" s="2"/>
      <c r="GIP600" s="2"/>
      <c r="GIQ600" s="2"/>
      <c r="GIR600" s="2"/>
      <c r="GIS600" s="2"/>
      <c r="GIT600" s="2"/>
      <c r="GIU600" s="2"/>
      <c r="GIV600" s="2"/>
      <c r="GIW600" s="2"/>
      <c r="GIX600" s="2"/>
      <c r="GIY600" s="2"/>
      <c r="GIZ600" s="2"/>
      <c r="GJA600" s="2"/>
      <c r="GJB600" s="2"/>
      <c r="GJC600" s="2"/>
      <c r="GJD600" s="2"/>
      <c r="GJE600" s="2"/>
      <c r="GJF600" s="2"/>
      <c r="GJG600" s="2"/>
      <c r="GJH600" s="2"/>
      <c r="GJI600" s="2"/>
      <c r="GJJ600" s="2"/>
      <c r="GJK600" s="2"/>
      <c r="GJL600" s="2"/>
      <c r="GJM600" s="2"/>
      <c r="GJN600" s="2"/>
      <c r="GJO600" s="2"/>
      <c r="GJP600" s="2"/>
      <c r="GJQ600" s="2"/>
      <c r="GJR600" s="2"/>
      <c r="GJS600" s="2"/>
      <c r="GJT600" s="2"/>
      <c r="GJU600" s="2"/>
      <c r="GJV600" s="2"/>
      <c r="GJW600" s="2"/>
      <c r="GJX600" s="2"/>
      <c r="GJY600" s="2"/>
      <c r="GJZ600" s="2"/>
      <c r="GKA600" s="2"/>
      <c r="GKB600" s="2"/>
      <c r="GKC600" s="2"/>
      <c r="GKD600" s="2"/>
      <c r="GKE600" s="2"/>
      <c r="GKF600" s="2"/>
      <c r="GKG600" s="2"/>
      <c r="GKH600" s="2"/>
      <c r="GKI600" s="2"/>
      <c r="GKJ600" s="2"/>
      <c r="GKK600" s="2"/>
      <c r="GKL600" s="2"/>
      <c r="GKM600" s="2"/>
      <c r="GKN600" s="2"/>
      <c r="GKO600" s="2"/>
      <c r="GKP600" s="2"/>
      <c r="GKQ600" s="2"/>
      <c r="GKR600" s="2"/>
      <c r="GKS600" s="2"/>
      <c r="GKT600" s="2"/>
      <c r="GKU600" s="2"/>
      <c r="GKV600" s="2"/>
      <c r="GKW600" s="2"/>
      <c r="GKX600" s="2"/>
      <c r="GKY600" s="2"/>
      <c r="GKZ600" s="2"/>
      <c r="GLA600" s="2"/>
      <c r="GLB600" s="2"/>
      <c r="GLC600" s="2"/>
      <c r="GLD600" s="2"/>
      <c r="GLE600" s="2"/>
      <c r="GLF600" s="2"/>
      <c r="GLG600" s="2"/>
      <c r="GLH600" s="2"/>
      <c r="GLI600" s="2"/>
      <c r="GLJ600" s="2"/>
      <c r="GLK600" s="2"/>
      <c r="GLL600" s="2"/>
      <c r="GLM600" s="2"/>
      <c r="GLN600" s="2"/>
      <c r="GLO600" s="2"/>
      <c r="GLP600" s="2"/>
      <c r="GLQ600" s="2"/>
      <c r="GLR600" s="2"/>
      <c r="GLS600" s="2"/>
      <c r="GLT600" s="2"/>
      <c r="GLU600" s="2"/>
      <c r="GLV600" s="2"/>
      <c r="GLW600" s="2"/>
      <c r="GLX600" s="2"/>
      <c r="GLY600" s="2"/>
      <c r="GLZ600" s="2"/>
      <c r="GMA600" s="2"/>
      <c r="GMB600" s="2"/>
      <c r="GMC600" s="2"/>
      <c r="GMD600" s="2"/>
      <c r="GME600" s="2"/>
      <c r="GMF600" s="2"/>
      <c r="GMG600" s="2"/>
      <c r="GMH600" s="2"/>
      <c r="GMI600" s="2"/>
      <c r="GMJ600" s="2"/>
      <c r="GMK600" s="2"/>
      <c r="GML600" s="2"/>
      <c r="GMM600" s="2"/>
      <c r="GMN600" s="2"/>
      <c r="GMO600" s="2"/>
      <c r="GMP600" s="2"/>
      <c r="GMQ600" s="2"/>
      <c r="GMR600" s="2"/>
      <c r="GMS600" s="2"/>
      <c r="GMT600" s="2"/>
      <c r="GMU600" s="2"/>
      <c r="GMV600" s="2"/>
      <c r="GMW600" s="2"/>
      <c r="GMX600" s="2"/>
      <c r="GMY600" s="2"/>
      <c r="GMZ600" s="2"/>
      <c r="GNA600" s="2"/>
      <c r="GNB600" s="2"/>
      <c r="GNC600" s="2"/>
      <c r="GND600" s="2"/>
      <c r="GNE600" s="2"/>
      <c r="GNF600" s="2"/>
      <c r="GNG600" s="2"/>
      <c r="GNH600" s="2"/>
      <c r="GNI600" s="2"/>
      <c r="GNJ600" s="2"/>
      <c r="GNK600" s="2"/>
      <c r="GNL600" s="2"/>
      <c r="GNM600" s="2"/>
      <c r="GNN600" s="2"/>
      <c r="GNO600" s="2"/>
      <c r="GNP600" s="2"/>
      <c r="GNQ600" s="2"/>
      <c r="GNR600" s="2"/>
      <c r="GNS600" s="2"/>
      <c r="GNT600" s="2"/>
      <c r="GNU600" s="2"/>
      <c r="GNV600" s="2"/>
      <c r="GNW600" s="2"/>
      <c r="GNX600" s="2"/>
      <c r="GNY600" s="2"/>
      <c r="GNZ600" s="2"/>
      <c r="GOA600" s="2"/>
      <c r="GOB600" s="2"/>
      <c r="GOC600" s="2"/>
      <c r="GOD600" s="2"/>
      <c r="GOE600" s="2"/>
      <c r="GOF600" s="2"/>
      <c r="GOG600" s="2"/>
      <c r="GOH600" s="2"/>
      <c r="GOI600" s="2"/>
      <c r="GOJ600" s="2"/>
      <c r="GOK600" s="2"/>
      <c r="GOL600" s="2"/>
      <c r="GOM600" s="2"/>
      <c r="GON600" s="2"/>
      <c r="GOO600" s="2"/>
      <c r="GOP600" s="2"/>
      <c r="GOQ600" s="2"/>
      <c r="GOR600" s="2"/>
      <c r="GOS600" s="2"/>
      <c r="GOT600" s="2"/>
      <c r="GOU600" s="2"/>
      <c r="GOV600" s="2"/>
      <c r="GOW600" s="2"/>
      <c r="GOX600" s="2"/>
      <c r="GOY600" s="2"/>
      <c r="GOZ600" s="2"/>
      <c r="GPA600" s="2"/>
      <c r="GPB600" s="2"/>
      <c r="GPC600" s="2"/>
      <c r="GPD600" s="2"/>
      <c r="GPE600" s="2"/>
      <c r="GPF600" s="2"/>
      <c r="GPG600" s="2"/>
      <c r="GPH600" s="2"/>
      <c r="GPI600" s="2"/>
      <c r="GPJ600" s="2"/>
      <c r="GPK600" s="2"/>
      <c r="GPL600" s="2"/>
      <c r="GPM600" s="2"/>
      <c r="GPN600" s="2"/>
      <c r="GPO600" s="2"/>
      <c r="GPP600" s="2"/>
      <c r="GPQ600" s="2"/>
      <c r="GPR600" s="2"/>
      <c r="GPS600" s="2"/>
      <c r="GPT600" s="2"/>
      <c r="GPU600" s="2"/>
      <c r="GPV600" s="2"/>
      <c r="GPW600" s="2"/>
      <c r="GPX600" s="2"/>
      <c r="GPY600" s="2"/>
      <c r="GPZ600" s="2"/>
      <c r="GQA600" s="2"/>
      <c r="GQB600" s="2"/>
      <c r="GQC600" s="2"/>
      <c r="GQD600" s="2"/>
      <c r="GQE600" s="2"/>
      <c r="GQF600" s="2"/>
      <c r="GQG600" s="2"/>
      <c r="GQH600" s="2"/>
      <c r="GQI600" s="2"/>
      <c r="GQJ600" s="2"/>
      <c r="GQK600" s="2"/>
      <c r="GQL600" s="2"/>
      <c r="GQM600" s="2"/>
      <c r="GQN600" s="2"/>
      <c r="GQO600" s="2"/>
      <c r="GQP600" s="2"/>
      <c r="GQQ600" s="2"/>
      <c r="GQR600" s="2"/>
      <c r="GQS600" s="2"/>
      <c r="GQT600" s="2"/>
      <c r="GQU600" s="2"/>
      <c r="GQV600" s="2"/>
      <c r="GQW600" s="2"/>
      <c r="GQX600" s="2"/>
      <c r="GQY600" s="2"/>
      <c r="GQZ600" s="2"/>
      <c r="GRA600" s="2"/>
      <c r="GRB600" s="2"/>
      <c r="GRC600" s="2"/>
      <c r="GRD600" s="2"/>
      <c r="GRE600" s="2"/>
      <c r="GRF600" s="2"/>
      <c r="GRG600" s="2"/>
      <c r="GRH600" s="2"/>
      <c r="GRI600" s="2"/>
      <c r="GRJ600" s="2"/>
      <c r="GRK600" s="2"/>
      <c r="GRL600" s="2"/>
      <c r="GRM600" s="2"/>
      <c r="GRN600" s="2"/>
      <c r="GRO600" s="2"/>
      <c r="GRP600" s="2"/>
      <c r="GRQ600" s="2"/>
      <c r="GRR600" s="2"/>
      <c r="GRS600" s="2"/>
      <c r="GRT600" s="2"/>
      <c r="GRU600" s="2"/>
      <c r="GRV600" s="2"/>
      <c r="GRW600" s="2"/>
      <c r="GRX600" s="2"/>
      <c r="GRY600" s="2"/>
      <c r="GRZ600" s="2"/>
      <c r="GSA600" s="2"/>
      <c r="GSB600" s="2"/>
      <c r="GSC600" s="2"/>
      <c r="GSD600" s="2"/>
      <c r="GSE600" s="2"/>
      <c r="GSF600" s="2"/>
      <c r="GSG600" s="2"/>
      <c r="GSH600" s="2"/>
      <c r="GSI600" s="2"/>
      <c r="GSJ600" s="2"/>
      <c r="GSK600" s="2"/>
      <c r="GSL600" s="2"/>
      <c r="GSM600" s="2"/>
      <c r="GSN600" s="2"/>
      <c r="GSO600" s="2"/>
      <c r="GSP600" s="2"/>
      <c r="GSQ600" s="2"/>
      <c r="GSR600" s="2"/>
      <c r="GSS600" s="2"/>
      <c r="GST600" s="2"/>
      <c r="GSU600" s="2"/>
      <c r="GSV600" s="2"/>
      <c r="GSW600" s="2"/>
      <c r="GSX600" s="2"/>
      <c r="GSY600" s="2"/>
      <c r="GSZ600" s="2"/>
      <c r="GTA600" s="2"/>
      <c r="GTB600" s="2"/>
      <c r="GTC600" s="2"/>
      <c r="GTD600" s="2"/>
      <c r="GTE600" s="2"/>
      <c r="GTF600" s="2"/>
      <c r="GTG600" s="2"/>
      <c r="GTH600" s="2"/>
      <c r="GTI600" s="2"/>
      <c r="GTJ600" s="2"/>
      <c r="GTK600" s="2"/>
      <c r="GTL600" s="2"/>
      <c r="GTM600" s="2"/>
      <c r="GTN600" s="2"/>
      <c r="GTO600" s="2"/>
      <c r="GTP600" s="2"/>
      <c r="GTQ600" s="2"/>
      <c r="GTR600" s="2"/>
      <c r="GTS600" s="2"/>
      <c r="GTT600" s="2"/>
      <c r="GTU600" s="2"/>
      <c r="GTV600" s="2"/>
      <c r="GTW600" s="2"/>
      <c r="GTX600" s="2"/>
      <c r="GTY600" s="2"/>
      <c r="GTZ600" s="2"/>
      <c r="GUA600" s="2"/>
      <c r="GUB600" s="2"/>
      <c r="GUC600" s="2"/>
      <c r="GUD600" s="2"/>
      <c r="GUE600" s="2"/>
      <c r="GUF600" s="2"/>
      <c r="GUG600" s="2"/>
      <c r="GUH600" s="2"/>
      <c r="GUI600" s="2"/>
      <c r="GUJ600" s="2"/>
      <c r="GUK600" s="2"/>
      <c r="GUL600" s="2"/>
      <c r="GUM600" s="2"/>
      <c r="GUN600" s="2"/>
      <c r="GUO600" s="2"/>
      <c r="GUP600" s="2"/>
      <c r="GUQ600" s="2"/>
      <c r="GUR600" s="2"/>
      <c r="GUS600" s="2"/>
      <c r="GUT600" s="2"/>
      <c r="GUU600" s="2"/>
      <c r="GUV600" s="2"/>
      <c r="GUW600" s="2"/>
      <c r="GUX600" s="2"/>
      <c r="GUY600" s="2"/>
      <c r="GUZ600" s="2"/>
      <c r="GVA600" s="2"/>
      <c r="GVB600" s="2"/>
      <c r="GVC600" s="2"/>
      <c r="GVD600" s="2"/>
      <c r="GVE600" s="2"/>
      <c r="GVF600" s="2"/>
      <c r="GVG600" s="2"/>
      <c r="GVH600" s="2"/>
      <c r="GVI600" s="2"/>
      <c r="GVJ600" s="2"/>
      <c r="GVK600" s="2"/>
      <c r="GVL600" s="2"/>
      <c r="GVM600" s="2"/>
      <c r="GVN600" s="2"/>
      <c r="GVO600" s="2"/>
      <c r="GVP600" s="2"/>
      <c r="GVQ600" s="2"/>
      <c r="GVR600" s="2"/>
      <c r="GVS600" s="2"/>
      <c r="GVT600" s="2"/>
      <c r="GVU600" s="2"/>
      <c r="GVV600" s="2"/>
      <c r="GVW600" s="2"/>
      <c r="GVX600" s="2"/>
      <c r="GVY600" s="2"/>
      <c r="GVZ600" s="2"/>
      <c r="GWA600" s="2"/>
      <c r="GWB600" s="2"/>
      <c r="GWC600" s="2"/>
      <c r="GWD600" s="2"/>
      <c r="GWE600" s="2"/>
      <c r="GWF600" s="2"/>
      <c r="GWG600" s="2"/>
      <c r="GWH600" s="2"/>
      <c r="GWI600" s="2"/>
      <c r="GWJ600" s="2"/>
      <c r="GWK600" s="2"/>
      <c r="GWL600" s="2"/>
      <c r="GWM600" s="2"/>
      <c r="GWN600" s="2"/>
      <c r="GWO600" s="2"/>
      <c r="GWP600" s="2"/>
      <c r="GWQ600" s="2"/>
      <c r="GWR600" s="2"/>
      <c r="GWS600" s="2"/>
      <c r="GWT600" s="2"/>
      <c r="GWU600" s="2"/>
      <c r="GWV600" s="2"/>
      <c r="GWW600" s="2"/>
      <c r="GWX600" s="2"/>
      <c r="GWY600" s="2"/>
      <c r="GWZ600" s="2"/>
      <c r="GXA600" s="2"/>
      <c r="GXB600" s="2"/>
      <c r="GXC600" s="2"/>
      <c r="GXD600" s="2"/>
      <c r="GXE600" s="2"/>
      <c r="GXF600" s="2"/>
      <c r="GXG600" s="2"/>
      <c r="GXH600" s="2"/>
      <c r="GXI600" s="2"/>
      <c r="GXJ600" s="2"/>
      <c r="GXK600" s="2"/>
      <c r="GXL600" s="2"/>
      <c r="GXM600" s="2"/>
      <c r="GXN600" s="2"/>
      <c r="GXO600" s="2"/>
      <c r="GXP600" s="2"/>
      <c r="GXQ600" s="2"/>
      <c r="GXR600" s="2"/>
      <c r="GXS600" s="2"/>
      <c r="GXT600" s="2"/>
      <c r="GXU600" s="2"/>
      <c r="GXV600" s="2"/>
      <c r="GXW600" s="2"/>
      <c r="GXX600" s="2"/>
      <c r="GXY600" s="2"/>
      <c r="GXZ600" s="2"/>
      <c r="GYA600" s="2"/>
      <c r="GYB600" s="2"/>
      <c r="GYC600" s="2"/>
      <c r="GYD600" s="2"/>
      <c r="GYE600" s="2"/>
      <c r="GYF600" s="2"/>
      <c r="GYG600" s="2"/>
      <c r="GYH600" s="2"/>
      <c r="GYI600" s="2"/>
      <c r="GYJ600" s="2"/>
      <c r="GYK600" s="2"/>
      <c r="GYL600" s="2"/>
      <c r="GYM600" s="2"/>
      <c r="GYN600" s="2"/>
      <c r="GYO600" s="2"/>
      <c r="GYP600" s="2"/>
      <c r="GYQ600" s="2"/>
      <c r="GYR600" s="2"/>
      <c r="GYS600" s="2"/>
      <c r="GYT600" s="2"/>
      <c r="GYU600" s="2"/>
      <c r="GYV600" s="2"/>
      <c r="GYW600" s="2"/>
      <c r="GYX600" s="2"/>
      <c r="GYY600" s="2"/>
      <c r="GYZ600" s="2"/>
      <c r="GZA600" s="2"/>
      <c r="GZB600" s="2"/>
      <c r="GZC600" s="2"/>
      <c r="GZD600" s="2"/>
      <c r="GZE600" s="2"/>
      <c r="GZF600" s="2"/>
      <c r="GZG600" s="2"/>
      <c r="GZH600" s="2"/>
      <c r="GZI600" s="2"/>
      <c r="GZJ600" s="2"/>
      <c r="GZK600" s="2"/>
      <c r="GZL600" s="2"/>
      <c r="GZM600" s="2"/>
      <c r="GZN600" s="2"/>
      <c r="GZO600" s="2"/>
      <c r="GZP600" s="2"/>
      <c r="GZQ600" s="2"/>
      <c r="GZR600" s="2"/>
      <c r="GZS600" s="2"/>
      <c r="GZT600" s="2"/>
      <c r="GZU600" s="2"/>
      <c r="GZV600" s="2"/>
      <c r="GZW600" s="2"/>
      <c r="GZX600" s="2"/>
      <c r="GZY600" s="2"/>
      <c r="GZZ600" s="2"/>
      <c r="HAA600" s="2"/>
      <c r="HAB600" s="2"/>
      <c r="HAC600" s="2"/>
      <c r="HAD600" s="2"/>
      <c r="HAE600" s="2"/>
      <c r="HAF600" s="2"/>
      <c r="HAG600" s="2"/>
      <c r="HAH600" s="2"/>
      <c r="HAI600" s="2"/>
      <c r="HAJ600" s="2"/>
      <c r="HAK600" s="2"/>
      <c r="HAL600" s="2"/>
      <c r="HAM600" s="2"/>
      <c r="HAN600" s="2"/>
      <c r="HAO600" s="2"/>
      <c r="HAP600" s="2"/>
      <c r="HAQ600" s="2"/>
      <c r="HAR600" s="2"/>
      <c r="HAS600" s="2"/>
      <c r="HAT600" s="2"/>
      <c r="HAU600" s="2"/>
      <c r="HAV600" s="2"/>
      <c r="HAW600" s="2"/>
      <c r="HAX600" s="2"/>
      <c r="HAY600" s="2"/>
      <c r="HAZ600" s="2"/>
      <c r="HBA600" s="2"/>
      <c r="HBB600" s="2"/>
      <c r="HBC600" s="2"/>
      <c r="HBD600" s="2"/>
      <c r="HBE600" s="2"/>
      <c r="HBF600" s="2"/>
      <c r="HBG600" s="2"/>
      <c r="HBH600" s="2"/>
      <c r="HBI600" s="2"/>
      <c r="HBJ600" s="2"/>
      <c r="HBK600" s="2"/>
      <c r="HBL600" s="2"/>
      <c r="HBM600" s="2"/>
      <c r="HBN600" s="2"/>
      <c r="HBO600" s="2"/>
      <c r="HBP600" s="2"/>
      <c r="HBQ600" s="2"/>
      <c r="HBR600" s="2"/>
      <c r="HBS600" s="2"/>
      <c r="HBT600" s="2"/>
      <c r="HBU600" s="2"/>
      <c r="HBV600" s="2"/>
      <c r="HBW600" s="2"/>
      <c r="HBX600" s="2"/>
      <c r="HBY600" s="2"/>
      <c r="HBZ600" s="2"/>
      <c r="HCA600" s="2"/>
      <c r="HCB600" s="2"/>
      <c r="HCC600" s="2"/>
      <c r="HCD600" s="2"/>
      <c r="HCE600" s="2"/>
      <c r="HCF600" s="2"/>
      <c r="HCG600" s="2"/>
      <c r="HCH600" s="2"/>
      <c r="HCI600" s="2"/>
      <c r="HCJ600" s="2"/>
      <c r="HCK600" s="2"/>
      <c r="HCL600" s="2"/>
      <c r="HCM600" s="2"/>
      <c r="HCN600" s="2"/>
      <c r="HCO600" s="2"/>
      <c r="HCP600" s="2"/>
      <c r="HCQ600" s="2"/>
      <c r="HCR600" s="2"/>
      <c r="HCS600" s="2"/>
      <c r="HCT600" s="2"/>
      <c r="HCU600" s="2"/>
      <c r="HCV600" s="2"/>
      <c r="HCW600" s="2"/>
      <c r="HCX600" s="2"/>
      <c r="HCY600" s="2"/>
      <c r="HCZ600" s="2"/>
      <c r="HDA600" s="2"/>
      <c r="HDB600" s="2"/>
      <c r="HDC600" s="2"/>
      <c r="HDD600" s="2"/>
      <c r="HDE600" s="2"/>
      <c r="HDF600" s="2"/>
      <c r="HDG600" s="2"/>
      <c r="HDH600" s="2"/>
      <c r="HDI600" s="2"/>
      <c r="HDJ600" s="2"/>
      <c r="HDK600" s="2"/>
      <c r="HDL600" s="2"/>
      <c r="HDM600" s="2"/>
      <c r="HDN600" s="2"/>
      <c r="HDO600" s="2"/>
      <c r="HDP600" s="2"/>
      <c r="HDQ600" s="2"/>
      <c r="HDR600" s="2"/>
      <c r="HDS600" s="2"/>
      <c r="HDT600" s="2"/>
      <c r="HDU600" s="2"/>
      <c r="HDV600" s="2"/>
      <c r="HDW600" s="2"/>
      <c r="HDX600" s="2"/>
      <c r="HDY600" s="2"/>
      <c r="HDZ600" s="2"/>
      <c r="HEA600" s="2"/>
      <c r="HEB600" s="2"/>
      <c r="HEC600" s="2"/>
      <c r="HED600" s="2"/>
      <c r="HEE600" s="2"/>
      <c r="HEF600" s="2"/>
      <c r="HEG600" s="2"/>
      <c r="HEH600" s="2"/>
      <c r="HEI600" s="2"/>
      <c r="HEJ600" s="2"/>
      <c r="HEK600" s="2"/>
      <c r="HEL600" s="2"/>
      <c r="HEM600" s="2"/>
      <c r="HEN600" s="2"/>
      <c r="HEO600" s="2"/>
      <c r="HEP600" s="2"/>
      <c r="HEQ600" s="2"/>
      <c r="HER600" s="2"/>
      <c r="HES600" s="2"/>
      <c r="HET600" s="2"/>
      <c r="HEU600" s="2"/>
      <c r="HEV600" s="2"/>
      <c r="HEW600" s="2"/>
      <c r="HEX600" s="2"/>
      <c r="HEY600" s="2"/>
      <c r="HEZ600" s="2"/>
      <c r="HFA600" s="2"/>
      <c r="HFB600" s="2"/>
      <c r="HFC600" s="2"/>
      <c r="HFD600" s="2"/>
      <c r="HFE600" s="2"/>
      <c r="HFF600" s="2"/>
      <c r="HFG600" s="2"/>
      <c r="HFH600" s="2"/>
      <c r="HFI600" s="2"/>
      <c r="HFJ600" s="2"/>
      <c r="HFK600" s="2"/>
      <c r="HFL600" s="2"/>
      <c r="HFM600" s="2"/>
      <c r="HFN600" s="2"/>
      <c r="HFO600" s="2"/>
      <c r="HFP600" s="2"/>
      <c r="HFQ600" s="2"/>
      <c r="HFR600" s="2"/>
      <c r="HFS600" s="2"/>
      <c r="HFT600" s="2"/>
      <c r="HFU600" s="2"/>
      <c r="HFV600" s="2"/>
      <c r="HFW600" s="2"/>
      <c r="HFX600" s="2"/>
      <c r="HFY600" s="2"/>
      <c r="HFZ600" s="2"/>
      <c r="HGA600" s="2"/>
      <c r="HGB600" s="2"/>
      <c r="HGC600" s="2"/>
      <c r="HGD600" s="2"/>
      <c r="HGE600" s="2"/>
      <c r="HGF600" s="2"/>
      <c r="HGG600" s="2"/>
      <c r="HGH600" s="2"/>
      <c r="HGI600" s="2"/>
      <c r="HGJ600" s="2"/>
      <c r="HGK600" s="2"/>
      <c r="HGL600" s="2"/>
      <c r="HGM600" s="2"/>
      <c r="HGN600" s="2"/>
      <c r="HGO600" s="2"/>
      <c r="HGP600" s="2"/>
      <c r="HGQ600" s="2"/>
      <c r="HGR600" s="2"/>
      <c r="HGS600" s="2"/>
      <c r="HGT600" s="2"/>
      <c r="HGU600" s="2"/>
      <c r="HGV600" s="2"/>
      <c r="HGW600" s="2"/>
      <c r="HGX600" s="2"/>
      <c r="HGY600" s="2"/>
      <c r="HGZ600" s="2"/>
      <c r="HHA600" s="2"/>
      <c r="HHB600" s="2"/>
      <c r="HHC600" s="2"/>
      <c r="HHD600" s="2"/>
      <c r="HHE600" s="2"/>
      <c r="HHF600" s="2"/>
      <c r="HHG600" s="2"/>
      <c r="HHH600" s="2"/>
      <c r="HHI600" s="2"/>
      <c r="HHJ600" s="2"/>
      <c r="HHK600" s="2"/>
      <c r="HHL600" s="2"/>
      <c r="HHM600" s="2"/>
      <c r="HHN600" s="2"/>
      <c r="HHO600" s="2"/>
      <c r="HHP600" s="2"/>
      <c r="HHQ600" s="2"/>
      <c r="HHR600" s="2"/>
      <c r="HHS600" s="2"/>
      <c r="HHT600" s="2"/>
      <c r="HHU600" s="2"/>
      <c r="HHV600" s="2"/>
      <c r="HHW600" s="2"/>
      <c r="HHX600" s="2"/>
      <c r="HHY600" s="2"/>
      <c r="HHZ600" s="2"/>
      <c r="HIA600" s="2"/>
      <c r="HIB600" s="2"/>
      <c r="HIC600" s="2"/>
      <c r="HID600" s="2"/>
      <c r="HIE600" s="2"/>
      <c r="HIF600" s="2"/>
      <c r="HIG600" s="2"/>
      <c r="HIH600" s="2"/>
      <c r="HII600" s="2"/>
      <c r="HIJ600" s="2"/>
      <c r="HIK600" s="2"/>
      <c r="HIL600" s="2"/>
      <c r="HIM600" s="2"/>
      <c r="HIN600" s="2"/>
      <c r="HIO600" s="2"/>
      <c r="HIP600" s="2"/>
      <c r="HIQ600" s="2"/>
      <c r="HIR600" s="2"/>
      <c r="HIS600" s="2"/>
      <c r="HIT600" s="2"/>
      <c r="HIU600" s="2"/>
      <c r="HIV600" s="2"/>
      <c r="HIW600" s="2"/>
      <c r="HIX600" s="2"/>
      <c r="HIY600" s="2"/>
      <c r="HIZ600" s="2"/>
      <c r="HJA600" s="2"/>
      <c r="HJB600" s="2"/>
      <c r="HJC600" s="2"/>
      <c r="HJD600" s="2"/>
      <c r="HJE600" s="2"/>
      <c r="HJF600" s="2"/>
      <c r="HJG600" s="2"/>
      <c r="HJH600" s="2"/>
      <c r="HJI600" s="2"/>
      <c r="HJJ600" s="2"/>
      <c r="HJK600" s="2"/>
      <c r="HJL600" s="2"/>
      <c r="HJM600" s="2"/>
      <c r="HJN600" s="2"/>
      <c r="HJO600" s="2"/>
      <c r="HJP600" s="2"/>
      <c r="HJQ600" s="2"/>
      <c r="HJR600" s="2"/>
      <c r="HJS600" s="2"/>
      <c r="HJT600" s="2"/>
      <c r="HJU600" s="2"/>
      <c r="HJV600" s="2"/>
      <c r="HJW600" s="2"/>
      <c r="HJX600" s="2"/>
      <c r="HJY600" s="2"/>
      <c r="HJZ600" s="2"/>
      <c r="HKA600" s="2"/>
      <c r="HKB600" s="2"/>
      <c r="HKC600" s="2"/>
      <c r="HKD600" s="2"/>
      <c r="HKE600" s="2"/>
      <c r="HKF600" s="2"/>
      <c r="HKG600" s="2"/>
      <c r="HKH600" s="2"/>
      <c r="HKI600" s="2"/>
      <c r="HKJ600" s="2"/>
      <c r="HKK600" s="2"/>
      <c r="HKL600" s="2"/>
      <c r="HKM600" s="2"/>
      <c r="HKN600" s="2"/>
      <c r="HKO600" s="2"/>
      <c r="HKP600" s="2"/>
      <c r="HKQ600" s="2"/>
      <c r="HKR600" s="2"/>
      <c r="HKS600" s="2"/>
      <c r="HKT600" s="2"/>
      <c r="HKU600" s="2"/>
      <c r="HKV600" s="2"/>
      <c r="HKW600" s="2"/>
      <c r="HKX600" s="2"/>
      <c r="HKY600" s="2"/>
      <c r="HKZ600" s="2"/>
      <c r="HLA600" s="2"/>
      <c r="HLB600" s="2"/>
      <c r="HLC600" s="2"/>
      <c r="HLD600" s="2"/>
      <c r="HLE600" s="2"/>
      <c r="HLF600" s="2"/>
      <c r="HLG600" s="2"/>
      <c r="HLH600" s="2"/>
      <c r="HLI600" s="2"/>
      <c r="HLJ600" s="2"/>
      <c r="HLK600" s="2"/>
      <c r="HLL600" s="2"/>
      <c r="HLM600" s="2"/>
      <c r="HLN600" s="2"/>
      <c r="HLO600" s="2"/>
      <c r="HLP600" s="2"/>
      <c r="HLQ600" s="2"/>
      <c r="HLR600" s="2"/>
      <c r="HLS600" s="2"/>
      <c r="HLT600" s="2"/>
      <c r="HLU600" s="2"/>
      <c r="HLV600" s="2"/>
      <c r="HLW600" s="2"/>
      <c r="HLX600" s="2"/>
      <c r="HLY600" s="2"/>
      <c r="HLZ600" s="2"/>
      <c r="HMA600" s="2"/>
      <c r="HMB600" s="2"/>
      <c r="HMC600" s="2"/>
      <c r="HMD600" s="2"/>
      <c r="HME600" s="2"/>
      <c r="HMF600" s="2"/>
      <c r="HMG600" s="2"/>
      <c r="HMH600" s="2"/>
      <c r="HMI600" s="2"/>
      <c r="HMJ600" s="2"/>
      <c r="HMK600" s="2"/>
      <c r="HML600" s="2"/>
      <c r="HMM600" s="2"/>
      <c r="HMN600" s="2"/>
      <c r="HMO600" s="2"/>
      <c r="HMP600" s="2"/>
      <c r="HMQ600" s="2"/>
      <c r="HMR600" s="2"/>
      <c r="HMS600" s="2"/>
      <c r="HMT600" s="2"/>
      <c r="HMU600" s="2"/>
      <c r="HMV600" s="2"/>
      <c r="HMW600" s="2"/>
      <c r="HMX600" s="2"/>
      <c r="HMY600" s="2"/>
      <c r="HMZ600" s="2"/>
      <c r="HNA600" s="2"/>
      <c r="HNB600" s="2"/>
      <c r="HNC600" s="2"/>
      <c r="HND600" s="2"/>
      <c r="HNE600" s="2"/>
      <c r="HNF600" s="2"/>
      <c r="HNG600" s="2"/>
      <c r="HNH600" s="2"/>
      <c r="HNI600" s="2"/>
      <c r="HNJ600" s="2"/>
      <c r="HNK600" s="2"/>
      <c r="HNL600" s="2"/>
      <c r="HNM600" s="2"/>
      <c r="HNN600" s="2"/>
      <c r="HNO600" s="2"/>
      <c r="HNP600" s="2"/>
      <c r="HNQ600" s="2"/>
      <c r="HNR600" s="2"/>
      <c r="HNS600" s="2"/>
      <c r="HNT600" s="2"/>
      <c r="HNU600" s="2"/>
      <c r="HNV600" s="2"/>
      <c r="HNW600" s="2"/>
      <c r="HNX600" s="2"/>
      <c r="HNY600" s="2"/>
      <c r="HNZ600" s="2"/>
      <c r="HOA600" s="2"/>
      <c r="HOB600" s="2"/>
      <c r="HOC600" s="2"/>
      <c r="HOD600" s="2"/>
      <c r="HOE600" s="2"/>
      <c r="HOF600" s="2"/>
      <c r="HOG600" s="2"/>
      <c r="HOH600" s="2"/>
      <c r="HOI600" s="2"/>
      <c r="HOJ600" s="2"/>
      <c r="HOK600" s="2"/>
      <c r="HOL600" s="2"/>
      <c r="HOM600" s="2"/>
      <c r="HON600" s="2"/>
      <c r="HOO600" s="2"/>
      <c r="HOP600" s="2"/>
      <c r="HOQ600" s="2"/>
      <c r="HOR600" s="2"/>
      <c r="HOS600" s="2"/>
      <c r="HOT600" s="2"/>
      <c r="HOU600" s="2"/>
      <c r="HOV600" s="2"/>
      <c r="HOW600" s="2"/>
      <c r="HOX600" s="2"/>
      <c r="HOY600" s="2"/>
      <c r="HOZ600" s="2"/>
      <c r="HPA600" s="2"/>
      <c r="HPB600" s="2"/>
      <c r="HPC600" s="2"/>
      <c r="HPD600" s="2"/>
      <c r="HPE600" s="2"/>
      <c r="HPF600" s="2"/>
      <c r="HPG600" s="2"/>
      <c r="HPH600" s="2"/>
      <c r="HPI600" s="2"/>
      <c r="HPJ600" s="2"/>
      <c r="HPK600" s="2"/>
      <c r="HPL600" s="2"/>
      <c r="HPM600" s="2"/>
      <c r="HPN600" s="2"/>
      <c r="HPO600" s="2"/>
      <c r="HPP600" s="2"/>
      <c r="HPQ600" s="2"/>
      <c r="HPR600" s="2"/>
      <c r="HPS600" s="2"/>
      <c r="HPT600" s="2"/>
      <c r="HPU600" s="2"/>
      <c r="HPV600" s="2"/>
      <c r="HPW600" s="2"/>
      <c r="HPX600" s="2"/>
      <c r="HPY600" s="2"/>
      <c r="HPZ600" s="2"/>
      <c r="HQA600" s="2"/>
      <c r="HQB600" s="2"/>
      <c r="HQC600" s="2"/>
      <c r="HQD600" s="2"/>
      <c r="HQE600" s="2"/>
      <c r="HQF600" s="2"/>
      <c r="HQG600" s="2"/>
      <c r="HQH600" s="2"/>
      <c r="HQI600" s="2"/>
      <c r="HQJ600" s="2"/>
      <c r="HQK600" s="2"/>
      <c r="HQL600" s="2"/>
      <c r="HQM600" s="2"/>
      <c r="HQN600" s="2"/>
      <c r="HQO600" s="2"/>
      <c r="HQP600" s="2"/>
      <c r="HQQ600" s="2"/>
      <c r="HQR600" s="2"/>
      <c r="HQS600" s="2"/>
      <c r="HQT600" s="2"/>
      <c r="HQU600" s="2"/>
      <c r="HQV600" s="2"/>
      <c r="HQW600" s="2"/>
      <c r="HQX600" s="2"/>
      <c r="HQY600" s="2"/>
      <c r="HQZ600" s="2"/>
      <c r="HRA600" s="2"/>
      <c r="HRB600" s="2"/>
      <c r="HRC600" s="2"/>
      <c r="HRD600" s="2"/>
      <c r="HRE600" s="2"/>
      <c r="HRF600" s="2"/>
      <c r="HRG600" s="2"/>
      <c r="HRH600" s="2"/>
      <c r="HRI600" s="2"/>
      <c r="HRJ600" s="2"/>
      <c r="HRK600" s="2"/>
      <c r="HRL600" s="2"/>
      <c r="HRM600" s="2"/>
      <c r="HRN600" s="2"/>
      <c r="HRO600" s="2"/>
      <c r="HRP600" s="2"/>
      <c r="HRQ600" s="2"/>
      <c r="HRR600" s="2"/>
      <c r="HRS600" s="2"/>
      <c r="HRT600" s="2"/>
      <c r="HRU600" s="2"/>
      <c r="HRV600" s="2"/>
      <c r="HRW600" s="2"/>
      <c r="HRX600" s="2"/>
      <c r="HRY600" s="2"/>
      <c r="HRZ600" s="2"/>
      <c r="HSA600" s="2"/>
      <c r="HSB600" s="2"/>
      <c r="HSC600" s="2"/>
      <c r="HSD600" s="2"/>
      <c r="HSE600" s="2"/>
      <c r="HSF600" s="2"/>
      <c r="HSG600" s="2"/>
      <c r="HSH600" s="2"/>
      <c r="HSI600" s="2"/>
      <c r="HSJ600" s="2"/>
      <c r="HSK600" s="2"/>
      <c r="HSL600" s="2"/>
      <c r="HSM600" s="2"/>
      <c r="HSN600" s="2"/>
      <c r="HSO600" s="2"/>
      <c r="HSP600" s="2"/>
      <c r="HSQ600" s="2"/>
      <c r="HSR600" s="2"/>
      <c r="HSS600" s="2"/>
      <c r="HST600" s="2"/>
      <c r="HSU600" s="2"/>
      <c r="HSV600" s="2"/>
      <c r="HSW600" s="2"/>
      <c r="HSX600" s="2"/>
      <c r="HSY600" s="2"/>
      <c r="HSZ600" s="2"/>
      <c r="HTA600" s="2"/>
      <c r="HTB600" s="2"/>
      <c r="HTC600" s="2"/>
      <c r="HTD600" s="2"/>
      <c r="HTE600" s="2"/>
      <c r="HTF600" s="2"/>
      <c r="HTG600" s="2"/>
      <c r="HTH600" s="2"/>
      <c r="HTI600" s="2"/>
      <c r="HTJ600" s="2"/>
      <c r="HTK600" s="2"/>
      <c r="HTL600" s="2"/>
      <c r="HTM600" s="2"/>
      <c r="HTN600" s="2"/>
      <c r="HTO600" s="2"/>
      <c r="HTP600" s="2"/>
      <c r="HTQ600" s="2"/>
      <c r="HTR600" s="2"/>
      <c r="HTS600" s="2"/>
      <c r="HTT600" s="2"/>
      <c r="HTU600" s="2"/>
      <c r="HTV600" s="2"/>
      <c r="HTW600" s="2"/>
      <c r="HTX600" s="2"/>
      <c r="HTY600" s="2"/>
      <c r="HTZ600" s="2"/>
      <c r="HUA600" s="2"/>
      <c r="HUB600" s="2"/>
      <c r="HUC600" s="2"/>
      <c r="HUD600" s="2"/>
      <c r="HUE600" s="2"/>
      <c r="HUF600" s="2"/>
      <c r="HUG600" s="2"/>
      <c r="HUH600" s="2"/>
      <c r="HUI600" s="2"/>
      <c r="HUJ600" s="2"/>
      <c r="HUK600" s="2"/>
      <c r="HUL600" s="2"/>
      <c r="HUM600" s="2"/>
      <c r="HUN600" s="2"/>
      <c r="HUO600" s="2"/>
      <c r="HUP600" s="2"/>
      <c r="HUQ600" s="2"/>
      <c r="HUR600" s="2"/>
      <c r="HUS600" s="2"/>
      <c r="HUT600" s="2"/>
      <c r="HUU600" s="2"/>
      <c r="HUV600" s="2"/>
      <c r="HUW600" s="2"/>
      <c r="HUX600" s="2"/>
      <c r="HUY600" s="2"/>
      <c r="HUZ600" s="2"/>
      <c r="HVA600" s="2"/>
      <c r="HVB600" s="2"/>
      <c r="HVC600" s="2"/>
      <c r="HVD600" s="2"/>
      <c r="HVE600" s="2"/>
      <c r="HVF600" s="2"/>
      <c r="HVG600" s="2"/>
      <c r="HVH600" s="2"/>
      <c r="HVI600" s="2"/>
      <c r="HVJ600" s="2"/>
      <c r="HVK600" s="2"/>
      <c r="HVL600" s="2"/>
      <c r="HVM600" s="2"/>
      <c r="HVN600" s="2"/>
      <c r="HVO600" s="2"/>
      <c r="HVP600" s="2"/>
      <c r="HVQ600" s="2"/>
      <c r="HVR600" s="2"/>
      <c r="HVS600" s="2"/>
      <c r="HVT600" s="2"/>
      <c r="HVU600" s="2"/>
      <c r="HVV600" s="2"/>
      <c r="HVW600" s="2"/>
      <c r="HVX600" s="2"/>
      <c r="HVY600" s="2"/>
      <c r="HVZ600" s="2"/>
      <c r="HWA600" s="2"/>
      <c r="HWB600" s="2"/>
      <c r="HWC600" s="2"/>
      <c r="HWD600" s="2"/>
      <c r="HWE600" s="2"/>
      <c r="HWF600" s="2"/>
      <c r="HWG600" s="2"/>
      <c r="HWH600" s="2"/>
      <c r="HWI600" s="2"/>
      <c r="HWJ600" s="2"/>
      <c r="HWK600" s="2"/>
      <c r="HWL600" s="2"/>
      <c r="HWM600" s="2"/>
      <c r="HWN600" s="2"/>
      <c r="HWO600" s="2"/>
      <c r="HWP600" s="2"/>
      <c r="HWQ600" s="2"/>
      <c r="HWR600" s="2"/>
      <c r="HWS600" s="2"/>
      <c r="HWT600" s="2"/>
      <c r="HWU600" s="2"/>
      <c r="HWV600" s="2"/>
      <c r="HWW600" s="2"/>
      <c r="HWX600" s="2"/>
      <c r="HWY600" s="2"/>
      <c r="HWZ600" s="2"/>
      <c r="HXA600" s="2"/>
      <c r="HXB600" s="2"/>
      <c r="HXC600" s="2"/>
      <c r="HXD600" s="2"/>
      <c r="HXE600" s="2"/>
      <c r="HXF600" s="2"/>
      <c r="HXG600" s="2"/>
      <c r="HXH600" s="2"/>
      <c r="HXI600" s="2"/>
      <c r="HXJ600" s="2"/>
      <c r="HXK600" s="2"/>
      <c r="HXL600" s="2"/>
      <c r="HXM600" s="2"/>
      <c r="HXN600" s="2"/>
      <c r="HXO600" s="2"/>
      <c r="HXP600" s="2"/>
      <c r="HXQ600" s="2"/>
      <c r="HXR600" s="2"/>
      <c r="HXS600" s="2"/>
      <c r="HXT600" s="2"/>
      <c r="HXU600" s="2"/>
      <c r="HXV600" s="2"/>
      <c r="HXW600" s="2"/>
      <c r="HXX600" s="2"/>
      <c r="HXY600" s="2"/>
      <c r="HXZ600" s="2"/>
      <c r="HYA600" s="2"/>
      <c r="HYB600" s="2"/>
      <c r="HYC600" s="2"/>
      <c r="HYD600" s="2"/>
      <c r="HYE600" s="2"/>
      <c r="HYF600" s="2"/>
      <c r="HYG600" s="2"/>
      <c r="HYH600" s="2"/>
      <c r="HYI600" s="2"/>
      <c r="HYJ600" s="2"/>
      <c r="HYK600" s="2"/>
      <c r="HYL600" s="2"/>
      <c r="HYM600" s="2"/>
      <c r="HYN600" s="2"/>
      <c r="HYO600" s="2"/>
      <c r="HYP600" s="2"/>
      <c r="HYQ600" s="2"/>
      <c r="HYR600" s="2"/>
      <c r="HYS600" s="2"/>
      <c r="HYT600" s="2"/>
      <c r="HYU600" s="2"/>
      <c r="HYV600" s="2"/>
      <c r="HYW600" s="2"/>
      <c r="HYX600" s="2"/>
      <c r="HYY600" s="2"/>
      <c r="HYZ600" s="2"/>
      <c r="HZA600" s="2"/>
      <c r="HZB600" s="2"/>
      <c r="HZC600" s="2"/>
      <c r="HZD600" s="2"/>
      <c r="HZE600" s="2"/>
      <c r="HZF600" s="2"/>
      <c r="HZG600" s="2"/>
      <c r="HZH600" s="2"/>
      <c r="HZI600" s="2"/>
      <c r="HZJ600" s="2"/>
      <c r="HZK600" s="2"/>
      <c r="HZL600" s="2"/>
      <c r="HZM600" s="2"/>
      <c r="HZN600" s="2"/>
      <c r="HZO600" s="2"/>
      <c r="HZP600" s="2"/>
      <c r="HZQ600" s="2"/>
      <c r="HZR600" s="2"/>
      <c r="HZS600" s="2"/>
      <c r="HZT600" s="2"/>
      <c r="HZU600" s="2"/>
      <c r="HZV600" s="2"/>
      <c r="HZW600" s="2"/>
      <c r="HZX600" s="2"/>
      <c r="HZY600" s="2"/>
      <c r="HZZ600" s="2"/>
      <c r="IAA600" s="2"/>
      <c r="IAB600" s="2"/>
      <c r="IAC600" s="2"/>
      <c r="IAD600" s="2"/>
      <c r="IAE600" s="2"/>
      <c r="IAF600" s="2"/>
      <c r="IAG600" s="2"/>
      <c r="IAH600" s="2"/>
      <c r="IAI600" s="2"/>
      <c r="IAJ600" s="2"/>
      <c r="IAK600" s="2"/>
      <c r="IAL600" s="2"/>
      <c r="IAM600" s="2"/>
      <c r="IAN600" s="2"/>
      <c r="IAO600" s="2"/>
      <c r="IAP600" s="2"/>
      <c r="IAQ600" s="2"/>
      <c r="IAR600" s="2"/>
      <c r="IAS600" s="2"/>
      <c r="IAT600" s="2"/>
      <c r="IAU600" s="2"/>
      <c r="IAV600" s="2"/>
      <c r="IAW600" s="2"/>
      <c r="IAX600" s="2"/>
      <c r="IAY600" s="2"/>
      <c r="IAZ600" s="2"/>
      <c r="IBA600" s="2"/>
      <c r="IBB600" s="2"/>
      <c r="IBC600" s="2"/>
      <c r="IBD600" s="2"/>
      <c r="IBE600" s="2"/>
      <c r="IBF600" s="2"/>
      <c r="IBG600" s="2"/>
      <c r="IBH600" s="2"/>
      <c r="IBI600" s="2"/>
      <c r="IBJ600" s="2"/>
      <c r="IBK600" s="2"/>
      <c r="IBL600" s="2"/>
      <c r="IBM600" s="2"/>
      <c r="IBN600" s="2"/>
      <c r="IBO600" s="2"/>
      <c r="IBP600" s="2"/>
      <c r="IBQ600" s="2"/>
      <c r="IBR600" s="2"/>
      <c r="IBS600" s="2"/>
      <c r="IBT600" s="2"/>
      <c r="IBU600" s="2"/>
      <c r="IBV600" s="2"/>
      <c r="IBW600" s="2"/>
      <c r="IBX600" s="2"/>
      <c r="IBY600" s="2"/>
      <c r="IBZ600" s="2"/>
      <c r="ICA600" s="2"/>
      <c r="ICB600" s="2"/>
      <c r="ICC600" s="2"/>
      <c r="ICD600" s="2"/>
      <c r="ICE600" s="2"/>
      <c r="ICF600" s="2"/>
      <c r="ICG600" s="2"/>
      <c r="ICH600" s="2"/>
      <c r="ICI600" s="2"/>
      <c r="ICJ600" s="2"/>
      <c r="ICK600" s="2"/>
      <c r="ICL600" s="2"/>
      <c r="ICM600" s="2"/>
      <c r="ICN600" s="2"/>
      <c r="ICO600" s="2"/>
      <c r="ICP600" s="2"/>
      <c r="ICQ600" s="2"/>
      <c r="ICR600" s="2"/>
      <c r="ICS600" s="2"/>
      <c r="ICT600" s="2"/>
      <c r="ICU600" s="2"/>
      <c r="ICV600" s="2"/>
      <c r="ICW600" s="2"/>
      <c r="ICX600" s="2"/>
      <c r="ICY600" s="2"/>
      <c r="ICZ600" s="2"/>
      <c r="IDA600" s="2"/>
      <c r="IDB600" s="2"/>
      <c r="IDC600" s="2"/>
      <c r="IDD600" s="2"/>
      <c r="IDE600" s="2"/>
      <c r="IDF600" s="2"/>
      <c r="IDG600" s="2"/>
      <c r="IDH600" s="2"/>
      <c r="IDI600" s="2"/>
      <c r="IDJ600" s="2"/>
      <c r="IDK600" s="2"/>
      <c r="IDL600" s="2"/>
      <c r="IDM600" s="2"/>
      <c r="IDN600" s="2"/>
      <c r="IDO600" s="2"/>
      <c r="IDP600" s="2"/>
      <c r="IDQ600" s="2"/>
      <c r="IDR600" s="2"/>
      <c r="IDS600" s="2"/>
      <c r="IDT600" s="2"/>
      <c r="IDU600" s="2"/>
      <c r="IDV600" s="2"/>
      <c r="IDW600" s="2"/>
      <c r="IDX600" s="2"/>
      <c r="IDY600" s="2"/>
      <c r="IDZ600" s="2"/>
      <c r="IEA600" s="2"/>
      <c r="IEB600" s="2"/>
      <c r="IEC600" s="2"/>
      <c r="IED600" s="2"/>
      <c r="IEE600" s="2"/>
      <c r="IEF600" s="2"/>
      <c r="IEG600" s="2"/>
      <c r="IEH600" s="2"/>
      <c r="IEI600" s="2"/>
      <c r="IEJ600" s="2"/>
      <c r="IEK600" s="2"/>
      <c r="IEL600" s="2"/>
      <c r="IEM600" s="2"/>
      <c r="IEN600" s="2"/>
      <c r="IEO600" s="2"/>
      <c r="IEP600" s="2"/>
      <c r="IEQ600" s="2"/>
      <c r="IER600" s="2"/>
      <c r="IES600" s="2"/>
      <c r="IET600" s="2"/>
      <c r="IEU600" s="2"/>
      <c r="IEV600" s="2"/>
      <c r="IEW600" s="2"/>
      <c r="IEX600" s="2"/>
      <c r="IEY600" s="2"/>
      <c r="IEZ600" s="2"/>
      <c r="IFA600" s="2"/>
      <c r="IFB600" s="2"/>
      <c r="IFC600" s="2"/>
      <c r="IFD600" s="2"/>
      <c r="IFE600" s="2"/>
      <c r="IFF600" s="2"/>
      <c r="IFG600" s="2"/>
      <c r="IFH600" s="2"/>
      <c r="IFI600" s="2"/>
      <c r="IFJ600" s="2"/>
      <c r="IFK600" s="2"/>
      <c r="IFL600" s="2"/>
      <c r="IFM600" s="2"/>
      <c r="IFN600" s="2"/>
      <c r="IFO600" s="2"/>
      <c r="IFP600" s="2"/>
      <c r="IFQ600" s="2"/>
      <c r="IFR600" s="2"/>
      <c r="IFS600" s="2"/>
      <c r="IFT600" s="2"/>
      <c r="IFU600" s="2"/>
      <c r="IFV600" s="2"/>
      <c r="IFW600" s="2"/>
      <c r="IFX600" s="2"/>
      <c r="IFY600" s="2"/>
      <c r="IFZ600" s="2"/>
      <c r="IGA600" s="2"/>
      <c r="IGB600" s="2"/>
      <c r="IGC600" s="2"/>
      <c r="IGD600" s="2"/>
      <c r="IGE600" s="2"/>
      <c r="IGF600" s="2"/>
      <c r="IGG600" s="2"/>
      <c r="IGH600" s="2"/>
      <c r="IGI600" s="2"/>
      <c r="IGJ600" s="2"/>
      <c r="IGK600" s="2"/>
      <c r="IGL600" s="2"/>
      <c r="IGM600" s="2"/>
      <c r="IGN600" s="2"/>
      <c r="IGO600" s="2"/>
      <c r="IGP600" s="2"/>
      <c r="IGQ600" s="2"/>
      <c r="IGR600" s="2"/>
      <c r="IGS600" s="2"/>
      <c r="IGT600" s="2"/>
      <c r="IGU600" s="2"/>
      <c r="IGV600" s="2"/>
      <c r="IGW600" s="2"/>
      <c r="IGX600" s="2"/>
      <c r="IGY600" s="2"/>
      <c r="IGZ600" s="2"/>
      <c r="IHA600" s="2"/>
      <c r="IHB600" s="2"/>
      <c r="IHC600" s="2"/>
      <c r="IHD600" s="2"/>
      <c r="IHE600" s="2"/>
      <c r="IHF600" s="2"/>
      <c r="IHG600" s="2"/>
      <c r="IHH600" s="2"/>
      <c r="IHI600" s="2"/>
      <c r="IHJ600" s="2"/>
      <c r="IHK600" s="2"/>
      <c r="IHL600" s="2"/>
      <c r="IHM600" s="2"/>
      <c r="IHN600" s="2"/>
      <c r="IHO600" s="2"/>
      <c r="IHP600" s="2"/>
      <c r="IHQ600" s="2"/>
      <c r="IHR600" s="2"/>
      <c r="IHS600" s="2"/>
      <c r="IHT600" s="2"/>
      <c r="IHU600" s="2"/>
      <c r="IHV600" s="2"/>
      <c r="IHW600" s="2"/>
      <c r="IHX600" s="2"/>
      <c r="IHY600" s="2"/>
      <c r="IHZ600" s="2"/>
      <c r="IIA600" s="2"/>
      <c r="IIB600" s="2"/>
      <c r="IIC600" s="2"/>
      <c r="IID600" s="2"/>
      <c r="IIE600" s="2"/>
      <c r="IIF600" s="2"/>
      <c r="IIG600" s="2"/>
      <c r="IIH600" s="2"/>
      <c r="III600" s="2"/>
      <c r="IIJ600" s="2"/>
      <c r="IIK600" s="2"/>
      <c r="IIL600" s="2"/>
      <c r="IIM600" s="2"/>
      <c r="IIN600" s="2"/>
      <c r="IIO600" s="2"/>
      <c r="IIP600" s="2"/>
      <c r="IIQ600" s="2"/>
      <c r="IIR600" s="2"/>
      <c r="IIS600" s="2"/>
      <c r="IIT600" s="2"/>
      <c r="IIU600" s="2"/>
      <c r="IIV600" s="2"/>
      <c r="IIW600" s="2"/>
      <c r="IIX600" s="2"/>
      <c r="IIY600" s="2"/>
      <c r="IIZ600" s="2"/>
      <c r="IJA600" s="2"/>
      <c r="IJB600" s="2"/>
      <c r="IJC600" s="2"/>
      <c r="IJD600" s="2"/>
      <c r="IJE600" s="2"/>
      <c r="IJF600" s="2"/>
      <c r="IJG600" s="2"/>
      <c r="IJH600" s="2"/>
      <c r="IJI600" s="2"/>
      <c r="IJJ600" s="2"/>
      <c r="IJK600" s="2"/>
      <c r="IJL600" s="2"/>
      <c r="IJM600" s="2"/>
      <c r="IJN600" s="2"/>
      <c r="IJO600" s="2"/>
      <c r="IJP600" s="2"/>
      <c r="IJQ600" s="2"/>
      <c r="IJR600" s="2"/>
      <c r="IJS600" s="2"/>
      <c r="IJT600" s="2"/>
      <c r="IJU600" s="2"/>
      <c r="IJV600" s="2"/>
      <c r="IJW600" s="2"/>
      <c r="IJX600" s="2"/>
      <c r="IJY600" s="2"/>
      <c r="IJZ600" s="2"/>
      <c r="IKA600" s="2"/>
      <c r="IKB600" s="2"/>
      <c r="IKC600" s="2"/>
      <c r="IKD600" s="2"/>
      <c r="IKE600" s="2"/>
      <c r="IKF600" s="2"/>
      <c r="IKG600" s="2"/>
      <c r="IKH600" s="2"/>
      <c r="IKI600" s="2"/>
      <c r="IKJ600" s="2"/>
      <c r="IKK600" s="2"/>
      <c r="IKL600" s="2"/>
      <c r="IKM600" s="2"/>
      <c r="IKN600" s="2"/>
      <c r="IKO600" s="2"/>
      <c r="IKP600" s="2"/>
      <c r="IKQ600" s="2"/>
      <c r="IKR600" s="2"/>
      <c r="IKS600" s="2"/>
      <c r="IKT600" s="2"/>
      <c r="IKU600" s="2"/>
      <c r="IKV600" s="2"/>
      <c r="IKW600" s="2"/>
      <c r="IKX600" s="2"/>
      <c r="IKY600" s="2"/>
      <c r="IKZ600" s="2"/>
      <c r="ILA600" s="2"/>
      <c r="ILB600" s="2"/>
      <c r="ILC600" s="2"/>
      <c r="ILD600" s="2"/>
      <c r="ILE600" s="2"/>
      <c r="ILF600" s="2"/>
      <c r="ILG600" s="2"/>
      <c r="ILH600" s="2"/>
      <c r="ILI600" s="2"/>
      <c r="ILJ600" s="2"/>
      <c r="ILK600" s="2"/>
      <c r="ILL600" s="2"/>
      <c r="ILM600" s="2"/>
      <c r="ILN600" s="2"/>
      <c r="ILO600" s="2"/>
      <c r="ILP600" s="2"/>
      <c r="ILQ600" s="2"/>
      <c r="ILR600" s="2"/>
      <c r="ILS600" s="2"/>
      <c r="ILT600" s="2"/>
      <c r="ILU600" s="2"/>
      <c r="ILV600" s="2"/>
      <c r="ILW600" s="2"/>
      <c r="ILX600" s="2"/>
      <c r="ILY600" s="2"/>
      <c r="ILZ600" s="2"/>
      <c r="IMA600" s="2"/>
      <c r="IMB600" s="2"/>
      <c r="IMC600" s="2"/>
      <c r="IMD600" s="2"/>
      <c r="IME600" s="2"/>
      <c r="IMF600" s="2"/>
      <c r="IMG600" s="2"/>
      <c r="IMH600" s="2"/>
      <c r="IMI600" s="2"/>
      <c r="IMJ600" s="2"/>
      <c r="IMK600" s="2"/>
      <c r="IML600" s="2"/>
      <c r="IMM600" s="2"/>
      <c r="IMN600" s="2"/>
      <c r="IMO600" s="2"/>
      <c r="IMP600" s="2"/>
      <c r="IMQ600" s="2"/>
      <c r="IMR600" s="2"/>
      <c r="IMS600" s="2"/>
      <c r="IMT600" s="2"/>
      <c r="IMU600" s="2"/>
      <c r="IMV600" s="2"/>
      <c r="IMW600" s="2"/>
      <c r="IMX600" s="2"/>
      <c r="IMY600" s="2"/>
      <c r="IMZ600" s="2"/>
      <c r="INA600" s="2"/>
      <c r="INB600" s="2"/>
      <c r="INC600" s="2"/>
      <c r="IND600" s="2"/>
      <c r="INE600" s="2"/>
      <c r="INF600" s="2"/>
      <c r="ING600" s="2"/>
      <c r="INH600" s="2"/>
      <c r="INI600" s="2"/>
      <c r="INJ600" s="2"/>
      <c r="INK600" s="2"/>
      <c r="INL600" s="2"/>
      <c r="INM600" s="2"/>
      <c r="INN600" s="2"/>
      <c r="INO600" s="2"/>
      <c r="INP600" s="2"/>
      <c r="INQ600" s="2"/>
      <c r="INR600" s="2"/>
      <c r="INS600" s="2"/>
      <c r="INT600" s="2"/>
      <c r="INU600" s="2"/>
      <c r="INV600" s="2"/>
      <c r="INW600" s="2"/>
      <c r="INX600" s="2"/>
      <c r="INY600" s="2"/>
      <c r="INZ600" s="2"/>
      <c r="IOA600" s="2"/>
      <c r="IOB600" s="2"/>
      <c r="IOC600" s="2"/>
      <c r="IOD600" s="2"/>
      <c r="IOE600" s="2"/>
      <c r="IOF600" s="2"/>
      <c r="IOG600" s="2"/>
      <c r="IOH600" s="2"/>
      <c r="IOI600" s="2"/>
      <c r="IOJ600" s="2"/>
      <c r="IOK600" s="2"/>
      <c r="IOL600" s="2"/>
      <c r="IOM600" s="2"/>
      <c r="ION600" s="2"/>
      <c r="IOO600" s="2"/>
      <c r="IOP600" s="2"/>
      <c r="IOQ600" s="2"/>
      <c r="IOR600" s="2"/>
      <c r="IOS600" s="2"/>
      <c r="IOT600" s="2"/>
      <c r="IOU600" s="2"/>
      <c r="IOV600" s="2"/>
      <c r="IOW600" s="2"/>
      <c r="IOX600" s="2"/>
      <c r="IOY600" s="2"/>
      <c r="IOZ600" s="2"/>
      <c r="IPA600" s="2"/>
      <c r="IPB600" s="2"/>
      <c r="IPC600" s="2"/>
      <c r="IPD600" s="2"/>
      <c r="IPE600" s="2"/>
      <c r="IPF600" s="2"/>
      <c r="IPG600" s="2"/>
      <c r="IPH600" s="2"/>
      <c r="IPI600" s="2"/>
      <c r="IPJ600" s="2"/>
      <c r="IPK600" s="2"/>
      <c r="IPL600" s="2"/>
      <c r="IPM600" s="2"/>
      <c r="IPN600" s="2"/>
      <c r="IPO600" s="2"/>
      <c r="IPP600" s="2"/>
      <c r="IPQ600" s="2"/>
      <c r="IPR600" s="2"/>
      <c r="IPS600" s="2"/>
      <c r="IPT600" s="2"/>
      <c r="IPU600" s="2"/>
      <c r="IPV600" s="2"/>
      <c r="IPW600" s="2"/>
      <c r="IPX600" s="2"/>
      <c r="IPY600" s="2"/>
      <c r="IPZ600" s="2"/>
      <c r="IQA600" s="2"/>
      <c r="IQB600" s="2"/>
      <c r="IQC600" s="2"/>
      <c r="IQD600" s="2"/>
      <c r="IQE600" s="2"/>
      <c r="IQF600" s="2"/>
      <c r="IQG600" s="2"/>
      <c r="IQH600" s="2"/>
      <c r="IQI600" s="2"/>
      <c r="IQJ600" s="2"/>
      <c r="IQK600" s="2"/>
      <c r="IQL600" s="2"/>
      <c r="IQM600" s="2"/>
      <c r="IQN600" s="2"/>
      <c r="IQO600" s="2"/>
      <c r="IQP600" s="2"/>
      <c r="IQQ600" s="2"/>
      <c r="IQR600" s="2"/>
      <c r="IQS600" s="2"/>
      <c r="IQT600" s="2"/>
      <c r="IQU600" s="2"/>
      <c r="IQV600" s="2"/>
      <c r="IQW600" s="2"/>
      <c r="IQX600" s="2"/>
      <c r="IQY600" s="2"/>
      <c r="IQZ600" s="2"/>
      <c r="IRA600" s="2"/>
      <c r="IRB600" s="2"/>
      <c r="IRC600" s="2"/>
      <c r="IRD600" s="2"/>
      <c r="IRE600" s="2"/>
      <c r="IRF600" s="2"/>
      <c r="IRG600" s="2"/>
      <c r="IRH600" s="2"/>
      <c r="IRI600" s="2"/>
      <c r="IRJ600" s="2"/>
      <c r="IRK600" s="2"/>
      <c r="IRL600" s="2"/>
      <c r="IRM600" s="2"/>
      <c r="IRN600" s="2"/>
      <c r="IRO600" s="2"/>
      <c r="IRP600" s="2"/>
      <c r="IRQ600" s="2"/>
      <c r="IRR600" s="2"/>
      <c r="IRS600" s="2"/>
      <c r="IRT600" s="2"/>
      <c r="IRU600" s="2"/>
      <c r="IRV600" s="2"/>
      <c r="IRW600" s="2"/>
      <c r="IRX600" s="2"/>
      <c r="IRY600" s="2"/>
      <c r="IRZ600" s="2"/>
      <c r="ISA600" s="2"/>
      <c r="ISB600" s="2"/>
      <c r="ISC600" s="2"/>
      <c r="ISD600" s="2"/>
      <c r="ISE600" s="2"/>
      <c r="ISF600" s="2"/>
      <c r="ISG600" s="2"/>
      <c r="ISH600" s="2"/>
      <c r="ISI600" s="2"/>
      <c r="ISJ600" s="2"/>
      <c r="ISK600" s="2"/>
      <c r="ISL600" s="2"/>
      <c r="ISM600" s="2"/>
      <c r="ISN600" s="2"/>
      <c r="ISO600" s="2"/>
      <c r="ISP600" s="2"/>
      <c r="ISQ600" s="2"/>
      <c r="ISR600" s="2"/>
      <c r="ISS600" s="2"/>
      <c r="IST600" s="2"/>
      <c r="ISU600" s="2"/>
      <c r="ISV600" s="2"/>
      <c r="ISW600" s="2"/>
      <c r="ISX600" s="2"/>
      <c r="ISY600" s="2"/>
      <c r="ISZ600" s="2"/>
      <c r="ITA600" s="2"/>
      <c r="ITB600" s="2"/>
      <c r="ITC600" s="2"/>
      <c r="ITD600" s="2"/>
      <c r="ITE600" s="2"/>
      <c r="ITF600" s="2"/>
      <c r="ITG600" s="2"/>
      <c r="ITH600" s="2"/>
      <c r="ITI600" s="2"/>
      <c r="ITJ600" s="2"/>
      <c r="ITK600" s="2"/>
      <c r="ITL600" s="2"/>
      <c r="ITM600" s="2"/>
      <c r="ITN600" s="2"/>
      <c r="ITO600" s="2"/>
      <c r="ITP600" s="2"/>
      <c r="ITQ600" s="2"/>
      <c r="ITR600" s="2"/>
      <c r="ITS600" s="2"/>
      <c r="ITT600" s="2"/>
      <c r="ITU600" s="2"/>
      <c r="ITV600" s="2"/>
      <c r="ITW600" s="2"/>
      <c r="ITX600" s="2"/>
      <c r="ITY600" s="2"/>
      <c r="ITZ600" s="2"/>
      <c r="IUA600" s="2"/>
      <c r="IUB600" s="2"/>
      <c r="IUC600" s="2"/>
      <c r="IUD600" s="2"/>
      <c r="IUE600" s="2"/>
      <c r="IUF600" s="2"/>
      <c r="IUG600" s="2"/>
      <c r="IUH600" s="2"/>
      <c r="IUI600" s="2"/>
      <c r="IUJ600" s="2"/>
      <c r="IUK600" s="2"/>
      <c r="IUL600" s="2"/>
      <c r="IUM600" s="2"/>
      <c r="IUN600" s="2"/>
      <c r="IUO600" s="2"/>
      <c r="IUP600" s="2"/>
      <c r="IUQ600" s="2"/>
      <c r="IUR600" s="2"/>
      <c r="IUS600" s="2"/>
      <c r="IUT600" s="2"/>
      <c r="IUU600" s="2"/>
      <c r="IUV600" s="2"/>
      <c r="IUW600" s="2"/>
      <c r="IUX600" s="2"/>
      <c r="IUY600" s="2"/>
      <c r="IUZ600" s="2"/>
      <c r="IVA600" s="2"/>
      <c r="IVB600" s="2"/>
      <c r="IVC600" s="2"/>
      <c r="IVD600" s="2"/>
      <c r="IVE600" s="2"/>
      <c r="IVF600" s="2"/>
      <c r="IVG600" s="2"/>
      <c r="IVH600" s="2"/>
      <c r="IVI600" s="2"/>
      <c r="IVJ600" s="2"/>
      <c r="IVK600" s="2"/>
      <c r="IVL600" s="2"/>
      <c r="IVM600" s="2"/>
      <c r="IVN600" s="2"/>
      <c r="IVO600" s="2"/>
      <c r="IVP600" s="2"/>
      <c r="IVQ600" s="2"/>
      <c r="IVR600" s="2"/>
      <c r="IVS600" s="2"/>
      <c r="IVT600" s="2"/>
      <c r="IVU600" s="2"/>
      <c r="IVV600" s="2"/>
      <c r="IVW600" s="2"/>
      <c r="IVX600" s="2"/>
      <c r="IVY600" s="2"/>
      <c r="IVZ600" s="2"/>
      <c r="IWA600" s="2"/>
      <c r="IWB600" s="2"/>
      <c r="IWC600" s="2"/>
      <c r="IWD600" s="2"/>
      <c r="IWE600" s="2"/>
      <c r="IWF600" s="2"/>
      <c r="IWG600" s="2"/>
      <c r="IWH600" s="2"/>
      <c r="IWI600" s="2"/>
      <c r="IWJ600" s="2"/>
      <c r="IWK600" s="2"/>
      <c r="IWL600" s="2"/>
      <c r="IWM600" s="2"/>
      <c r="IWN600" s="2"/>
      <c r="IWO600" s="2"/>
      <c r="IWP600" s="2"/>
      <c r="IWQ600" s="2"/>
      <c r="IWR600" s="2"/>
      <c r="IWS600" s="2"/>
      <c r="IWT600" s="2"/>
      <c r="IWU600" s="2"/>
      <c r="IWV600" s="2"/>
      <c r="IWW600" s="2"/>
      <c r="IWX600" s="2"/>
      <c r="IWY600" s="2"/>
      <c r="IWZ600" s="2"/>
      <c r="IXA600" s="2"/>
      <c r="IXB600" s="2"/>
      <c r="IXC600" s="2"/>
      <c r="IXD600" s="2"/>
      <c r="IXE600" s="2"/>
      <c r="IXF600" s="2"/>
      <c r="IXG600" s="2"/>
      <c r="IXH600" s="2"/>
      <c r="IXI600" s="2"/>
      <c r="IXJ600" s="2"/>
      <c r="IXK600" s="2"/>
      <c r="IXL600" s="2"/>
      <c r="IXM600" s="2"/>
      <c r="IXN600" s="2"/>
      <c r="IXO600" s="2"/>
      <c r="IXP600" s="2"/>
      <c r="IXQ600" s="2"/>
      <c r="IXR600" s="2"/>
      <c r="IXS600" s="2"/>
      <c r="IXT600" s="2"/>
      <c r="IXU600" s="2"/>
      <c r="IXV600" s="2"/>
      <c r="IXW600" s="2"/>
      <c r="IXX600" s="2"/>
      <c r="IXY600" s="2"/>
      <c r="IXZ600" s="2"/>
      <c r="IYA600" s="2"/>
      <c r="IYB600" s="2"/>
      <c r="IYC600" s="2"/>
      <c r="IYD600" s="2"/>
      <c r="IYE600" s="2"/>
      <c r="IYF600" s="2"/>
      <c r="IYG600" s="2"/>
      <c r="IYH600" s="2"/>
      <c r="IYI600" s="2"/>
      <c r="IYJ600" s="2"/>
      <c r="IYK600" s="2"/>
      <c r="IYL600" s="2"/>
      <c r="IYM600" s="2"/>
      <c r="IYN600" s="2"/>
      <c r="IYO600" s="2"/>
      <c r="IYP600" s="2"/>
      <c r="IYQ600" s="2"/>
      <c r="IYR600" s="2"/>
      <c r="IYS600" s="2"/>
      <c r="IYT600" s="2"/>
      <c r="IYU600" s="2"/>
      <c r="IYV600" s="2"/>
      <c r="IYW600" s="2"/>
      <c r="IYX600" s="2"/>
      <c r="IYY600" s="2"/>
      <c r="IYZ600" s="2"/>
      <c r="IZA600" s="2"/>
      <c r="IZB600" s="2"/>
      <c r="IZC600" s="2"/>
      <c r="IZD600" s="2"/>
      <c r="IZE600" s="2"/>
      <c r="IZF600" s="2"/>
      <c r="IZG600" s="2"/>
      <c r="IZH600" s="2"/>
      <c r="IZI600" s="2"/>
      <c r="IZJ600" s="2"/>
      <c r="IZK600" s="2"/>
      <c r="IZL600" s="2"/>
      <c r="IZM600" s="2"/>
      <c r="IZN600" s="2"/>
      <c r="IZO600" s="2"/>
      <c r="IZP600" s="2"/>
      <c r="IZQ600" s="2"/>
      <c r="IZR600" s="2"/>
      <c r="IZS600" s="2"/>
      <c r="IZT600" s="2"/>
      <c r="IZU600" s="2"/>
      <c r="IZV600" s="2"/>
      <c r="IZW600" s="2"/>
      <c r="IZX600" s="2"/>
      <c r="IZY600" s="2"/>
      <c r="IZZ600" s="2"/>
      <c r="JAA600" s="2"/>
      <c r="JAB600" s="2"/>
      <c r="JAC600" s="2"/>
      <c r="JAD600" s="2"/>
      <c r="JAE600" s="2"/>
      <c r="JAF600" s="2"/>
      <c r="JAG600" s="2"/>
      <c r="JAH600" s="2"/>
      <c r="JAI600" s="2"/>
      <c r="JAJ600" s="2"/>
      <c r="JAK600" s="2"/>
      <c r="JAL600" s="2"/>
      <c r="JAM600" s="2"/>
      <c r="JAN600" s="2"/>
      <c r="JAO600" s="2"/>
      <c r="JAP600" s="2"/>
      <c r="JAQ600" s="2"/>
      <c r="JAR600" s="2"/>
      <c r="JAS600" s="2"/>
      <c r="JAT600" s="2"/>
      <c r="JAU600" s="2"/>
      <c r="JAV600" s="2"/>
      <c r="JAW600" s="2"/>
      <c r="JAX600" s="2"/>
      <c r="JAY600" s="2"/>
      <c r="JAZ600" s="2"/>
      <c r="JBA600" s="2"/>
      <c r="JBB600" s="2"/>
      <c r="JBC600" s="2"/>
      <c r="JBD600" s="2"/>
      <c r="JBE600" s="2"/>
      <c r="JBF600" s="2"/>
      <c r="JBG600" s="2"/>
      <c r="JBH600" s="2"/>
      <c r="JBI600" s="2"/>
      <c r="JBJ600" s="2"/>
      <c r="JBK600" s="2"/>
      <c r="JBL600" s="2"/>
      <c r="JBM600" s="2"/>
      <c r="JBN600" s="2"/>
      <c r="JBO600" s="2"/>
      <c r="JBP600" s="2"/>
      <c r="JBQ600" s="2"/>
      <c r="JBR600" s="2"/>
      <c r="JBS600" s="2"/>
      <c r="JBT600" s="2"/>
      <c r="JBU600" s="2"/>
      <c r="JBV600" s="2"/>
      <c r="JBW600" s="2"/>
      <c r="JBX600" s="2"/>
      <c r="JBY600" s="2"/>
      <c r="JBZ600" s="2"/>
      <c r="JCA600" s="2"/>
      <c r="JCB600" s="2"/>
      <c r="JCC600" s="2"/>
      <c r="JCD600" s="2"/>
      <c r="JCE600" s="2"/>
      <c r="JCF600" s="2"/>
      <c r="JCG600" s="2"/>
      <c r="JCH600" s="2"/>
      <c r="JCI600" s="2"/>
      <c r="JCJ600" s="2"/>
      <c r="JCK600" s="2"/>
      <c r="JCL600" s="2"/>
      <c r="JCM600" s="2"/>
      <c r="JCN600" s="2"/>
      <c r="JCO600" s="2"/>
      <c r="JCP600" s="2"/>
      <c r="JCQ600" s="2"/>
      <c r="JCR600" s="2"/>
      <c r="JCS600" s="2"/>
      <c r="JCT600" s="2"/>
      <c r="JCU600" s="2"/>
      <c r="JCV600" s="2"/>
      <c r="JCW600" s="2"/>
      <c r="JCX600" s="2"/>
      <c r="JCY600" s="2"/>
      <c r="JCZ600" s="2"/>
      <c r="JDA600" s="2"/>
      <c r="JDB600" s="2"/>
      <c r="JDC600" s="2"/>
      <c r="JDD600" s="2"/>
      <c r="JDE600" s="2"/>
      <c r="JDF600" s="2"/>
      <c r="JDG600" s="2"/>
      <c r="JDH600" s="2"/>
      <c r="JDI600" s="2"/>
      <c r="JDJ600" s="2"/>
      <c r="JDK600" s="2"/>
      <c r="JDL600" s="2"/>
      <c r="JDM600" s="2"/>
      <c r="JDN600" s="2"/>
      <c r="JDO600" s="2"/>
      <c r="JDP600" s="2"/>
      <c r="JDQ600" s="2"/>
      <c r="JDR600" s="2"/>
      <c r="JDS600" s="2"/>
      <c r="JDT600" s="2"/>
      <c r="JDU600" s="2"/>
      <c r="JDV600" s="2"/>
      <c r="JDW600" s="2"/>
      <c r="JDX600" s="2"/>
      <c r="JDY600" s="2"/>
      <c r="JDZ600" s="2"/>
      <c r="JEA600" s="2"/>
      <c r="JEB600" s="2"/>
      <c r="JEC600" s="2"/>
      <c r="JED600" s="2"/>
      <c r="JEE600" s="2"/>
      <c r="JEF600" s="2"/>
      <c r="JEG600" s="2"/>
      <c r="JEH600" s="2"/>
      <c r="JEI600" s="2"/>
      <c r="JEJ600" s="2"/>
      <c r="JEK600" s="2"/>
      <c r="JEL600" s="2"/>
      <c r="JEM600" s="2"/>
      <c r="JEN600" s="2"/>
      <c r="JEO600" s="2"/>
      <c r="JEP600" s="2"/>
      <c r="JEQ600" s="2"/>
      <c r="JER600" s="2"/>
      <c r="JES600" s="2"/>
      <c r="JET600" s="2"/>
      <c r="JEU600" s="2"/>
      <c r="JEV600" s="2"/>
      <c r="JEW600" s="2"/>
      <c r="JEX600" s="2"/>
      <c r="JEY600" s="2"/>
      <c r="JEZ600" s="2"/>
      <c r="JFA600" s="2"/>
      <c r="JFB600" s="2"/>
      <c r="JFC600" s="2"/>
      <c r="JFD600" s="2"/>
      <c r="JFE600" s="2"/>
      <c r="JFF600" s="2"/>
      <c r="JFG600" s="2"/>
      <c r="JFH600" s="2"/>
      <c r="JFI600" s="2"/>
      <c r="JFJ600" s="2"/>
      <c r="JFK600" s="2"/>
      <c r="JFL600" s="2"/>
      <c r="JFM600" s="2"/>
      <c r="JFN600" s="2"/>
      <c r="JFO600" s="2"/>
      <c r="JFP600" s="2"/>
      <c r="JFQ600" s="2"/>
      <c r="JFR600" s="2"/>
      <c r="JFS600" s="2"/>
      <c r="JFT600" s="2"/>
      <c r="JFU600" s="2"/>
      <c r="JFV600" s="2"/>
      <c r="JFW600" s="2"/>
      <c r="JFX600" s="2"/>
      <c r="JFY600" s="2"/>
      <c r="JFZ600" s="2"/>
      <c r="JGA600" s="2"/>
      <c r="JGB600" s="2"/>
      <c r="JGC600" s="2"/>
      <c r="JGD600" s="2"/>
      <c r="JGE600" s="2"/>
      <c r="JGF600" s="2"/>
      <c r="JGG600" s="2"/>
      <c r="JGH600" s="2"/>
      <c r="JGI600" s="2"/>
      <c r="JGJ600" s="2"/>
      <c r="JGK600" s="2"/>
      <c r="JGL600" s="2"/>
      <c r="JGM600" s="2"/>
      <c r="JGN600" s="2"/>
      <c r="JGO600" s="2"/>
      <c r="JGP600" s="2"/>
      <c r="JGQ600" s="2"/>
      <c r="JGR600" s="2"/>
      <c r="JGS600" s="2"/>
      <c r="JGT600" s="2"/>
      <c r="JGU600" s="2"/>
      <c r="JGV600" s="2"/>
      <c r="JGW600" s="2"/>
      <c r="JGX600" s="2"/>
      <c r="JGY600" s="2"/>
      <c r="JGZ600" s="2"/>
      <c r="JHA600" s="2"/>
      <c r="JHB600" s="2"/>
      <c r="JHC600" s="2"/>
      <c r="JHD600" s="2"/>
      <c r="JHE600" s="2"/>
      <c r="JHF600" s="2"/>
      <c r="JHG600" s="2"/>
      <c r="JHH600" s="2"/>
      <c r="JHI600" s="2"/>
      <c r="JHJ600" s="2"/>
      <c r="JHK600" s="2"/>
      <c r="JHL600" s="2"/>
      <c r="JHM600" s="2"/>
      <c r="JHN600" s="2"/>
      <c r="JHO600" s="2"/>
      <c r="JHP600" s="2"/>
      <c r="JHQ600" s="2"/>
      <c r="JHR600" s="2"/>
      <c r="JHS600" s="2"/>
      <c r="JHT600" s="2"/>
      <c r="JHU600" s="2"/>
      <c r="JHV600" s="2"/>
      <c r="JHW600" s="2"/>
      <c r="JHX600" s="2"/>
      <c r="JHY600" s="2"/>
      <c r="JHZ600" s="2"/>
      <c r="JIA600" s="2"/>
      <c r="JIB600" s="2"/>
      <c r="JIC600" s="2"/>
      <c r="JID600" s="2"/>
      <c r="JIE600" s="2"/>
      <c r="JIF600" s="2"/>
      <c r="JIG600" s="2"/>
      <c r="JIH600" s="2"/>
      <c r="JII600" s="2"/>
      <c r="JIJ600" s="2"/>
      <c r="JIK600" s="2"/>
      <c r="JIL600" s="2"/>
      <c r="JIM600" s="2"/>
      <c r="JIN600" s="2"/>
      <c r="JIO600" s="2"/>
      <c r="JIP600" s="2"/>
      <c r="JIQ600" s="2"/>
      <c r="JIR600" s="2"/>
      <c r="JIS600" s="2"/>
      <c r="JIT600" s="2"/>
      <c r="JIU600" s="2"/>
      <c r="JIV600" s="2"/>
      <c r="JIW600" s="2"/>
      <c r="JIX600" s="2"/>
      <c r="JIY600" s="2"/>
      <c r="JIZ600" s="2"/>
      <c r="JJA600" s="2"/>
      <c r="JJB600" s="2"/>
      <c r="JJC600" s="2"/>
      <c r="JJD600" s="2"/>
      <c r="JJE600" s="2"/>
      <c r="JJF600" s="2"/>
      <c r="JJG600" s="2"/>
      <c r="JJH600" s="2"/>
      <c r="JJI600" s="2"/>
      <c r="JJJ600" s="2"/>
      <c r="JJK600" s="2"/>
      <c r="JJL600" s="2"/>
      <c r="JJM600" s="2"/>
      <c r="JJN600" s="2"/>
      <c r="JJO600" s="2"/>
      <c r="JJP600" s="2"/>
      <c r="JJQ600" s="2"/>
      <c r="JJR600" s="2"/>
      <c r="JJS600" s="2"/>
      <c r="JJT600" s="2"/>
      <c r="JJU600" s="2"/>
      <c r="JJV600" s="2"/>
      <c r="JJW600" s="2"/>
      <c r="JJX600" s="2"/>
      <c r="JJY600" s="2"/>
      <c r="JJZ600" s="2"/>
      <c r="JKA600" s="2"/>
      <c r="JKB600" s="2"/>
      <c r="JKC600" s="2"/>
      <c r="JKD600" s="2"/>
      <c r="JKE600" s="2"/>
      <c r="JKF600" s="2"/>
      <c r="JKG600" s="2"/>
      <c r="JKH600" s="2"/>
      <c r="JKI600" s="2"/>
      <c r="JKJ600" s="2"/>
      <c r="JKK600" s="2"/>
      <c r="JKL600" s="2"/>
      <c r="JKM600" s="2"/>
      <c r="JKN600" s="2"/>
      <c r="JKO600" s="2"/>
      <c r="JKP600" s="2"/>
      <c r="JKQ600" s="2"/>
      <c r="JKR600" s="2"/>
      <c r="JKS600" s="2"/>
      <c r="JKT600" s="2"/>
      <c r="JKU600" s="2"/>
      <c r="JKV600" s="2"/>
      <c r="JKW600" s="2"/>
      <c r="JKX600" s="2"/>
      <c r="JKY600" s="2"/>
      <c r="JKZ600" s="2"/>
      <c r="JLA600" s="2"/>
      <c r="JLB600" s="2"/>
      <c r="JLC600" s="2"/>
      <c r="JLD600" s="2"/>
      <c r="JLE600" s="2"/>
      <c r="JLF600" s="2"/>
      <c r="JLG600" s="2"/>
      <c r="JLH600" s="2"/>
      <c r="JLI600" s="2"/>
      <c r="JLJ600" s="2"/>
      <c r="JLK600" s="2"/>
      <c r="JLL600" s="2"/>
      <c r="JLM600" s="2"/>
      <c r="JLN600" s="2"/>
      <c r="JLO600" s="2"/>
      <c r="JLP600" s="2"/>
      <c r="JLQ600" s="2"/>
      <c r="JLR600" s="2"/>
      <c r="JLS600" s="2"/>
      <c r="JLT600" s="2"/>
      <c r="JLU600" s="2"/>
      <c r="JLV600" s="2"/>
      <c r="JLW600" s="2"/>
      <c r="JLX600" s="2"/>
      <c r="JLY600" s="2"/>
      <c r="JLZ600" s="2"/>
      <c r="JMA600" s="2"/>
      <c r="JMB600" s="2"/>
      <c r="JMC600" s="2"/>
      <c r="JMD600" s="2"/>
      <c r="JME600" s="2"/>
      <c r="JMF600" s="2"/>
      <c r="JMG600" s="2"/>
      <c r="JMH600" s="2"/>
      <c r="JMI600" s="2"/>
      <c r="JMJ600" s="2"/>
      <c r="JMK600" s="2"/>
      <c r="JML600" s="2"/>
      <c r="JMM600" s="2"/>
      <c r="JMN600" s="2"/>
      <c r="JMO600" s="2"/>
      <c r="JMP600" s="2"/>
      <c r="JMQ600" s="2"/>
      <c r="JMR600" s="2"/>
      <c r="JMS600" s="2"/>
      <c r="JMT600" s="2"/>
      <c r="JMU600" s="2"/>
      <c r="JMV600" s="2"/>
      <c r="JMW600" s="2"/>
      <c r="JMX600" s="2"/>
      <c r="JMY600" s="2"/>
      <c r="JMZ600" s="2"/>
      <c r="JNA600" s="2"/>
      <c r="JNB600" s="2"/>
      <c r="JNC600" s="2"/>
      <c r="JND600" s="2"/>
      <c r="JNE600" s="2"/>
      <c r="JNF600" s="2"/>
      <c r="JNG600" s="2"/>
      <c r="JNH600" s="2"/>
      <c r="JNI600" s="2"/>
      <c r="JNJ600" s="2"/>
      <c r="JNK600" s="2"/>
      <c r="JNL600" s="2"/>
      <c r="JNM600" s="2"/>
      <c r="JNN600" s="2"/>
      <c r="JNO600" s="2"/>
      <c r="JNP600" s="2"/>
      <c r="JNQ600" s="2"/>
      <c r="JNR600" s="2"/>
      <c r="JNS600" s="2"/>
      <c r="JNT600" s="2"/>
      <c r="JNU600" s="2"/>
      <c r="JNV600" s="2"/>
      <c r="JNW600" s="2"/>
      <c r="JNX600" s="2"/>
      <c r="JNY600" s="2"/>
      <c r="JNZ600" s="2"/>
      <c r="JOA600" s="2"/>
      <c r="JOB600" s="2"/>
      <c r="JOC600" s="2"/>
      <c r="JOD600" s="2"/>
      <c r="JOE600" s="2"/>
      <c r="JOF600" s="2"/>
      <c r="JOG600" s="2"/>
      <c r="JOH600" s="2"/>
      <c r="JOI600" s="2"/>
      <c r="JOJ600" s="2"/>
      <c r="JOK600" s="2"/>
      <c r="JOL600" s="2"/>
      <c r="JOM600" s="2"/>
      <c r="JON600" s="2"/>
      <c r="JOO600" s="2"/>
      <c r="JOP600" s="2"/>
      <c r="JOQ600" s="2"/>
      <c r="JOR600" s="2"/>
      <c r="JOS600" s="2"/>
      <c r="JOT600" s="2"/>
      <c r="JOU600" s="2"/>
      <c r="JOV600" s="2"/>
      <c r="JOW600" s="2"/>
      <c r="JOX600" s="2"/>
      <c r="JOY600" s="2"/>
      <c r="JOZ600" s="2"/>
      <c r="JPA600" s="2"/>
      <c r="JPB600" s="2"/>
      <c r="JPC600" s="2"/>
      <c r="JPD600" s="2"/>
      <c r="JPE600" s="2"/>
      <c r="JPF600" s="2"/>
      <c r="JPG600" s="2"/>
      <c r="JPH600" s="2"/>
      <c r="JPI600" s="2"/>
      <c r="JPJ600" s="2"/>
      <c r="JPK600" s="2"/>
      <c r="JPL600" s="2"/>
      <c r="JPM600" s="2"/>
      <c r="JPN600" s="2"/>
      <c r="JPO600" s="2"/>
      <c r="JPP600" s="2"/>
      <c r="JPQ600" s="2"/>
      <c r="JPR600" s="2"/>
      <c r="JPS600" s="2"/>
      <c r="JPT600" s="2"/>
      <c r="JPU600" s="2"/>
      <c r="JPV600" s="2"/>
      <c r="JPW600" s="2"/>
      <c r="JPX600" s="2"/>
      <c r="JPY600" s="2"/>
      <c r="JPZ600" s="2"/>
      <c r="JQA600" s="2"/>
      <c r="JQB600" s="2"/>
      <c r="JQC600" s="2"/>
      <c r="JQD600" s="2"/>
      <c r="JQE600" s="2"/>
      <c r="JQF600" s="2"/>
      <c r="JQG600" s="2"/>
      <c r="JQH600" s="2"/>
      <c r="JQI600" s="2"/>
      <c r="JQJ600" s="2"/>
      <c r="JQK600" s="2"/>
      <c r="JQL600" s="2"/>
      <c r="JQM600" s="2"/>
      <c r="JQN600" s="2"/>
      <c r="JQO600" s="2"/>
      <c r="JQP600" s="2"/>
      <c r="JQQ600" s="2"/>
      <c r="JQR600" s="2"/>
      <c r="JQS600" s="2"/>
      <c r="JQT600" s="2"/>
      <c r="JQU600" s="2"/>
      <c r="JQV600" s="2"/>
      <c r="JQW600" s="2"/>
      <c r="JQX600" s="2"/>
      <c r="JQY600" s="2"/>
      <c r="JQZ600" s="2"/>
      <c r="JRA600" s="2"/>
      <c r="JRB600" s="2"/>
      <c r="JRC600" s="2"/>
      <c r="JRD600" s="2"/>
      <c r="JRE600" s="2"/>
      <c r="JRF600" s="2"/>
      <c r="JRG600" s="2"/>
      <c r="JRH600" s="2"/>
      <c r="JRI600" s="2"/>
      <c r="JRJ600" s="2"/>
      <c r="JRK600" s="2"/>
      <c r="JRL600" s="2"/>
      <c r="JRM600" s="2"/>
      <c r="JRN600" s="2"/>
      <c r="JRO600" s="2"/>
      <c r="JRP600" s="2"/>
      <c r="JRQ600" s="2"/>
      <c r="JRR600" s="2"/>
      <c r="JRS600" s="2"/>
      <c r="JRT600" s="2"/>
      <c r="JRU600" s="2"/>
      <c r="JRV600" s="2"/>
      <c r="JRW600" s="2"/>
      <c r="JRX600" s="2"/>
      <c r="JRY600" s="2"/>
      <c r="JRZ600" s="2"/>
      <c r="JSA600" s="2"/>
      <c r="JSB600" s="2"/>
      <c r="JSC600" s="2"/>
      <c r="JSD600" s="2"/>
      <c r="JSE600" s="2"/>
      <c r="JSF600" s="2"/>
      <c r="JSG600" s="2"/>
      <c r="JSH600" s="2"/>
      <c r="JSI600" s="2"/>
      <c r="JSJ600" s="2"/>
      <c r="JSK600" s="2"/>
      <c r="JSL600" s="2"/>
      <c r="JSM600" s="2"/>
      <c r="JSN600" s="2"/>
      <c r="JSO600" s="2"/>
      <c r="JSP600" s="2"/>
      <c r="JSQ600" s="2"/>
      <c r="JSR600" s="2"/>
      <c r="JSS600" s="2"/>
      <c r="JST600" s="2"/>
      <c r="JSU600" s="2"/>
      <c r="JSV600" s="2"/>
      <c r="JSW600" s="2"/>
      <c r="JSX600" s="2"/>
      <c r="JSY600" s="2"/>
      <c r="JSZ600" s="2"/>
      <c r="JTA600" s="2"/>
      <c r="JTB600" s="2"/>
      <c r="JTC600" s="2"/>
      <c r="JTD600" s="2"/>
      <c r="JTE600" s="2"/>
      <c r="JTF600" s="2"/>
      <c r="JTG600" s="2"/>
      <c r="JTH600" s="2"/>
      <c r="JTI600" s="2"/>
      <c r="JTJ600" s="2"/>
      <c r="JTK600" s="2"/>
      <c r="JTL600" s="2"/>
      <c r="JTM600" s="2"/>
      <c r="JTN600" s="2"/>
      <c r="JTO600" s="2"/>
      <c r="JTP600" s="2"/>
      <c r="JTQ600" s="2"/>
      <c r="JTR600" s="2"/>
      <c r="JTS600" s="2"/>
      <c r="JTT600" s="2"/>
      <c r="JTU600" s="2"/>
      <c r="JTV600" s="2"/>
      <c r="JTW600" s="2"/>
      <c r="JTX600" s="2"/>
      <c r="JTY600" s="2"/>
      <c r="JTZ600" s="2"/>
      <c r="JUA600" s="2"/>
      <c r="JUB600" s="2"/>
      <c r="JUC600" s="2"/>
      <c r="JUD600" s="2"/>
      <c r="JUE600" s="2"/>
      <c r="JUF600" s="2"/>
      <c r="JUG600" s="2"/>
      <c r="JUH600" s="2"/>
      <c r="JUI600" s="2"/>
      <c r="JUJ600" s="2"/>
      <c r="JUK600" s="2"/>
      <c r="JUL600" s="2"/>
      <c r="JUM600" s="2"/>
      <c r="JUN600" s="2"/>
      <c r="JUO600" s="2"/>
      <c r="JUP600" s="2"/>
      <c r="JUQ600" s="2"/>
      <c r="JUR600" s="2"/>
      <c r="JUS600" s="2"/>
      <c r="JUT600" s="2"/>
      <c r="JUU600" s="2"/>
      <c r="JUV600" s="2"/>
      <c r="JUW600" s="2"/>
      <c r="JUX600" s="2"/>
      <c r="JUY600" s="2"/>
      <c r="JUZ600" s="2"/>
      <c r="JVA600" s="2"/>
      <c r="JVB600" s="2"/>
      <c r="JVC600" s="2"/>
      <c r="JVD600" s="2"/>
      <c r="JVE600" s="2"/>
      <c r="JVF600" s="2"/>
      <c r="JVG600" s="2"/>
      <c r="JVH600" s="2"/>
      <c r="JVI600" s="2"/>
      <c r="JVJ600" s="2"/>
      <c r="JVK600" s="2"/>
      <c r="JVL600" s="2"/>
      <c r="JVM600" s="2"/>
      <c r="JVN600" s="2"/>
      <c r="JVO600" s="2"/>
      <c r="JVP600" s="2"/>
      <c r="JVQ600" s="2"/>
      <c r="JVR600" s="2"/>
      <c r="JVS600" s="2"/>
      <c r="JVT600" s="2"/>
      <c r="JVU600" s="2"/>
      <c r="JVV600" s="2"/>
      <c r="JVW600" s="2"/>
      <c r="JVX600" s="2"/>
      <c r="JVY600" s="2"/>
      <c r="JVZ600" s="2"/>
      <c r="JWA600" s="2"/>
      <c r="JWB600" s="2"/>
      <c r="JWC600" s="2"/>
      <c r="JWD600" s="2"/>
      <c r="JWE600" s="2"/>
      <c r="JWF600" s="2"/>
      <c r="JWG600" s="2"/>
      <c r="JWH600" s="2"/>
      <c r="JWI600" s="2"/>
      <c r="JWJ600" s="2"/>
      <c r="JWK600" s="2"/>
      <c r="JWL600" s="2"/>
      <c r="JWM600" s="2"/>
      <c r="JWN600" s="2"/>
      <c r="JWO600" s="2"/>
      <c r="JWP600" s="2"/>
      <c r="JWQ600" s="2"/>
      <c r="JWR600" s="2"/>
      <c r="JWS600" s="2"/>
      <c r="JWT600" s="2"/>
      <c r="JWU600" s="2"/>
      <c r="JWV600" s="2"/>
      <c r="JWW600" s="2"/>
      <c r="JWX600" s="2"/>
      <c r="JWY600" s="2"/>
      <c r="JWZ600" s="2"/>
      <c r="JXA600" s="2"/>
      <c r="JXB600" s="2"/>
      <c r="JXC600" s="2"/>
      <c r="JXD600" s="2"/>
      <c r="JXE600" s="2"/>
      <c r="JXF600" s="2"/>
      <c r="JXG600" s="2"/>
      <c r="JXH600" s="2"/>
      <c r="JXI600" s="2"/>
      <c r="JXJ600" s="2"/>
      <c r="JXK600" s="2"/>
      <c r="JXL600" s="2"/>
      <c r="JXM600" s="2"/>
      <c r="JXN600" s="2"/>
      <c r="JXO600" s="2"/>
      <c r="JXP600" s="2"/>
      <c r="JXQ600" s="2"/>
      <c r="JXR600" s="2"/>
      <c r="JXS600" s="2"/>
      <c r="JXT600" s="2"/>
      <c r="JXU600" s="2"/>
      <c r="JXV600" s="2"/>
      <c r="JXW600" s="2"/>
      <c r="JXX600" s="2"/>
      <c r="JXY600" s="2"/>
      <c r="JXZ600" s="2"/>
      <c r="JYA600" s="2"/>
      <c r="JYB600" s="2"/>
      <c r="JYC600" s="2"/>
      <c r="JYD600" s="2"/>
      <c r="JYE600" s="2"/>
      <c r="JYF600" s="2"/>
      <c r="JYG600" s="2"/>
      <c r="JYH600" s="2"/>
      <c r="JYI600" s="2"/>
      <c r="JYJ600" s="2"/>
      <c r="JYK600" s="2"/>
      <c r="JYL600" s="2"/>
      <c r="JYM600" s="2"/>
      <c r="JYN600" s="2"/>
      <c r="JYO600" s="2"/>
      <c r="JYP600" s="2"/>
      <c r="JYQ600" s="2"/>
      <c r="JYR600" s="2"/>
      <c r="JYS600" s="2"/>
      <c r="JYT600" s="2"/>
      <c r="JYU600" s="2"/>
      <c r="JYV600" s="2"/>
      <c r="JYW600" s="2"/>
      <c r="JYX600" s="2"/>
      <c r="JYY600" s="2"/>
      <c r="JYZ600" s="2"/>
      <c r="JZA600" s="2"/>
      <c r="JZB600" s="2"/>
      <c r="JZC600" s="2"/>
      <c r="JZD600" s="2"/>
      <c r="JZE600" s="2"/>
      <c r="JZF600" s="2"/>
      <c r="JZG600" s="2"/>
      <c r="JZH600" s="2"/>
      <c r="JZI600" s="2"/>
      <c r="JZJ600" s="2"/>
      <c r="JZK600" s="2"/>
      <c r="JZL600" s="2"/>
      <c r="JZM600" s="2"/>
      <c r="JZN600" s="2"/>
      <c r="JZO600" s="2"/>
      <c r="JZP600" s="2"/>
      <c r="JZQ600" s="2"/>
      <c r="JZR600" s="2"/>
      <c r="JZS600" s="2"/>
      <c r="JZT600" s="2"/>
      <c r="JZU600" s="2"/>
      <c r="JZV600" s="2"/>
      <c r="JZW600" s="2"/>
      <c r="JZX600" s="2"/>
      <c r="JZY600" s="2"/>
      <c r="JZZ600" s="2"/>
      <c r="KAA600" s="2"/>
      <c r="KAB600" s="2"/>
      <c r="KAC600" s="2"/>
      <c r="KAD600" s="2"/>
      <c r="KAE600" s="2"/>
      <c r="KAF600" s="2"/>
      <c r="KAG600" s="2"/>
      <c r="KAH600" s="2"/>
      <c r="KAI600" s="2"/>
      <c r="KAJ600" s="2"/>
      <c r="KAK600" s="2"/>
      <c r="KAL600" s="2"/>
      <c r="KAM600" s="2"/>
      <c r="KAN600" s="2"/>
      <c r="KAO600" s="2"/>
      <c r="KAP600" s="2"/>
      <c r="KAQ600" s="2"/>
      <c r="KAR600" s="2"/>
      <c r="KAS600" s="2"/>
      <c r="KAT600" s="2"/>
      <c r="KAU600" s="2"/>
      <c r="KAV600" s="2"/>
      <c r="KAW600" s="2"/>
      <c r="KAX600" s="2"/>
      <c r="KAY600" s="2"/>
      <c r="KAZ600" s="2"/>
      <c r="KBA600" s="2"/>
      <c r="KBB600" s="2"/>
      <c r="KBC600" s="2"/>
      <c r="KBD600" s="2"/>
      <c r="KBE600" s="2"/>
      <c r="KBF600" s="2"/>
      <c r="KBG600" s="2"/>
      <c r="KBH600" s="2"/>
      <c r="KBI600" s="2"/>
      <c r="KBJ600" s="2"/>
      <c r="KBK600" s="2"/>
      <c r="KBL600" s="2"/>
      <c r="KBM600" s="2"/>
      <c r="KBN600" s="2"/>
      <c r="KBO600" s="2"/>
      <c r="KBP600" s="2"/>
      <c r="KBQ600" s="2"/>
      <c r="KBR600" s="2"/>
      <c r="KBS600" s="2"/>
      <c r="KBT600" s="2"/>
      <c r="KBU600" s="2"/>
      <c r="KBV600" s="2"/>
      <c r="KBW600" s="2"/>
      <c r="KBX600" s="2"/>
      <c r="KBY600" s="2"/>
      <c r="KBZ600" s="2"/>
      <c r="KCA600" s="2"/>
      <c r="KCB600" s="2"/>
      <c r="KCC600" s="2"/>
      <c r="KCD600" s="2"/>
      <c r="KCE600" s="2"/>
      <c r="KCF600" s="2"/>
      <c r="KCG600" s="2"/>
      <c r="KCH600" s="2"/>
      <c r="KCI600" s="2"/>
      <c r="KCJ600" s="2"/>
      <c r="KCK600" s="2"/>
      <c r="KCL600" s="2"/>
      <c r="KCM600" s="2"/>
      <c r="KCN600" s="2"/>
      <c r="KCO600" s="2"/>
      <c r="KCP600" s="2"/>
      <c r="KCQ600" s="2"/>
      <c r="KCR600" s="2"/>
      <c r="KCS600" s="2"/>
      <c r="KCT600" s="2"/>
      <c r="KCU600" s="2"/>
      <c r="KCV600" s="2"/>
      <c r="KCW600" s="2"/>
      <c r="KCX600" s="2"/>
      <c r="KCY600" s="2"/>
      <c r="KCZ600" s="2"/>
      <c r="KDA600" s="2"/>
      <c r="KDB600" s="2"/>
      <c r="KDC600" s="2"/>
      <c r="KDD600" s="2"/>
      <c r="KDE600" s="2"/>
      <c r="KDF600" s="2"/>
      <c r="KDG600" s="2"/>
      <c r="KDH600" s="2"/>
      <c r="KDI600" s="2"/>
      <c r="KDJ600" s="2"/>
      <c r="KDK600" s="2"/>
      <c r="KDL600" s="2"/>
      <c r="KDM600" s="2"/>
      <c r="KDN600" s="2"/>
      <c r="KDO600" s="2"/>
      <c r="KDP600" s="2"/>
      <c r="KDQ600" s="2"/>
      <c r="KDR600" s="2"/>
      <c r="KDS600" s="2"/>
      <c r="KDT600" s="2"/>
      <c r="KDU600" s="2"/>
      <c r="KDV600" s="2"/>
      <c r="KDW600" s="2"/>
      <c r="KDX600" s="2"/>
      <c r="KDY600" s="2"/>
      <c r="KDZ600" s="2"/>
      <c r="KEA600" s="2"/>
      <c r="KEB600" s="2"/>
      <c r="KEC600" s="2"/>
      <c r="KED600" s="2"/>
      <c r="KEE600" s="2"/>
      <c r="KEF600" s="2"/>
      <c r="KEG600" s="2"/>
      <c r="KEH600" s="2"/>
      <c r="KEI600" s="2"/>
      <c r="KEJ600" s="2"/>
      <c r="KEK600" s="2"/>
      <c r="KEL600" s="2"/>
      <c r="KEM600" s="2"/>
      <c r="KEN600" s="2"/>
      <c r="KEO600" s="2"/>
      <c r="KEP600" s="2"/>
      <c r="KEQ600" s="2"/>
      <c r="KER600" s="2"/>
      <c r="KES600" s="2"/>
      <c r="KET600" s="2"/>
      <c r="KEU600" s="2"/>
      <c r="KEV600" s="2"/>
      <c r="KEW600" s="2"/>
      <c r="KEX600" s="2"/>
      <c r="KEY600" s="2"/>
      <c r="KEZ600" s="2"/>
      <c r="KFA600" s="2"/>
      <c r="KFB600" s="2"/>
      <c r="KFC600" s="2"/>
      <c r="KFD600" s="2"/>
      <c r="KFE600" s="2"/>
      <c r="KFF600" s="2"/>
      <c r="KFG600" s="2"/>
      <c r="KFH600" s="2"/>
      <c r="KFI600" s="2"/>
      <c r="KFJ600" s="2"/>
      <c r="KFK600" s="2"/>
      <c r="KFL600" s="2"/>
      <c r="KFM600" s="2"/>
      <c r="KFN600" s="2"/>
      <c r="KFO600" s="2"/>
      <c r="KFP600" s="2"/>
      <c r="KFQ600" s="2"/>
      <c r="KFR600" s="2"/>
      <c r="KFS600" s="2"/>
      <c r="KFT600" s="2"/>
      <c r="KFU600" s="2"/>
      <c r="KFV600" s="2"/>
      <c r="KFW600" s="2"/>
      <c r="KFX600" s="2"/>
      <c r="KFY600" s="2"/>
      <c r="KFZ600" s="2"/>
      <c r="KGA600" s="2"/>
      <c r="KGB600" s="2"/>
      <c r="KGC600" s="2"/>
      <c r="KGD600" s="2"/>
      <c r="KGE600" s="2"/>
      <c r="KGF600" s="2"/>
      <c r="KGG600" s="2"/>
      <c r="KGH600" s="2"/>
      <c r="KGI600" s="2"/>
      <c r="KGJ600" s="2"/>
      <c r="KGK600" s="2"/>
      <c r="KGL600" s="2"/>
      <c r="KGM600" s="2"/>
      <c r="KGN600" s="2"/>
      <c r="KGO600" s="2"/>
      <c r="KGP600" s="2"/>
      <c r="KGQ600" s="2"/>
      <c r="KGR600" s="2"/>
      <c r="KGS600" s="2"/>
      <c r="KGT600" s="2"/>
      <c r="KGU600" s="2"/>
      <c r="KGV600" s="2"/>
      <c r="KGW600" s="2"/>
      <c r="KGX600" s="2"/>
      <c r="KGY600" s="2"/>
      <c r="KGZ600" s="2"/>
      <c r="KHA600" s="2"/>
      <c r="KHB600" s="2"/>
      <c r="KHC600" s="2"/>
      <c r="KHD600" s="2"/>
      <c r="KHE600" s="2"/>
      <c r="KHF600" s="2"/>
      <c r="KHG600" s="2"/>
      <c r="KHH600" s="2"/>
      <c r="KHI600" s="2"/>
      <c r="KHJ600" s="2"/>
      <c r="KHK600" s="2"/>
      <c r="KHL600" s="2"/>
      <c r="KHM600" s="2"/>
      <c r="KHN600" s="2"/>
      <c r="KHO600" s="2"/>
      <c r="KHP600" s="2"/>
      <c r="KHQ600" s="2"/>
      <c r="KHR600" s="2"/>
      <c r="KHS600" s="2"/>
      <c r="KHT600" s="2"/>
      <c r="KHU600" s="2"/>
      <c r="KHV600" s="2"/>
      <c r="KHW600" s="2"/>
      <c r="KHX600" s="2"/>
      <c r="KHY600" s="2"/>
      <c r="KHZ600" s="2"/>
      <c r="KIA600" s="2"/>
      <c r="KIB600" s="2"/>
      <c r="KIC600" s="2"/>
      <c r="KID600" s="2"/>
      <c r="KIE600" s="2"/>
      <c r="KIF600" s="2"/>
      <c r="KIG600" s="2"/>
      <c r="KIH600" s="2"/>
      <c r="KII600" s="2"/>
      <c r="KIJ600" s="2"/>
      <c r="KIK600" s="2"/>
      <c r="KIL600" s="2"/>
      <c r="KIM600" s="2"/>
      <c r="KIN600" s="2"/>
      <c r="KIO600" s="2"/>
      <c r="KIP600" s="2"/>
      <c r="KIQ600" s="2"/>
      <c r="KIR600" s="2"/>
      <c r="KIS600" s="2"/>
      <c r="KIT600" s="2"/>
      <c r="KIU600" s="2"/>
      <c r="KIV600" s="2"/>
      <c r="KIW600" s="2"/>
      <c r="KIX600" s="2"/>
      <c r="KIY600" s="2"/>
      <c r="KIZ600" s="2"/>
      <c r="KJA600" s="2"/>
      <c r="KJB600" s="2"/>
      <c r="KJC600" s="2"/>
      <c r="KJD600" s="2"/>
      <c r="KJE600" s="2"/>
      <c r="KJF600" s="2"/>
      <c r="KJG600" s="2"/>
      <c r="KJH600" s="2"/>
      <c r="KJI600" s="2"/>
      <c r="KJJ600" s="2"/>
      <c r="KJK600" s="2"/>
      <c r="KJL600" s="2"/>
      <c r="KJM600" s="2"/>
      <c r="KJN600" s="2"/>
      <c r="KJO600" s="2"/>
      <c r="KJP600" s="2"/>
      <c r="KJQ600" s="2"/>
      <c r="KJR600" s="2"/>
      <c r="KJS600" s="2"/>
      <c r="KJT600" s="2"/>
      <c r="KJU600" s="2"/>
      <c r="KJV600" s="2"/>
      <c r="KJW600" s="2"/>
      <c r="KJX600" s="2"/>
      <c r="KJY600" s="2"/>
      <c r="KJZ600" s="2"/>
      <c r="KKA600" s="2"/>
      <c r="KKB600" s="2"/>
      <c r="KKC600" s="2"/>
      <c r="KKD600" s="2"/>
      <c r="KKE600" s="2"/>
      <c r="KKF600" s="2"/>
      <c r="KKG600" s="2"/>
      <c r="KKH600" s="2"/>
      <c r="KKI600" s="2"/>
      <c r="KKJ600" s="2"/>
      <c r="KKK600" s="2"/>
      <c r="KKL600" s="2"/>
      <c r="KKM600" s="2"/>
      <c r="KKN600" s="2"/>
      <c r="KKO600" s="2"/>
      <c r="KKP600" s="2"/>
      <c r="KKQ600" s="2"/>
      <c r="KKR600" s="2"/>
      <c r="KKS600" s="2"/>
      <c r="KKT600" s="2"/>
      <c r="KKU600" s="2"/>
      <c r="KKV600" s="2"/>
      <c r="KKW600" s="2"/>
      <c r="KKX600" s="2"/>
      <c r="KKY600" s="2"/>
      <c r="KKZ600" s="2"/>
      <c r="KLA600" s="2"/>
      <c r="KLB600" s="2"/>
      <c r="KLC600" s="2"/>
      <c r="KLD600" s="2"/>
      <c r="KLE600" s="2"/>
      <c r="KLF600" s="2"/>
      <c r="KLG600" s="2"/>
      <c r="KLH600" s="2"/>
      <c r="KLI600" s="2"/>
      <c r="KLJ600" s="2"/>
      <c r="KLK600" s="2"/>
      <c r="KLL600" s="2"/>
      <c r="KLM600" s="2"/>
      <c r="KLN600" s="2"/>
      <c r="KLO600" s="2"/>
      <c r="KLP600" s="2"/>
      <c r="KLQ600" s="2"/>
      <c r="KLR600" s="2"/>
      <c r="KLS600" s="2"/>
      <c r="KLT600" s="2"/>
      <c r="KLU600" s="2"/>
      <c r="KLV600" s="2"/>
      <c r="KLW600" s="2"/>
      <c r="KLX600" s="2"/>
      <c r="KLY600" s="2"/>
      <c r="KLZ600" s="2"/>
      <c r="KMA600" s="2"/>
      <c r="KMB600" s="2"/>
      <c r="KMC600" s="2"/>
      <c r="KMD600" s="2"/>
      <c r="KME600" s="2"/>
      <c r="KMF600" s="2"/>
      <c r="KMG600" s="2"/>
      <c r="KMH600" s="2"/>
      <c r="KMI600" s="2"/>
      <c r="KMJ600" s="2"/>
      <c r="KMK600" s="2"/>
      <c r="KML600" s="2"/>
      <c r="KMM600" s="2"/>
      <c r="KMN600" s="2"/>
      <c r="KMO600" s="2"/>
      <c r="KMP600" s="2"/>
      <c r="KMQ600" s="2"/>
      <c r="KMR600" s="2"/>
      <c r="KMS600" s="2"/>
      <c r="KMT600" s="2"/>
      <c r="KMU600" s="2"/>
      <c r="KMV600" s="2"/>
      <c r="KMW600" s="2"/>
      <c r="KMX600" s="2"/>
      <c r="KMY600" s="2"/>
      <c r="KMZ600" s="2"/>
      <c r="KNA600" s="2"/>
      <c r="KNB600" s="2"/>
      <c r="KNC600" s="2"/>
      <c r="KND600" s="2"/>
      <c r="KNE600" s="2"/>
      <c r="KNF600" s="2"/>
      <c r="KNG600" s="2"/>
      <c r="KNH600" s="2"/>
      <c r="KNI600" s="2"/>
      <c r="KNJ600" s="2"/>
      <c r="KNK600" s="2"/>
      <c r="KNL600" s="2"/>
      <c r="KNM600" s="2"/>
      <c r="KNN600" s="2"/>
      <c r="KNO600" s="2"/>
      <c r="KNP600" s="2"/>
      <c r="KNQ600" s="2"/>
      <c r="KNR600" s="2"/>
      <c r="KNS600" s="2"/>
      <c r="KNT600" s="2"/>
      <c r="KNU600" s="2"/>
      <c r="KNV600" s="2"/>
      <c r="KNW600" s="2"/>
      <c r="KNX600" s="2"/>
      <c r="KNY600" s="2"/>
      <c r="KNZ600" s="2"/>
      <c r="KOA600" s="2"/>
      <c r="KOB600" s="2"/>
      <c r="KOC600" s="2"/>
      <c r="KOD600" s="2"/>
      <c r="KOE600" s="2"/>
      <c r="KOF600" s="2"/>
      <c r="KOG600" s="2"/>
      <c r="KOH600" s="2"/>
      <c r="KOI600" s="2"/>
      <c r="KOJ600" s="2"/>
      <c r="KOK600" s="2"/>
      <c r="KOL600" s="2"/>
      <c r="KOM600" s="2"/>
      <c r="KON600" s="2"/>
      <c r="KOO600" s="2"/>
      <c r="KOP600" s="2"/>
      <c r="KOQ600" s="2"/>
      <c r="KOR600" s="2"/>
      <c r="KOS600" s="2"/>
      <c r="KOT600" s="2"/>
      <c r="KOU600" s="2"/>
      <c r="KOV600" s="2"/>
      <c r="KOW600" s="2"/>
      <c r="KOX600" s="2"/>
      <c r="KOY600" s="2"/>
      <c r="KOZ600" s="2"/>
      <c r="KPA600" s="2"/>
      <c r="KPB600" s="2"/>
      <c r="KPC600" s="2"/>
      <c r="KPD600" s="2"/>
      <c r="KPE600" s="2"/>
      <c r="KPF600" s="2"/>
      <c r="KPG600" s="2"/>
      <c r="KPH600" s="2"/>
      <c r="KPI600" s="2"/>
      <c r="KPJ600" s="2"/>
      <c r="KPK600" s="2"/>
      <c r="KPL600" s="2"/>
      <c r="KPM600" s="2"/>
      <c r="KPN600" s="2"/>
      <c r="KPO600" s="2"/>
      <c r="KPP600" s="2"/>
      <c r="KPQ600" s="2"/>
      <c r="KPR600" s="2"/>
      <c r="KPS600" s="2"/>
      <c r="KPT600" s="2"/>
      <c r="KPU600" s="2"/>
      <c r="KPV600" s="2"/>
      <c r="KPW600" s="2"/>
      <c r="KPX600" s="2"/>
      <c r="KPY600" s="2"/>
      <c r="KPZ600" s="2"/>
      <c r="KQA600" s="2"/>
      <c r="KQB600" s="2"/>
      <c r="KQC600" s="2"/>
      <c r="KQD600" s="2"/>
      <c r="KQE600" s="2"/>
      <c r="KQF600" s="2"/>
      <c r="KQG600" s="2"/>
      <c r="KQH600" s="2"/>
      <c r="KQI600" s="2"/>
      <c r="KQJ600" s="2"/>
      <c r="KQK600" s="2"/>
      <c r="KQL600" s="2"/>
      <c r="KQM600" s="2"/>
      <c r="KQN600" s="2"/>
      <c r="KQO600" s="2"/>
      <c r="KQP600" s="2"/>
      <c r="KQQ600" s="2"/>
      <c r="KQR600" s="2"/>
      <c r="KQS600" s="2"/>
      <c r="KQT600" s="2"/>
      <c r="KQU600" s="2"/>
      <c r="KQV600" s="2"/>
      <c r="KQW600" s="2"/>
      <c r="KQX600" s="2"/>
      <c r="KQY600" s="2"/>
      <c r="KQZ600" s="2"/>
      <c r="KRA600" s="2"/>
      <c r="KRB600" s="2"/>
      <c r="KRC600" s="2"/>
      <c r="KRD600" s="2"/>
      <c r="KRE600" s="2"/>
      <c r="KRF600" s="2"/>
      <c r="KRG600" s="2"/>
      <c r="KRH600" s="2"/>
      <c r="KRI600" s="2"/>
      <c r="KRJ600" s="2"/>
      <c r="KRK600" s="2"/>
      <c r="KRL600" s="2"/>
      <c r="KRM600" s="2"/>
      <c r="KRN600" s="2"/>
      <c r="KRO600" s="2"/>
      <c r="KRP600" s="2"/>
      <c r="KRQ600" s="2"/>
      <c r="KRR600" s="2"/>
      <c r="KRS600" s="2"/>
      <c r="KRT600" s="2"/>
      <c r="KRU600" s="2"/>
      <c r="KRV600" s="2"/>
      <c r="KRW600" s="2"/>
      <c r="KRX600" s="2"/>
      <c r="KRY600" s="2"/>
      <c r="KRZ600" s="2"/>
      <c r="KSA600" s="2"/>
      <c r="KSB600" s="2"/>
      <c r="KSC600" s="2"/>
      <c r="KSD600" s="2"/>
      <c r="KSE600" s="2"/>
      <c r="KSF600" s="2"/>
      <c r="KSG600" s="2"/>
      <c r="KSH600" s="2"/>
      <c r="KSI600" s="2"/>
      <c r="KSJ600" s="2"/>
      <c r="KSK600" s="2"/>
      <c r="KSL600" s="2"/>
      <c r="KSM600" s="2"/>
      <c r="KSN600" s="2"/>
      <c r="KSO600" s="2"/>
      <c r="KSP600" s="2"/>
      <c r="KSQ600" s="2"/>
      <c r="KSR600" s="2"/>
      <c r="KSS600" s="2"/>
      <c r="KST600" s="2"/>
      <c r="KSU600" s="2"/>
      <c r="KSV600" s="2"/>
      <c r="KSW600" s="2"/>
      <c r="KSX600" s="2"/>
      <c r="KSY600" s="2"/>
      <c r="KSZ600" s="2"/>
      <c r="KTA600" s="2"/>
      <c r="KTB600" s="2"/>
      <c r="KTC600" s="2"/>
      <c r="KTD600" s="2"/>
      <c r="KTE600" s="2"/>
      <c r="KTF600" s="2"/>
      <c r="KTG600" s="2"/>
      <c r="KTH600" s="2"/>
      <c r="KTI600" s="2"/>
      <c r="KTJ600" s="2"/>
      <c r="KTK600" s="2"/>
      <c r="KTL600" s="2"/>
      <c r="KTM600" s="2"/>
      <c r="KTN600" s="2"/>
      <c r="KTO600" s="2"/>
      <c r="KTP600" s="2"/>
      <c r="KTQ600" s="2"/>
      <c r="KTR600" s="2"/>
      <c r="KTS600" s="2"/>
      <c r="KTT600" s="2"/>
      <c r="KTU600" s="2"/>
      <c r="KTV600" s="2"/>
      <c r="KTW600" s="2"/>
      <c r="KTX600" s="2"/>
      <c r="KTY600" s="2"/>
      <c r="KTZ600" s="2"/>
      <c r="KUA600" s="2"/>
      <c r="KUB600" s="2"/>
      <c r="KUC600" s="2"/>
      <c r="KUD600" s="2"/>
      <c r="KUE600" s="2"/>
      <c r="KUF600" s="2"/>
      <c r="KUG600" s="2"/>
      <c r="KUH600" s="2"/>
      <c r="KUI600" s="2"/>
      <c r="KUJ600" s="2"/>
      <c r="KUK600" s="2"/>
      <c r="KUL600" s="2"/>
      <c r="KUM600" s="2"/>
      <c r="KUN600" s="2"/>
      <c r="KUO600" s="2"/>
      <c r="KUP600" s="2"/>
      <c r="KUQ600" s="2"/>
      <c r="KUR600" s="2"/>
      <c r="KUS600" s="2"/>
      <c r="KUT600" s="2"/>
      <c r="KUU600" s="2"/>
      <c r="KUV600" s="2"/>
      <c r="KUW600" s="2"/>
      <c r="KUX600" s="2"/>
      <c r="KUY600" s="2"/>
      <c r="KUZ600" s="2"/>
      <c r="KVA600" s="2"/>
      <c r="KVB600" s="2"/>
      <c r="KVC600" s="2"/>
      <c r="KVD600" s="2"/>
      <c r="KVE600" s="2"/>
      <c r="KVF600" s="2"/>
      <c r="KVG600" s="2"/>
      <c r="KVH600" s="2"/>
      <c r="KVI600" s="2"/>
      <c r="KVJ600" s="2"/>
      <c r="KVK600" s="2"/>
      <c r="KVL600" s="2"/>
      <c r="KVM600" s="2"/>
      <c r="KVN600" s="2"/>
      <c r="KVO600" s="2"/>
      <c r="KVP600" s="2"/>
      <c r="KVQ600" s="2"/>
      <c r="KVR600" s="2"/>
      <c r="KVS600" s="2"/>
      <c r="KVT600" s="2"/>
      <c r="KVU600" s="2"/>
      <c r="KVV600" s="2"/>
      <c r="KVW600" s="2"/>
      <c r="KVX600" s="2"/>
      <c r="KVY600" s="2"/>
      <c r="KVZ600" s="2"/>
      <c r="KWA600" s="2"/>
      <c r="KWB600" s="2"/>
      <c r="KWC600" s="2"/>
      <c r="KWD600" s="2"/>
      <c r="KWE600" s="2"/>
      <c r="KWF600" s="2"/>
      <c r="KWG600" s="2"/>
      <c r="KWH600" s="2"/>
      <c r="KWI600" s="2"/>
      <c r="KWJ600" s="2"/>
      <c r="KWK600" s="2"/>
      <c r="KWL600" s="2"/>
      <c r="KWM600" s="2"/>
      <c r="KWN600" s="2"/>
      <c r="KWO600" s="2"/>
      <c r="KWP600" s="2"/>
      <c r="KWQ600" s="2"/>
      <c r="KWR600" s="2"/>
      <c r="KWS600" s="2"/>
      <c r="KWT600" s="2"/>
      <c r="KWU600" s="2"/>
      <c r="KWV600" s="2"/>
      <c r="KWW600" s="2"/>
      <c r="KWX600" s="2"/>
      <c r="KWY600" s="2"/>
      <c r="KWZ600" s="2"/>
      <c r="KXA600" s="2"/>
      <c r="KXB600" s="2"/>
      <c r="KXC600" s="2"/>
      <c r="KXD600" s="2"/>
      <c r="KXE600" s="2"/>
      <c r="KXF600" s="2"/>
      <c r="KXG600" s="2"/>
      <c r="KXH600" s="2"/>
      <c r="KXI600" s="2"/>
      <c r="KXJ600" s="2"/>
      <c r="KXK600" s="2"/>
      <c r="KXL600" s="2"/>
      <c r="KXM600" s="2"/>
      <c r="KXN600" s="2"/>
      <c r="KXO600" s="2"/>
      <c r="KXP600" s="2"/>
      <c r="KXQ600" s="2"/>
      <c r="KXR600" s="2"/>
      <c r="KXS600" s="2"/>
      <c r="KXT600" s="2"/>
      <c r="KXU600" s="2"/>
      <c r="KXV600" s="2"/>
      <c r="KXW600" s="2"/>
      <c r="KXX600" s="2"/>
      <c r="KXY600" s="2"/>
      <c r="KXZ600" s="2"/>
      <c r="KYA600" s="2"/>
      <c r="KYB600" s="2"/>
      <c r="KYC600" s="2"/>
      <c r="KYD600" s="2"/>
      <c r="KYE600" s="2"/>
      <c r="KYF600" s="2"/>
      <c r="KYG600" s="2"/>
      <c r="KYH600" s="2"/>
      <c r="KYI600" s="2"/>
      <c r="KYJ600" s="2"/>
      <c r="KYK600" s="2"/>
      <c r="KYL600" s="2"/>
      <c r="KYM600" s="2"/>
      <c r="KYN600" s="2"/>
      <c r="KYO600" s="2"/>
      <c r="KYP600" s="2"/>
      <c r="KYQ600" s="2"/>
      <c r="KYR600" s="2"/>
      <c r="KYS600" s="2"/>
      <c r="KYT600" s="2"/>
      <c r="KYU600" s="2"/>
      <c r="KYV600" s="2"/>
      <c r="KYW600" s="2"/>
      <c r="KYX600" s="2"/>
      <c r="KYY600" s="2"/>
      <c r="KYZ600" s="2"/>
      <c r="KZA600" s="2"/>
      <c r="KZB600" s="2"/>
      <c r="KZC600" s="2"/>
      <c r="KZD600" s="2"/>
      <c r="KZE600" s="2"/>
      <c r="KZF600" s="2"/>
      <c r="KZG600" s="2"/>
      <c r="KZH600" s="2"/>
      <c r="KZI600" s="2"/>
      <c r="KZJ600" s="2"/>
      <c r="KZK600" s="2"/>
      <c r="KZL600" s="2"/>
      <c r="KZM600" s="2"/>
      <c r="KZN600" s="2"/>
      <c r="KZO600" s="2"/>
      <c r="KZP600" s="2"/>
      <c r="KZQ600" s="2"/>
      <c r="KZR600" s="2"/>
      <c r="KZS600" s="2"/>
      <c r="KZT600" s="2"/>
      <c r="KZU600" s="2"/>
      <c r="KZV600" s="2"/>
      <c r="KZW600" s="2"/>
      <c r="KZX600" s="2"/>
      <c r="KZY600" s="2"/>
      <c r="KZZ600" s="2"/>
      <c r="LAA600" s="2"/>
      <c r="LAB600" s="2"/>
      <c r="LAC600" s="2"/>
      <c r="LAD600" s="2"/>
      <c r="LAE600" s="2"/>
      <c r="LAF600" s="2"/>
      <c r="LAG600" s="2"/>
      <c r="LAH600" s="2"/>
      <c r="LAI600" s="2"/>
      <c r="LAJ600" s="2"/>
      <c r="LAK600" s="2"/>
      <c r="LAL600" s="2"/>
      <c r="LAM600" s="2"/>
      <c r="LAN600" s="2"/>
      <c r="LAO600" s="2"/>
      <c r="LAP600" s="2"/>
      <c r="LAQ600" s="2"/>
      <c r="LAR600" s="2"/>
      <c r="LAS600" s="2"/>
      <c r="LAT600" s="2"/>
      <c r="LAU600" s="2"/>
      <c r="LAV600" s="2"/>
      <c r="LAW600" s="2"/>
      <c r="LAX600" s="2"/>
      <c r="LAY600" s="2"/>
      <c r="LAZ600" s="2"/>
      <c r="LBA600" s="2"/>
      <c r="LBB600" s="2"/>
      <c r="LBC600" s="2"/>
      <c r="LBD600" s="2"/>
      <c r="LBE600" s="2"/>
      <c r="LBF600" s="2"/>
      <c r="LBG600" s="2"/>
      <c r="LBH600" s="2"/>
      <c r="LBI600" s="2"/>
      <c r="LBJ600" s="2"/>
      <c r="LBK600" s="2"/>
      <c r="LBL600" s="2"/>
      <c r="LBM600" s="2"/>
      <c r="LBN600" s="2"/>
      <c r="LBO600" s="2"/>
      <c r="LBP600" s="2"/>
      <c r="LBQ600" s="2"/>
      <c r="LBR600" s="2"/>
      <c r="LBS600" s="2"/>
      <c r="LBT600" s="2"/>
      <c r="LBU600" s="2"/>
      <c r="LBV600" s="2"/>
      <c r="LBW600" s="2"/>
      <c r="LBX600" s="2"/>
      <c r="LBY600" s="2"/>
      <c r="LBZ600" s="2"/>
      <c r="LCA600" s="2"/>
      <c r="LCB600" s="2"/>
      <c r="LCC600" s="2"/>
      <c r="LCD600" s="2"/>
      <c r="LCE600" s="2"/>
      <c r="LCF600" s="2"/>
      <c r="LCG600" s="2"/>
      <c r="LCH600" s="2"/>
      <c r="LCI600" s="2"/>
      <c r="LCJ600" s="2"/>
      <c r="LCK600" s="2"/>
      <c r="LCL600" s="2"/>
      <c r="LCM600" s="2"/>
      <c r="LCN600" s="2"/>
      <c r="LCO600" s="2"/>
      <c r="LCP600" s="2"/>
      <c r="LCQ600" s="2"/>
      <c r="LCR600" s="2"/>
      <c r="LCS600" s="2"/>
      <c r="LCT600" s="2"/>
      <c r="LCU600" s="2"/>
      <c r="LCV600" s="2"/>
      <c r="LCW600" s="2"/>
      <c r="LCX600" s="2"/>
      <c r="LCY600" s="2"/>
      <c r="LCZ600" s="2"/>
      <c r="LDA600" s="2"/>
      <c r="LDB600" s="2"/>
      <c r="LDC600" s="2"/>
      <c r="LDD600" s="2"/>
      <c r="LDE600" s="2"/>
      <c r="LDF600" s="2"/>
      <c r="LDG600" s="2"/>
      <c r="LDH600" s="2"/>
      <c r="LDI600" s="2"/>
      <c r="LDJ600" s="2"/>
      <c r="LDK600" s="2"/>
      <c r="LDL600" s="2"/>
      <c r="LDM600" s="2"/>
      <c r="LDN600" s="2"/>
      <c r="LDO600" s="2"/>
      <c r="LDP600" s="2"/>
      <c r="LDQ600" s="2"/>
      <c r="LDR600" s="2"/>
      <c r="LDS600" s="2"/>
      <c r="LDT600" s="2"/>
      <c r="LDU600" s="2"/>
      <c r="LDV600" s="2"/>
      <c r="LDW600" s="2"/>
      <c r="LDX600" s="2"/>
      <c r="LDY600" s="2"/>
      <c r="LDZ600" s="2"/>
      <c r="LEA600" s="2"/>
      <c r="LEB600" s="2"/>
      <c r="LEC600" s="2"/>
      <c r="LED600" s="2"/>
      <c r="LEE600" s="2"/>
      <c r="LEF600" s="2"/>
      <c r="LEG600" s="2"/>
      <c r="LEH600" s="2"/>
      <c r="LEI600" s="2"/>
      <c r="LEJ600" s="2"/>
      <c r="LEK600" s="2"/>
      <c r="LEL600" s="2"/>
      <c r="LEM600" s="2"/>
      <c r="LEN600" s="2"/>
      <c r="LEO600" s="2"/>
      <c r="LEP600" s="2"/>
      <c r="LEQ600" s="2"/>
      <c r="LER600" s="2"/>
      <c r="LES600" s="2"/>
      <c r="LET600" s="2"/>
      <c r="LEU600" s="2"/>
      <c r="LEV600" s="2"/>
      <c r="LEW600" s="2"/>
      <c r="LEX600" s="2"/>
      <c r="LEY600" s="2"/>
      <c r="LEZ600" s="2"/>
      <c r="LFA600" s="2"/>
      <c r="LFB600" s="2"/>
      <c r="LFC600" s="2"/>
      <c r="LFD600" s="2"/>
      <c r="LFE600" s="2"/>
      <c r="LFF600" s="2"/>
      <c r="LFG600" s="2"/>
      <c r="LFH600" s="2"/>
      <c r="LFI600" s="2"/>
      <c r="LFJ600" s="2"/>
      <c r="LFK600" s="2"/>
      <c r="LFL600" s="2"/>
      <c r="LFM600" s="2"/>
      <c r="LFN600" s="2"/>
      <c r="LFO600" s="2"/>
      <c r="LFP600" s="2"/>
      <c r="LFQ600" s="2"/>
      <c r="LFR600" s="2"/>
      <c r="LFS600" s="2"/>
      <c r="LFT600" s="2"/>
      <c r="LFU600" s="2"/>
      <c r="LFV600" s="2"/>
      <c r="LFW600" s="2"/>
      <c r="LFX600" s="2"/>
      <c r="LFY600" s="2"/>
      <c r="LFZ600" s="2"/>
      <c r="LGA600" s="2"/>
      <c r="LGB600" s="2"/>
      <c r="LGC600" s="2"/>
      <c r="LGD600" s="2"/>
      <c r="LGE600" s="2"/>
      <c r="LGF600" s="2"/>
      <c r="LGG600" s="2"/>
      <c r="LGH600" s="2"/>
      <c r="LGI600" s="2"/>
      <c r="LGJ600" s="2"/>
      <c r="LGK600" s="2"/>
      <c r="LGL600" s="2"/>
      <c r="LGM600" s="2"/>
      <c r="LGN600" s="2"/>
      <c r="LGO600" s="2"/>
      <c r="LGP600" s="2"/>
      <c r="LGQ600" s="2"/>
      <c r="LGR600" s="2"/>
      <c r="LGS600" s="2"/>
      <c r="LGT600" s="2"/>
      <c r="LGU600" s="2"/>
      <c r="LGV600" s="2"/>
      <c r="LGW600" s="2"/>
      <c r="LGX600" s="2"/>
      <c r="LGY600" s="2"/>
      <c r="LGZ600" s="2"/>
      <c r="LHA600" s="2"/>
      <c r="LHB600" s="2"/>
      <c r="LHC600" s="2"/>
      <c r="LHD600" s="2"/>
      <c r="LHE600" s="2"/>
      <c r="LHF600" s="2"/>
      <c r="LHG600" s="2"/>
      <c r="LHH600" s="2"/>
      <c r="LHI600" s="2"/>
      <c r="LHJ600" s="2"/>
      <c r="LHK600" s="2"/>
      <c r="LHL600" s="2"/>
      <c r="LHM600" s="2"/>
      <c r="LHN600" s="2"/>
      <c r="LHO600" s="2"/>
      <c r="LHP600" s="2"/>
      <c r="LHQ600" s="2"/>
      <c r="LHR600" s="2"/>
      <c r="LHS600" s="2"/>
      <c r="LHT600" s="2"/>
      <c r="LHU600" s="2"/>
      <c r="LHV600" s="2"/>
      <c r="LHW600" s="2"/>
      <c r="LHX600" s="2"/>
      <c r="LHY600" s="2"/>
      <c r="LHZ600" s="2"/>
      <c r="LIA600" s="2"/>
      <c r="LIB600" s="2"/>
      <c r="LIC600" s="2"/>
      <c r="LID600" s="2"/>
      <c r="LIE600" s="2"/>
      <c r="LIF600" s="2"/>
      <c r="LIG600" s="2"/>
      <c r="LIH600" s="2"/>
      <c r="LII600" s="2"/>
      <c r="LIJ600" s="2"/>
      <c r="LIK600" s="2"/>
      <c r="LIL600" s="2"/>
      <c r="LIM600" s="2"/>
      <c r="LIN600" s="2"/>
      <c r="LIO600" s="2"/>
      <c r="LIP600" s="2"/>
      <c r="LIQ600" s="2"/>
      <c r="LIR600" s="2"/>
      <c r="LIS600" s="2"/>
      <c r="LIT600" s="2"/>
      <c r="LIU600" s="2"/>
      <c r="LIV600" s="2"/>
      <c r="LIW600" s="2"/>
      <c r="LIX600" s="2"/>
      <c r="LIY600" s="2"/>
      <c r="LIZ600" s="2"/>
      <c r="LJA600" s="2"/>
      <c r="LJB600" s="2"/>
      <c r="LJC600" s="2"/>
      <c r="LJD600" s="2"/>
      <c r="LJE600" s="2"/>
      <c r="LJF600" s="2"/>
      <c r="LJG600" s="2"/>
      <c r="LJH600" s="2"/>
      <c r="LJI600" s="2"/>
      <c r="LJJ600" s="2"/>
      <c r="LJK600" s="2"/>
      <c r="LJL600" s="2"/>
      <c r="LJM600" s="2"/>
      <c r="LJN600" s="2"/>
      <c r="LJO600" s="2"/>
      <c r="LJP600" s="2"/>
      <c r="LJQ600" s="2"/>
      <c r="LJR600" s="2"/>
      <c r="LJS600" s="2"/>
      <c r="LJT600" s="2"/>
      <c r="LJU600" s="2"/>
      <c r="LJV600" s="2"/>
      <c r="LJW600" s="2"/>
      <c r="LJX600" s="2"/>
      <c r="LJY600" s="2"/>
      <c r="LJZ600" s="2"/>
      <c r="LKA600" s="2"/>
      <c r="LKB600" s="2"/>
      <c r="LKC600" s="2"/>
      <c r="LKD600" s="2"/>
      <c r="LKE600" s="2"/>
      <c r="LKF600" s="2"/>
      <c r="LKG600" s="2"/>
      <c r="LKH600" s="2"/>
      <c r="LKI600" s="2"/>
      <c r="LKJ600" s="2"/>
      <c r="LKK600" s="2"/>
      <c r="LKL600" s="2"/>
      <c r="LKM600" s="2"/>
      <c r="LKN600" s="2"/>
      <c r="LKO600" s="2"/>
      <c r="LKP600" s="2"/>
      <c r="LKQ600" s="2"/>
      <c r="LKR600" s="2"/>
      <c r="LKS600" s="2"/>
      <c r="LKT600" s="2"/>
      <c r="LKU600" s="2"/>
      <c r="LKV600" s="2"/>
      <c r="LKW600" s="2"/>
      <c r="LKX600" s="2"/>
      <c r="LKY600" s="2"/>
      <c r="LKZ600" s="2"/>
      <c r="LLA600" s="2"/>
      <c r="LLB600" s="2"/>
      <c r="LLC600" s="2"/>
      <c r="LLD600" s="2"/>
      <c r="LLE600" s="2"/>
      <c r="LLF600" s="2"/>
      <c r="LLG600" s="2"/>
      <c r="LLH600" s="2"/>
      <c r="LLI600" s="2"/>
      <c r="LLJ600" s="2"/>
      <c r="LLK600" s="2"/>
      <c r="LLL600" s="2"/>
      <c r="LLM600" s="2"/>
      <c r="LLN600" s="2"/>
      <c r="LLO600" s="2"/>
      <c r="LLP600" s="2"/>
      <c r="LLQ600" s="2"/>
      <c r="LLR600" s="2"/>
      <c r="LLS600" s="2"/>
      <c r="LLT600" s="2"/>
      <c r="LLU600" s="2"/>
      <c r="LLV600" s="2"/>
      <c r="LLW600" s="2"/>
      <c r="LLX600" s="2"/>
      <c r="LLY600" s="2"/>
      <c r="LLZ600" s="2"/>
      <c r="LMA600" s="2"/>
      <c r="LMB600" s="2"/>
      <c r="LMC600" s="2"/>
      <c r="LMD600" s="2"/>
      <c r="LME600" s="2"/>
      <c r="LMF600" s="2"/>
      <c r="LMG600" s="2"/>
      <c r="LMH600" s="2"/>
      <c r="LMI600" s="2"/>
      <c r="LMJ600" s="2"/>
      <c r="LMK600" s="2"/>
      <c r="LML600" s="2"/>
      <c r="LMM600" s="2"/>
      <c r="LMN600" s="2"/>
      <c r="LMO600" s="2"/>
      <c r="LMP600" s="2"/>
      <c r="LMQ600" s="2"/>
      <c r="LMR600" s="2"/>
      <c r="LMS600" s="2"/>
      <c r="LMT600" s="2"/>
      <c r="LMU600" s="2"/>
      <c r="LMV600" s="2"/>
      <c r="LMW600" s="2"/>
      <c r="LMX600" s="2"/>
      <c r="LMY600" s="2"/>
      <c r="LMZ600" s="2"/>
      <c r="LNA600" s="2"/>
      <c r="LNB600" s="2"/>
      <c r="LNC600" s="2"/>
      <c r="LND600" s="2"/>
      <c r="LNE600" s="2"/>
      <c r="LNF600" s="2"/>
      <c r="LNG600" s="2"/>
      <c r="LNH600" s="2"/>
      <c r="LNI600" s="2"/>
      <c r="LNJ600" s="2"/>
      <c r="LNK600" s="2"/>
      <c r="LNL600" s="2"/>
      <c r="LNM600" s="2"/>
      <c r="LNN600" s="2"/>
      <c r="LNO600" s="2"/>
      <c r="LNP600" s="2"/>
      <c r="LNQ600" s="2"/>
      <c r="LNR600" s="2"/>
      <c r="LNS600" s="2"/>
      <c r="LNT600" s="2"/>
      <c r="LNU600" s="2"/>
      <c r="LNV600" s="2"/>
      <c r="LNW600" s="2"/>
      <c r="LNX600" s="2"/>
      <c r="LNY600" s="2"/>
      <c r="LNZ600" s="2"/>
      <c r="LOA600" s="2"/>
      <c r="LOB600" s="2"/>
      <c r="LOC600" s="2"/>
      <c r="LOD600" s="2"/>
      <c r="LOE600" s="2"/>
      <c r="LOF600" s="2"/>
      <c r="LOG600" s="2"/>
      <c r="LOH600" s="2"/>
      <c r="LOI600" s="2"/>
      <c r="LOJ600" s="2"/>
      <c r="LOK600" s="2"/>
      <c r="LOL600" s="2"/>
      <c r="LOM600" s="2"/>
      <c r="LON600" s="2"/>
      <c r="LOO600" s="2"/>
      <c r="LOP600" s="2"/>
      <c r="LOQ600" s="2"/>
      <c r="LOR600" s="2"/>
      <c r="LOS600" s="2"/>
      <c r="LOT600" s="2"/>
      <c r="LOU600" s="2"/>
      <c r="LOV600" s="2"/>
      <c r="LOW600" s="2"/>
      <c r="LOX600" s="2"/>
      <c r="LOY600" s="2"/>
      <c r="LOZ600" s="2"/>
      <c r="LPA600" s="2"/>
      <c r="LPB600" s="2"/>
      <c r="LPC600" s="2"/>
      <c r="LPD600" s="2"/>
      <c r="LPE600" s="2"/>
      <c r="LPF600" s="2"/>
      <c r="LPG600" s="2"/>
      <c r="LPH600" s="2"/>
      <c r="LPI600" s="2"/>
      <c r="LPJ600" s="2"/>
      <c r="LPK600" s="2"/>
      <c r="LPL600" s="2"/>
      <c r="LPM600" s="2"/>
      <c r="LPN600" s="2"/>
      <c r="LPO600" s="2"/>
      <c r="LPP600" s="2"/>
      <c r="LPQ600" s="2"/>
      <c r="LPR600" s="2"/>
      <c r="LPS600" s="2"/>
      <c r="LPT600" s="2"/>
      <c r="LPU600" s="2"/>
      <c r="LPV600" s="2"/>
      <c r="LPW600" s="2"/>
      <c r="LPX600" s="2"/>
      <c r="LPY600" s="2"/>
      <c r="LPZ600" s="2"/>
      <c r="LQA600" s="2"/>
      <c r="LQB600" s="2"/>
      <c r="LQC600" s="2"/>
      <c r="LQD600" s="2"/>
      <c r="LQE600" s="2"/>
      <c r="LQF600" s="2"/>
      <c r="LQG600" s="2"/>
      <c r="LQH600" s="2"/>
      <c r="LQI600" s="2"/>
      <c r="LQJ600" s="2"/>
      <c r="LQK600" s="2"/>
      <c r="LQL600" s="2"/>
      <c r="LQM600" s="2"/>
      <c r="LQN600" s="2"/>
      <c r="LQO600" s="2"/>
      <c r="LQP600" s="2"/>
      <c r="LQQ600" s="2"/>
      <c r="LQR600" s="2"/>
      <c r="LQS600" s="2"/>
      <c r="LQT600" s="2"/>
      <c r="LQU600" s="2"/>
      <c r="LQV600" s="2"/>
      <c r="LQW600" s="2"/>
      <c r="LQX600" s="2"/>
      <c r="LQY600" s="2"/>
      <c r="LQZ600" s="2"/>
      <c r="LRA600" s="2"/>
      <c r="LRB600" s="2"/>
      <c r="LRC600" s="2"/>
      <c r="LRD600" s="2"/>
      <c r="LRE600" s="2"/>
      <c r="LRF600" s="2"/>
      <c r="LRG600" s="2"/>
      <c r="LRH600" s="2"/>
      <c r="LRI600" s="2"/>
      <c r="LRJ600" s="2"/>
      <c r="LRK600" s="2"/>
      <c r="LRL600" s="2"/>
      <c r="LRM600" s="2"/>
      <c r="LRN600" s="2"/>
      <c r="LRO600" s="2"/>
      <c r="LRP600" s="2"/>
      <c r="LRQ600" s="2"/>
      <c r="LRR600" s="2"/>
      <c r="LRS600" s="2"/>
      <c r="LRT600" s="2"/>
      <c r="LRU600" s="2"/>
      <c r="LRV600" s="2"/>
      <c r="LRW600" s="2"/>
      <c r="LRX600" s="2"/>
      <c r="LRY600" s="2"/>
      <c r="LRZ600" s="2"/>
      <c r="LSA600" s="2"/>
      <c r="LSB600" s="2"/>
      <c r="LSC600" s="2"/>
      <c r="LSD600" s="2"/>
      <c r="LSE600" s="2"/>
      <c r="LSF600" s="2"/>
      <c r="LSG600" s="2"/>
      <c r="LSH600" s="2"/>
      <c r="LSI600" s="2"/>
      <c r="LSJ600" s="2"/>
      <c r="LSK600" s="2"/>
      <c r="LSL600" s="2"/>
      <c r="LSM600" s="2"/>
      <c r="LSN600" s="2"/>
      <c r="LSO600" s="2"/>
      <c r="LSP600" s="2"/>
      <c r="LSQ600" s="2"/>
      <c r="LSR600" s="2"/>
      <c r="LSS600" s="2"/>
      <c r="LST600" s="2"/>
      <c r="LSU600" s="2"/>
      <c r="LSV600" s="2"/>
      <c r="LSW600" s="2"/>
      <c r="LSX600" s="2"/>
      <c r="LSY600" s="2"/>
      <c r="LSZ600" s="2"/>
      <c r="LTA600" s="2"/>
      <c r="LTB600" s="2"/>
      <c r="LTC600" s="2"/>
      <c r="LTD600" s="2"/>
      <c r="LTE600" s="2"/>
      <c r="LTF600" s="2"/>
      <c r="LTG600" s="2"/>
      <c r="LTH600" s="2"/>
      <c r="LTI600" s="2"/>
      <c r="LTJ600" s="2"/>
      <c r="LTK600" s="2"/>
      <c r="LTL600" s="2"/>
      <c r="LTM600" s="2"/>
      <c r="LTN600" s="2"/>
      <c r="LTO600" s="2"/>
      <c r="LTP600" s="2"/>
      <c r="LTQ600" s="2"/>
      <c r="LTR600" s="2"/>
      <c r="LTS600" s="2"/>
      <c r="LTT600" s="2"/>
      <c r="LTU600" s="2"/>
      <c r="LTV600" s="2"/>
      <c r="LTW600" s="2"/>
      <c r="LTX600" s="2"/>
      <c r="LTY600" s="2"/>
      <c r="LTZ600" s="2"/>
      <c r="LUA600" s="2"/>
      <c r="LUB600" s="2"/>
      <c r="LUC600" s="2"/>
      <c r="LUD600" s="2"/>
      <c r="LUE600" s="2"/>
      <c r="LUF600" s="2"/>
      <c r="LUG600" s="2"/>
      <c r="LUH600" s="2"/>
      <c r="LUI600" s="2"/>
      <c r="LUJ600" s="2"/>
      <c r="LUK600" s="2"/>
      <c r="LUL600" s="2"/>
      <c r="LUM600" s="2"/>
      <c r="LUN600" s="2"/>
      <c r="LUO600" s="2"/>
      <c r="LUP600" s="2"/>
      <c r="LUQ600" s="2"/>
      <c r="LUR600" s="2"/>
      <c r="LUS600" s="2"/>
      <c r="LUT600" s="2"/>
      <c r="LUU600" s="2"/>
      <c r="LUV600" s="2"/>
      <c r="LUW600" s="2"/>
      <c r="LUX600" s="2"/>
      <c r="LUY600" s="2"/>
      <c r="LUZ600" s="2"/>
      <c r="LVA600" s="2"/>
      <c r="LVB600" s="2"/>
      <c r="LVC600" s="2"/>
      <c r="LVD600" s="2"/>
      <c r="LVE600" s="2"/>
      <c r="LVF600" s="2"/>
      <c r="LVG600" s="2"/>
      <c r="LVH600" s="2"/>
      <c r="LVI600" s="2"/>
      <c r="LVJ600" s="2"/>
      <c r="LVK600" s="2"/>
      <c r="LVL600" s="2"/>
      <c r="LVM600" s="2"/>
      <c r="LVN600" s="2"/>
      <c r="LVO600" s="2"/>
      <c r="LVP600" s="2"/>
      <c r="LVQ600" s="2"/>
      <c r="LVR600" s="2"/>
      <c r="LVS600" s="2"/>
      <c r="LVT600" s="2"/>
      <c r="LVU600" s="2"/>
      <c r="LVV600" s="2"/>
      <c r="LVW600" s="2"/>
      <c r="LVX600" s="2"/>
      <c r="LVY600" s="2"/>
      <c r="LVZ600" s="2"/>
      <c r="LWA600" s="2"/>
      <c r="LWB600" s="2"/>
      <c r="LWC600" s="2"/>
      <c r="LWD600" s="2"/>
      <c r="LWE600" s="2"/>
      <c r="LWF600" s="2"/>
      <c r="LWG600" s="2"/>
      <c r="LWH600" s="2"/>
      <c r="LWI600" s="2"/>
      <c r="LWJ600" s="2"/>
      <c r="LWK600" s="2"/>
      <c r="LWL600" s="2"/>
      <c r="LWM600" s="2"/>
      <c r="LWN600" s="2"/>
      <c r="LWO600" s="2"/>
      <c r="LWP600" s="2"/>
      <c r="LWQ600" s="2"/>
      <c r="LWR600" s="2"/>
      <c r="LWS600" s="2"/>
      <c r="LWT600" s="2"/>
      <c r="LWU600" s="2"/>
      <c r="LWV600" s="2"/>
      <c r="LWW600" s="2"/>
      <c r="LWX600" s="2"/>
      <c r="LWY600" s="2"/>
      <c r="LWZ600" s="2"/>
      <c r="LXA600" s="2"/>
      <c r="LXB600" s="2"/>
      <c r="LXC600" s="2"/>
      <c r="LXD600" s="2"/>
      <c r="LXE600" s="2"/>
      <c r="LXF600" s="2"/>
      <c r="LXG600" s="2"/>
      <c r="LXH600" s="2"/>
      <c r="LXI600" s="2"/>
      <c r="LXJ600" s="2"/>
      <c r="LXK600" s="2"/>
      <c r="LXL600" s="2"/>
      <c r="LXM600" s="2"/>
      <c r="LXN600" s="2"/>
      <c r="LXO600" s="2"/>
      <c r="LXP600" s="2"/>
      <c r="LXQ600" s="2"/>
      <c r="LXR600" s="2"/>
      <c r="LXS600" s="2"/>
      <c r="LXT600" s="2"/>
      <c r="LXU600" s="2"/>
      <c r="LXV600" s="2"/>
      <c r="LXW600" s="2"/>
      <c r="LXX600" s="2"/>
      <c r="LXY600" s="2"/>
      <c r="LXZ600" s="2"/>
      <c r="LYA600" s="2"/>
      <c r="LYB600" s="2"/>
      <c r="LYC600" s="2"/>
      <c r="LYD600" s="2"/>
      <c r="LYE600" s="2"/>
      <c r="LYF600" s="2"/>
      <c r="LYG600" s="2"/>
      <c r="LYH600" s="2"/>
      <c r="LYI600" s="2"/>
      <c r="LYJ600" s="2"/>
      <c r="LYK600" s="2"/>
      <c r="LYL600" s="2"/>
      <c r="LYM600" s="2"/>
      <c r="LYN600" s="2"/>
      <c r="LYO600" s="2"/>
      <c r="LYP600" s="2"/>
      <c r="LYQ600" s="2"/>
      <c r="LYR600" s="2"/>
      <c r="LYS600" s="2"/>
      <c r="LYT600" s="2"/>
      <c r="LYU600" s="2"/>
      <c r="LYV600" s="2"/>
      <c r="LYW600" s="2"/>
      <c r="LYX600" s="2"/>
      <c r="LYY600" s="2"/>
      <c r="LYZ600" s="2"/>
      <c r="LZA600" s="2"/>
      <c r="LZB600" s="2"/>
      <c r="LZC600" s="2"/>
      <c r="LZD600" s="2"/>
      <c r="LZE600" s="2"/>
      <c r="LZF600" s="2"/>
      <c r="LZG600" s="2"/>
      <c r="LZH600" s="2"/>
      <c r="LZI600" s="2"/>
      <c r="LZJ600" s="2"/>
      <c r="LZK600" s="2"/>
      <c r="LZL600" s="2"/>
      <c r="LZM600" s="2"/>
      <c r="LZN600" s="2"/>
      <c r="LZO600" s="2"/>
      <c r="LZP600" s="2"/>
      <c r="LZQ600" s="2"/>
      <c r="LZR600" s="2"/>
      <c r="LZS600" s="2"/>
      <c r="LZT600" s="2"/>
      <c r="LZU600" s="2"/>
      <c r="LZV600" s="2"/>
      <c r="LZW600" s="2"/>
      <c r="LZX600" s="2"/>
      <c r="LZY600" s="2"/>
      <c r="LZZ600" s="2"/>
      <c r="MAA600" s="2"/>
      <c r="MAB600" s="2"/>
      <c r="MAC600" s="2"/>
      <c r="MAD600" s="2"/>
      <c r="MAE600" s="2"/>
      <c r="MAF600" s="2"/>
      <c r="MAG600" s="2"/>
      <c r="MAH600" s="2"/>
      <c r="MAI600" s="2"/>
      <c r="MAJ600" s="2"/>
      <c r="MAK600" s="2"/>
      <c r="MAL600" s="2"/>
      <c r="MAM600" s="2"/>
      <c r="MAN600" s="2"/>
      <c r="MAO600" s="2"/>
      <c r="MAP600" s="2"/>
      <c r="MAQ600" s="2"/>
      <c r="MAR600" s="2"/>
      <c r="MAS600" s="2"/>
      <c r="MAT600" s="2"/>
      <c r="MAU600" s="2"/>
      <c r="MAV600" s="2"/>
      <c r="MAW600" s="2"/>
      <c r="MAX600" s="2"/>
      <c r="MAY600" s="2"/>
      <c r="MAZ600" s="2"/>
      <c r="MBA600" s="2"/>
      <c r="MBB600" s="2"/>
      <c r="MBC600" s="2"/>
      <c r="MBD600" s="2"/>
      <c r="MBE600" s="2"/>
      <c r="MBF600" s="2"/>
      <c r="MBG600" s="2"/>
      <c r="MBH600" s="2"/>
      <c r="MBI600" s="2"/>
      <c r="MBJ600" s="2"/>
      <c r="MBK600" s="2"/>
      <c r="MBL600" s="2"/>
      <c r="MBM600" s="2"/>
      <c r="MBN600" s="2"/>
      <c r="MBO600" s="2"/>
      <c r="MBP600" s="2"/>
      <c r="MBQ600" s="2"/>
      <c r="MBR600" s="2"/>
      <c r="MBS600" s="2"/>
      <c r="MBT600" s="2"/>
      <c r="MBU600" s="2"/>
      <c r="MBV600" s="2"/>
      <c r="MBW600" s="2"/>
      <c r="MBX600" s="2"/>
      <c r="MBY600" s="2"/>
      <c r="MBZ600" s="2"/>
      <c r="MCA600" s="2"/>
      <c r="MCB600" s="2"/>
      <c r="MCC600" s="2"/>
      <c r="MCD600" s="2"/>
      <c r="MCE600" s="2"/>
      <c r="MCF600" s="2"/>
      <c r="MCG600" s="2"/>
      <c r="MCH600" s="2"/>
      <c r="MCI600" s="2"/>
      <c r="MCJ600" s="2"/>
      <c r="MCK600" s="2"/>
      <c r="MCL600" s="2"/>
      <c r="MCM600" s="2"/>
      <c r="MCN600" s="2"/>
      <c r="MCO600" s="2"/>
      <c r="MCP600" s="2"/>
      <c r="MCQ600" s="2"/>
      <c r="MCR600" s="2"/>
      <c r="MCS600" s="2"/>
      <c r="MCT600" s="2"/>
      <c r="MCU600" s="2"/>
      <c r="MCV600" s="2"/>
      <c r="MCW600" s="2"/>
      <c r="MCX600" s="2"/>
      <c r="MCY600" s="2"/>
      <c r="MCZ600" s="2"/>
      <c r="MDA600" s="2"/>
      <c r="MDB600" s="2"/>
      <c r="MDC600" s="2"/>
      <c r="MDD600" s="2"/>
      <c r="MDE600" s="2"/>
      <c r="MDF600" s="2"/>
      <c r="MDG600" s="2"/>
      <c r="MDH600" s="2"/>
      <c r="MDI600" s="2"/>
      <c r="MDJ600" s="2"/>
      <c r="MDK600" s="2"/>
      <c r="MDL600" s="2"/>
      <c r="MDM600" s="2"/>
      <c r="MDN600" s="2"/>
      <c r="MDO600" s="2"/>
      <c r="MDP600" s="2"/>
      <c r="MDQ600" s="2"/>
      <c r="MDR600" s="2"/>
      <c r="MDS600" s="2"/>
      <c r="MDT600" s="2"/>
      <c r="MDU600" s="2"/>
      <c r="MDV600" s="2"/>
      <c r="MDW600" s="2"/>
      <c r="MDX600" s="2"/>
      <c r="MDY600" s="2"/>
      <c r="MDZ600" s="2"/>
      <c r="MEA600" s="2"/>
      <c r="MEB600" s="2"/>
      <c r="MEC600" s="2"/>
      <c r="MED600" s="2"/>
      <c r="MEE600" s="2"/>
      <c r="MEF600" s="2"/>
      <c r="MEG600" s="2"/>
      <c r="MEH600" s="2"/>
      <c r="MEI600" s="2"/>
      <c r="MEJ600" s="2"/>
      <c r="MEK600" s="2"/>
      <c r="MEL600" s="2"/>
      <c r="MEM600" s="2"/>
      <c r="MEN600" s="2"/>
      <c r="MEO600" s="2"/>
      <c r="MEP600" s="2"/>
      <c r="MEQ600" s="2"/>
      <c r="MER600" s="2"/>
      <c r="MES600" s="2"/>
      <c r="MET600" s="2"/>
      <c r="MEU600" s="2"/>
      <c r="MEV600" s="2"/>
      <c r="MEW600" s="2"/>
      <c r="MEX600" s="2"/>
      <c r="MEY600" s="2"/>
      <c r="MEZ600" s="2"/>
      <c r="MFA600" s="2"/>
      <c r="MFB600" s="2"/>
      <c r="MFC600" s="2"/>
      <c r="MFD600" s="2"/>
      <c r="MFE600" s="2"/>
      <c r="MFF600" s="2"/>
      <c r="MFG600" s="2"/>
      <c r="MFH600" s="2"/>
      <c r="MFI600" s="2"/>
      <c r="MFJ600" s="2"/>
      <c r="MFK600" s="2"/>
      <c r="MFL600" s="2"/>
      <c r="MFM600" s="2"/>
      <c r="MFN600" s="2"/>
      <c r="MFO600" s="2"/>
      <c r="MFP600" s="2"/>
      <c r="MFQ600" s="2"/>
      <c r="MFR600" s="2"/>
      <c r="MFS600" s="2"/>
      <c r="MFT600" s="2"/>
      <c r="MFU600" s="2"/>
      <c r="MFV600" s="2"/>
      <c r="MFW600" s="2"/>
      <c r="MFX600" s="2"/>
      <c r="MFY600" s="2"/>
      <c r="MFZ600" s="2"/>
      <c r="MGA600" s="2"/>
      <c r="MGB600" s="2"/>
      <c r="MGC600" s="2"/>
      <c r="MGD600" s="2"/>
      <c r="MGE600" s="2"/>
      <c r="MGF600" s="2"/>
      <c r="MGG600" s="2"/>
      <c r="MGH600" s="2"/>
      <c r="MGI600" s="2"/>
      <c r="MGJ600" s="2"/>
      <c r="MGK600" s="2"/>
      <c r="MGL600" s="2"/>
      <c r="MGM600" s="2"/>
      <c r="MGN600" s="2"/>
      <c r="MGO600" s="2"/>
      <c r="MGP600" s="2"/>
      <c r="MGQ600" s="2"/>
      <c r="MGR600" s="2"/>
      <c r="MGS600" s="2"/>
      <c r="MGT600" s="2"/>
      <c r="MGU600" s="2"/>
      <c r="MGV600" s="2"/>
      <c r="MGW600" s="2"/>
      <c r="MGX600" s="2"/>
      <c r="MGY600" s="2"/>
      <c r="MGZ600" s="2"/>
      <c r="MHA600" s="2"/>
      <c r="MHB600" s="2"/>
      <c r="MHC600" s="2"/>
      <c r="MHD600" s="2"/>
      <c r="MHE600" s="2"/>
      <c r="MHF600" s="2"/>
      <c r="MHG600" s="2"/>
      <c r="MHH600" s="2"/>
      <c r="MHI600" s="2"/>
      <c r="MHJ600" s="2"/>
      <c r="MHK600" s="2"/>
      <c r="MHL600" s="2"/>
      <c r="MHM600" s="2"/>
      <c r="MHN600" s="2"/>
      <c r="MHO600" s="2"/>
      <c r="MHP600" s="2"/>
      <c r="MHQ600" s="2"/>
      <c r="MHR600" s="2"/>
      <c r="MHS600" s="2"/>
      <c r="MHT600" s="2"/>
      <c r="MHU600" s="2"/>
      <c r="MHV600" s="2"/>
      <c r="MHW600" s="2"/>
      <c r="MHX600" s="2"/>
      <c r="MHY600" s="2"/>
      <c r="MHZ600" s="2"/>
      <c r="MIA600" s="2"/>
      <c r="MIB600" s="2"/>
      <c r="MIC600" s="2"/>
      <c r="MID600" s="2"/>
      <c r="MIE600" s="2"/>
      <c r="MIF600" s="2"/>
      <c r="MIG600" s="2"/>
      <c r="MIH600" s="2"/>
      <c r="MII600" s="2"/>
      <c r="MIJ600" s="2"/>
      <c r="MIK600" s="2"/>
      <c r="MIL600" s="2"/>
      <c r="MIM600" s="2"/>
      <c r="MIN600" s="2"/>
      <c r="MIO600" s="2"/>
      <c r="MIP600" s="2"/>
      <c r="MIQ600" s="2"/>
      <c r="MIR600" s="2"/>
      <c r="MIS600" s="2"/>
      <c r="MIT600" s="2"/>
      <c r="MIU600" s="2"/>
      <c r="MIV600" s="2"/>
      <c r="MIW600" s="2"/>
      <c r="MIX600" s="2"/>
      <c r="MIY600" s="2"/>
      <c r="MIZ600" s="2"/>
      <c r="MJA600" s="2"/>
      <c r="MJB600" s="2"/>
      <c r="MJC600" s="2"/>
      <c r="MJD600" s="2"/>
      <c r="MJE600" s="2"/>
      <c r="MJF600" s="2"/>
      <c r="MJG600" s="2"/>
      <c r="MJH600" s="2"/>
      <c r="MJI600" s="2"/>
      <c r="MJJ600" s="2"/>
      <c r="MJK600" s="2"/>
      <c r="MJL600" s="2"/>
      <c r="MJM600" s="2"/>
      <c r="MJN600" s="2"/>
      <c r="MJO600" s="2"/>
      <c r="MJP600" s="2"/>
      <c r="MJQ600" s="2"/>
      <c r="MJR600" s="2"/>
      <c r="MJS600" s="2"/>
      <c r="MJT600" s="2"/>
      <c r="MJU600" s="2"/>
      <c r="MJV600" s="2"/>
      <c r="MJW600" s="2"/>
      <c r="MJX600" s="2"/>
      <c r="MJY600" s="2"/>
      <c r="MJZ600" s="2"/>
      <c r="MKA600" s="2"/>
      <c r="MKB600" s="2"/>
      <c r="MKC600" s="2"/>
      <c r="MKD600" s="2"/>
      <c r="MKE600" s="2"/>
      <c r="MKF600" s="2"/>
      <c r="MKG600" s="2"/>
      <c r="MKH600" s="2"/>
      <c r="MKI600" s="2"/>
      <c r="MKJ600" s="2"/>
      <c r="MKK600" s="2"/>
      <c r="MKL600" s="2"/>
      <c r="MKM600" s="2"/>
      <c r="MKN600" s="2"/>
      <c r="MKO600" s="2"/>
      <c r="MKP600" s="2"/>
      <c r="MKQ600" s="2"/>
      <c r="MKR600" s="2"/>
      <c r="MKS600" s="2"/>
      <c r="MKT600" s="2"/>
      <c r="MKU600" s="2"/>
      <c r="MKV600" s="2"/>
      <c r="MKW600" s="2"/>
      <c r="MKX600" s="2"/>
      <c r="MKY600" s="2"/>
      <c r="MKZ600" s="2"/>
      <c r="MLA600" s="2"/>
      <c r="MLB600" s="2"/>
      <c r="MLC600" s="2"/>
      <c r="MLD600" s="2"/>
      <c r="MLE600" s="2"/>
      <c r="MLF600" s="2"/>
      <c r="MLG600" s="2"/>
      <c r="MLH600" s="2"/>
      <c r="MLI600" s="2"/>
      <c r="MLJ600" s="2"/>
      <c r="MLK600" s="2"/>
      <c r="MLL600" s="2"/>
      <c r="MLM600" s="2"/>
      <c r="MLN600" s="2"/>
      <c r="MLO600" s="2"/>
      <c r="MLP600" s="2"/>
      <c r="MLQ600" s="2"/>
      <c r="MLR600" s="2"/>
      <c r="MLS600" s="2"/>
      <c r="MLT600" s="2"/>
      <c r="MLU600" s="2"/>
      <c r="MLV600" s="2"/>
      <c r="MLW600" s="2"/>
      <c r="MLX600" s="2"/>
      <c r="MLY600" s="2"/>
      <c r="MLZ600" s="2"/>
      <c r="MMA600" s="2"/>
      <c r="MMB600" s="2"/>
      <c r="MMC600" s="2"/>
      <c r="MMD600" s="2"/>
      <c r="MME600" s="2"/>
      <c r="MMF600" s="2"/>
      <c r="MMG600" s="2"/>
      <c r="MMH600" s="2"/>
      <c r="MMI600" s="2"/>
      <c r="MMJ600" s="2"/>
      <c r="MMK600" s="2"/>
      <c r="MML600" s="2"/>
      <c r="MMM600" s="2"/>
      <c r="MMN600" s="2"/>
      <c r="MMO600" s="2"/>
      <c r="MMP600" s="2"/>
      <c r="MMQ600" s="2"/>
      <c r="MMR600" s="2"/>
      <c r="MMS600" s="2"/>
      <c r="MMT600" s="2"/>
      <c r="MMU600" s="2"/>
      <c r="MMV600" s="2"/>
      <c r="MMW600" s="2"/>
      <c r="MMX600" s="2"/>
      <c r="MMY600" s="2"/>
      <c r="MMZ600" s="2"/>
      <c r="MNA600" s="2"/>
      <c r="MNB600" s="2"/>
      <c r="MNC600" s="2"/>
      <c r="MND600" s="2"/>
      <c r="MNE600" s="2"/>
      <c r="MNF600" s="2"/>
      <c r="MNG600" s="2"/>
      <c r="MNH600" s="2"/>
      <c r="MNI600" s="2"/>
      <c r="MNJ600" s="2"/>
      <c r="MNK600" s="2"/>
      <c r="MNL600" s="2"/>
      <c r="MNM600" s="2"/>
      <c r="MNN600" s="2"/>
      <c r="MNO600" s="2"/>
      <c r="MNP600" s="2"/>
      <c r="MNQ600" s="2"/>
      <c r="MNR600" s="2"/>
      <c r="MNS600" s="2"/>
      <c r="MNT600" s="2"/>
      <c r="MNU600" s="2"/>
      <c r="MNV600" s="2"/>
      <c r="MNW600" s="2"/>
      <c r="MNX600" s="2"/>
      <c r="MNY600" s="2"/>
      <c r="MNZ600" s="2"/>
      <c r="MOA600" s="2"/>
      <c r="MOB600" s="2"/>
      <c r="MOC600" s="2"/>
      <c r="MOD600" s="2"/>
      <c r="MOE600" s="2"/>
      <c r="MOF600" s="2"/>
      <c r="MOG600" s="2"/>
      <c r="MOH600" s="2"/>
      <c r="MOI600" s="2"/>
      <c r="MOJ600" s="2"/>
      <c r="MOK600" s="2"/>
      <c r="MOL600" s="2"/>
      <c r="MOM600" s="2"/>
      <c r="MON600" s="2"/>
      <c r="MOO600" s="2"/>
      <c r="MOP600" s="2"/>
      <c r="MOQ600" s="2"/>
      <c r="MOR600" s="2"/>
      <c r="MOS600" s="2"/>
      <c r="MOT600" s="2"/>
      <c r="MOU600" s="2"/>
      <c r="MOV600" s="2"/>
      <c r="MOW600" s="2"/>
      <c r="MOX600" s="2"/>
      <c r="MOY600" s="2"/>
      <c r="MOZ600" s="2"/>
      <c r="MPA600" s="2"/>
      <c r="MPB600" s="2"/>
      <c r="MPC600" s="2"/>
      <c r="MPD600" s="2"/>
      <c r="MPE600" s="2"/>
      <c r="MPF600" s="2"/>
      <c r="MPG600" s="2"/>
      <c r="MPH600" s="2"/>
      <c r="MPI600" s="2"/>
      <c r="MPJ600" s="2"/>
      <c r="MPK600" s="2"/>
      <c r="MPL600" s="2"/>
      <c r="MPM600" s="2"/>
      <c r="MPN600" s="2"/>
      <c r="MPO600" s="2"/>
      <c r="MPP600" s="2"/>
      <c r="MPQ600" s="2"/>
      <c r="MPR600" s="2"/>
      <c r="MPS600" s="2"/>
      <c r="MPT600" s="2"/>
      <c r="MPU600" s="2"/>
      <c r="MPV600" s="2"/>
      <c r="MPW600" s="2"/>
      <c r="MPX600" s="2"/>
      <c r="MPY600" s="2"/>
      <c r="MPZ600" s="2"/>
      <c r="MQA600" s="2"/>
      <c r="MQB600" s="2"/>
      <c r="MQC600" s="2"/>
      <c r="MQD600" s="2"/>
      <c r="MQE600" s="2"/>
      <c r="MQF600" s="2"/>
      <c r="MQG600" s="2"/>
      <c r="MQH600" s="2"/>
      <c r="MQI600" s="2"/>
      <c r="MQJ600" s="2"/>
      <c r="MQK600" s="2"/>
      <c r="MQL600" s="2"/>
      <c r="MQM600" s="2"/>
      <c r="MQN600" s="2"/>
      <c r="MQO600" s="2"/>
      <c r="MQP600" s="2"/>
      <c r="MQQ600" s="2"/>
      <c r="MQR600" s="2"/>
      <c r="MQS600" s="2"/>
      <c r="MQT600" s="2"/>
      <c r="MQU600" s="2"/>
      <c r="MQV600" s="2"/>
      <c r="MQW600" s="2"/>
      <c r="MQX600" s="2"/>
      <c r="MQY600" s="2"/>
      <c r="MQZ600" s="2"/>
      <c r="MRA600" s="2"/>
      <c r="MRB600" s="2"/>
      <c r="MRC600" s="2"/>
      <c r="MRD600" s="2"/>
      <c r="MRE600" s="2"/>
      <c r="MRF600" s="2"/>
      <c r="MRG600" s="2"/>
      <c r="MRH600" s="2"/>
      <c r="MRI600" s="2"/>
      <c r="MRJ600" s="2"/>
      <c r="MRK600" s="2"/>
      <c r="MRL600" s="2"/>
      <c r="MRM600" s="2"/>
      <c r="MRN600" s="2"/>
      <c r="MRO600" s="2"/>
      <c r="MRP600" s="2"/>
      <c r="MRQ600" s="2"/>
      <c r="MRR600" s="2"/>
      <c r="MRS600" s="2"/>
      <c r="MRT600" s="2"/>
      <c r="MRU600" s="2"/>
      <c r="MRV600" s="2"/>
      <c r="MRW600" s="2"/>
      <c r="MRX600" s="2"/>
      <c r="MRY600" s="2"/>
      <c r="MRZ600" s="2"/>
      <c r="MSA600" s="2"/>
      <c r="MSB600" s="2"/>
      <c r="MSC600" s="2"/>
      <c r="MSD600" s="2"/>
      <c r="MSE600" s="2"/>
      <c r="MSF600" s="2"/>
      <c r="MSG600" s="2"/>
      <c r="MSH600" s="2"/>
      <c r="MSI600" s="2"/>
      <c r="MSJ600" s="2"/>
      <c r="MSK600" s="2"/>
      <c r="MSL600" s="2"/>
      <c r="MSM600" s="2"/>
      <c r="MSN600" s="2"/>
      <c r="MSO600" s="2"/>
      <c r="MSP600" s="2"/>
      <c r="MSQ600" s="2"/>
      <c r="MSR600" s="2"/>
      <c r="MSS600" s="2"/>
      <c r="MST600" s="2"/>
      <c r="MSU600" s="2"/>
      <c r="MSV600" s="2"/>
      <c r="MSW600" s="2"/>
      <c r="MSX600" s="2"/>
      <c r="MSY600" s="2"/>
      <c r="MSZ600" s="2"/>
      <c r="MTA600" s="2"/>
      <c r="MTB600" s="2"/>
      <c r="MTC600" s="2"/>
      <c r="MTD600" s="2"/>
      <c r="MTE600" s="2"/>
      <c r="MTF600" s="2"/>
      <c r="MTG600" s="2"/>
      <c r="MTH600" s="2"/>
      <c r="MTI600" s="2"/>
      <c r="MTJ600" s="2"/>
      <c r="MTK600" s="2"/>
      <c r="MTL600" s="2"/>
      <c r="MTM600" s="2"/>
      <c r="MTN600" s="2"/>
      <c r="MTO600" s="2"/>
      <c r="MTP600" s="2"/>
      <c r="MTQ600" s="2"/>
      <c r="MTR600" s="2"/>
      <c r="MTS600" s="2"/>
      <c r="MTT600" s="2"/>
      <c r="MTU600" s="2"/>
      <c r="MTV600" s="2"/>
      <c r="MTW600" s="2"/>
      <c r="MTX600" s="2"/>
      <c r="MTY600" s="2"/>
      <c r="MTZ600" s="2"/>
      <c r="MUA600" s="2"/>
      <c r="MUB600" s="2"/>
      <c r="MUC600" s="2"/>
      <c r="MUD600" s="2"/>
      <c r="MUE600" s="2"/>
      <c r="MUF600" s="2"/>
      <c r="MUG600" s="2"/>
      <c r="MUH600" s="2"/>
      <c r="MUI600" s="2"/>
      <c r="MUJ600" s="2"/>
      <c r="MUK600" s="2"/>
      <c r="MUL600" s="2"/>
      <c r="MUM600" s="2"/>
      <c r="MUN600" s="2"/>
      <c r="MUO600" s="2"/>
      <c r="MUP600" s="2"/>
      <c r="MUQ600" s="2"/>
      <c r="MUR600" s="2"/>
      <c r="MUS600" s="2"/>
      <c r="MUT600" s="2"/>
      <c r="MUU600" s="2"/>
      <c r="MUV600" s="2"/>
      <c r="MUW600" s="2"/>
      <c r="MUX600" s="2"/>
      <c r="MUY600" s="2"/>
      <c r="MUZ600" s="2"/>
      <c r="MVA600" s="2"/>
      <c r="MVB600" s="2"/>
      <c r="MVC600" s="2"/>
      <c r="MVD600" s="2"/>
      <c r="MVE600" s="2"/>
      <c r="MVF600" s="2"/>
      <c r="MVG600" s="2"/>
      <c r="MVH600" s="2"/>
      <c r="MVI600" s="2"/>
      <c r="MVJ600" s="2"/>
      <c r="MVK600" s="2"/>
      <c r="MVL600" s="2"/>
      <c r="MVM600" s="2"/>
      <c r="MVN600" s="2"/>
      <c r="MVO600" s="2"/>
      <c r="MVP600" s="2"/>
      <c r="MVQ600" s="2"/>
      <c r="MVR600" s="2"/>
      <c r="MVS600" s="2"/>
      <c r="MVT600" s="2"/>
      <c r="MVU600" s="2"/>
      <c r="MVV600" s="2"/>
      <c r="MVW600" s="2"/>
      <c r="MVX600" s="2"/>
      <c r="MVY600" s="2"/>
      <c r="MVZ600" s="2"/>
      <c r="MWA600" s="2"/>
      <c r="MWB600" s="2"/>
      <c r="MWC600" s="2"/>
      <c r="MWD600" s="2"/>
      <c r="MWE600" s="2"/>
      <c r="MWF600" s="2"/>
      <c r="MWG600" s="2"/>
      <c r="MWH600" s="2"/>
      <c r="MWI600" s="2"/>
      <c r="MWJ600" s="2"/>
      <c r="MWK600" s="2"/>
      <c r="MWL600" s="2"/>
      <c r="MWM600" s="2"/>
      <c r="MWN600" s="2"/>
      <c r="MWO600" s="2"/>
      <c r="MWP600" s="2"/>
      <c r="MWQ600" s="2"/>
      <c r="MWR600" s="2"/>
      <c r="MWS600" s="2"/>
      <c r="MWT600" s="2"/>
      <c r="MWU600" s="2"/>
      <c r="MWV600" s="2"/>
      <c r="MWW600" s="2"/>
      <c r="MWX600" s="2"/>
      <c r="MWY600" s="2"/>
      <c r="MWZ600" s="2"/>
      <c r="MXA600" s="2"/>
      <c r="MXB600" s="2"/>
      <c r="MXC600" s="2"/>
      <c r="MXD600" s="2"/>
      <c r="MXE600" s="2"/>
      <c r="MXF600" s="2"/>
      <c r="MXG600" s="2"/>
      <c r="MXH600" s="2"/>
      <c r="MXI600" s="2"/>
      <c r="MXJ600" s="2"/>
      <c r="MXK600" s="2"/>
      <c r="MXL600" s="2"/>
      <c r="MXM600" s="2"/>
      <c r="MXN600" s="2"/>
      <c r="MXO600" s="2"/>
      <c r="MXP600" s="2"/>
      <c r="MXQ600" s="2"/>
      <c r="MXR600" s="2"/>
      <c r="MXS600" s="2"/>
      <c r="MXT600" s="2"/>
      <c r="MXU600" s="2"/>
      <c r="MXV600" s="2"/>
      <c r="MXW600" s="2"/>
      <c r="MXX600" s="2"/>
      <c r="MXY600" s="2"/>
      <c r="MXZ600" s="2"/>
      <c r="MYA600" s="2"/>
      <c r="MYB600" s="2"/>
      <c r="MYC600" s="2"/>
      <c r="MYD600" s="2"/>
      <c r="MYE600" s="2"/>
      <c r="MYF600" s="2"/>
      <c r="MYG600" s="2"/>
      <c r="MYH600" s="2"/>
      <c r="MYI600" s="2"/>
      <c r="MYJ600" s="2"/>
      <c r="MYK600" s="2"/>
      <c r="MYL600" s="2"/>
      <c r="MYM600" s="2"/>
      <c r="MYN600" s="2"/>
      <c r="MYO600" s="2"/>
      <c r="MYP600" s="2"/>
      <c r="MYQ600" s="2"/>
      <c r="MYR600" s="2"/>
      <c r="MYS600" s="2"/>
      <c r="MYT600" s="2"/>
      <c r="MYU600" s="2"/>
      <c r="MYV600" s="2"/>
      <c r="MYW600" s="2"/>
      <c r="MYX600" s="2"/>
      <c r="MYY600" s="2"/>
      <c r="MYZ600" s="2"/>
      <c r="MZA600" s="2"/>
      <c r="MZB600" s="2"/>
      <c r="MZC600" s="2"/>
      <c r="MZD600" s="2"/>
      <c r="MZE600" s="2"/>
      <c r="MZF600" s="2"/>
      <c r="MZG600" s="2"/>
      <c r="MZH600" s="2"/>
      <c r="MZI600" s="2"/>
      <c r="MZJ600" s="2"/>
      <c r="MZK600" s="2"/>
      <c r="MZL600" s="2"/>
      <c r="MZM600" s="2"/>
      <c r="MZN600" s="2"/>
      <c r="MZO600" s="2"/>
      <c r="MZP600" s="2"/>
      <c r="MZQ600" s="2"/>
      <c r="MZR600" s="2"/>
      <c r="MZS600" s="2"/>
      <c r="MZT600" s="2"/>
      <c r="MZU600" s="2"/>
      <c r="MZV600" s="2"/>
      <c r="MZW600" s="2"/>
      <c r="MZX600" s="2"/>
      <c r="MZY600" s="2"/>
      <c r="MZZ600" s="2"/>
      <c r="NAA600" s="2"/>
      <c r="NAB600" s="2"/>
      <c r="NAC600" s="2"/>
      <c r="NAD600" s="2"/>
      <c r="NAE600" s="2"/>
      <c r="NAF600" s="2"/>
      <c r="NAG600" s="2"/>
      <c r="NAH600" s="2"/>
      <c r="NAI600" s="2"/>
      <c r="NAJ600" s="2"/>
      <c r="NAK600" s="2"/>
      <c r="NAL600" s="2"/>
      <c r="NAM600" s="2"/>
      <c r="NAN600" s="2"/>
      <c r="NAO600" s="2"/>
      <c r="NAP600" s="2"/>
      <c r="NAQ600" s="2"/>
      <c r="NAR600" s="2"/>
      <c r="NAS600" s="2"/>
      <c r="NAT600" s="2"/>
      <c r="NAU600" s="2"/>
      <c r="NAV600" s="2"/>
      <c r="NAW600" s="2"/>
      <c r="NAX600" s="2"/>
      <c r="NAY600" s="2"/>
      <c r="NAZ600" s="2"/>
      <c r="NBA600" s="2"/>
      <c r="NBB600" s="2"/>
      <c r="NBC600" s="2"/>
      <c r="NBD600" s="2"/>
      <c r="NBE600" s="2"/>
      <c r="NBF600" s="2"/>
      <c r="NBG600" s="2"/>
      <c r="NBH600" s="2"/>
      <c r="NBI600" s="2"/>
      <c r="NBJ600" s="2"/>
      <c r="NBK600" s="2"/>
      <c r="NBL600" s="2"/>
      <c r="NBM600" s="2"/>
      <c r="NBN600" s="2"/>
      <c r="NBO600" s="2"/>
      <c r="NBP600" s="2"/>
      <c r="NBQ600" s="2"/>
      <c r="NBR600" s="2"/>
      <c r="NBS600" s="2"/>
      <c r="NBT600" s="2"/>
      <c r="NBU600" s="2"/>
      <c r="NBV600" s="2"/>
      <c r="NBW600" s="2"/>
      <c r="NBX600" s="2"/>
      <c r="NBY600" s="2"/>
      <c r="NBZ600" s="2"/>
      <c r="NCA600" s="2"/>
      <c r="NCB600" s="2"/>
      <c r="NCC600" s="2"/>
      <c r="NCD600" s="2"/>
      <c r="NCE600" s="2"/>
      <c r="NCF600" s="2"/>
      <c r="NCG600" s="2"/>
      <c r="NCH600" s="2"/>
      <c r="NCI600" s="2"/>
      <c r="NCJ600" s="2"/>
      <c r="NCK600" s="2"/>
      <c r="NCL600" s="2"/>
      <c r="NCM600" s="2"/>
      <c r="NCN600" s="2"/>
      <c r="NCO600" s="2"/>
      <c r="NCP600" s="2"/>
      <c r="NCQ600" s="2"/>
      <c r="NCR600" s="2"/>
      <c r="NCS600" s="2"/>
      <c r="NCT600" s="2"/>
      <c r="NCU600" s="2"/>
      <c r="NCV600" s="2"/>
      <c r="NCW600" s="2"/>
      <c r="NCX600" s="2"/>
      <c r="NCY600" s="2"/>
      <c r="NCZ600" s="2"/>
      <c r="NDA600" s="2"/>
      <c r="NDB600" s="2"/>
      <c r="NDC600" s="2"/>
      <c r="NDD600" s="2"/>
      <c r="NDE600" s="2"/>
      <c r="NDF600" s="2"/>
      <c r="NDG600" s="2"/>
      <c r="NDH600" s="2"/>
      <c r="NDI600" s="2"/>
      <c r="NDJ600" s="2"/>
      <c r="NDK600" s="2"/>
      <c r="NDL600" s="2"/>
      <c r="NDM600" s="2"/>
      <c r="NDN600" s="2"/>
      <c r="NDO600" s="2"/>
      <c r="NDP600" s="2"/>
      <c r="NDQ600" s="2"/>
      <c r="NDR600" s="2"/>
      <c r="NDS600" s="2"/>
      <c r="NDT600" s="2"/>
      <c r="NDU600" s="2"/>
      <c r="NDV600" s="2"/>
      <c r="NDW600" s="2"/>
      <c r="NDX600" s="2"/>
      <c r="NDY600" s="2"/>
      <c r="NDZ600" s="2"/>
      <c r="NEA600" s="2"/>
      <c r="NEB600" s="2"/>
      <c r="NEC600" s="2"/>
      <c r="NED600" s="2"/>
      <c r="NEE600" s="2"/>
      <c r="NEF600" s="2"/>
      <c r="NEG600" s="2"/>
      <c r="NEH600" s="2"/>
      <c r="NEI600" s="2"/>
      <c r="NEJ600" s="2"/>
      <c r="NEK600" s="2"/>
      <c r="NEL600" s="2"/>
      <c r="NEM600" s="2"/>
      <c r="NEN600" s="2"/>
      <c r="NEO600" s="2"/>
      <c r="NEP600" s="2"/>
      <c r="NEQ600" s="2"/>
      <c r="NER600" s="2"/>
      <c r="NES600" s="2"/>
      <c r="NET600" s="2"/>
      <c r="NEU600" s="2"/>
      <c r="NEV600" s="2"/>
      <c r="NEW600" s="2"/>
      <c r="NEX600" s="2"/>
      <c r="NEY600" s="2"/>
      <c r="NEZ600" s="2"/>
      <c r="NFA600" s="2"/>
      <c r="NFB600" s="2"/>
      <c r="NFC600" s="2"/>
      <c r="NFD600" s="2"/>
      <c r="NFE600" s="2"/>
      <c r="NFF600" s="2"/>
      <c r="NFG600" s="2"/>
      <c r="NFH600" s="2"/>
      <c r="NFI600" s="2"/>
      <c r="NFJ600" s="2"/>
      <c r="NFK600" s="2"/>
      <c r="NFL600" s="2"/>
      <c r="NFM600" s="2"/>
      <c r="NFN600" s="2"/>
      <c r="NFO600" s="2"/>
      <c r="NFP600" s="2"/>
      <c r="NFQ600" s="2"/>
      <c r="NFR600" s="2"/>
      <c r="NFS600" s="2"/>
      <c r="NFT600" s="2"/>
      <c r="NFU600" s="2"/>
      <c r="NFV600" s="2"/>
      <c r="NFW600" s="2"/>
      <c r="NFX600" s="2"/>
      <c r="NFY600" s="2"/>
      <c r="NFZ600" s="2"/>
      <c r="NGA600" s="2"/>
      <c r="NGB600" s="2"/>
      <c r="NGC600" s="2"/>
      <c r="NGD600" s="2"/>
      <c r="NGE600" s="2"/>
      <c r="NGF600" s="2"/>
      <c r="NGG600" s="2"/>
      <c r="NGH600" s="2"/>
      <c r="NGI600" s="2"/>
      <c r="NGJ600" s="2"/>
      <c r="NGK600" s="2"/>
      <c r="NGL600" s="2"/>
      <c r="NGM600" s="2"/>
      <c r="NGN600" s="2"/>
      <c r="NGO600" s="2"/>
      <c r="NGP600" s="2"/>
      <c r="NGQ600" s="2"/>
      <c r="NGR600" s="2"/>
      <c r="NGS600" s="2"/>
      <c r="NGT600" s="2"/>
      <c r="NGU600" s="2"/>
      <c r="NGV600" s="2"/>
      <c r="NGW600" s="2"/>
      <c r="NGX600" s="2"/>
      <c r="NGY600" s="2"/>
      <c r="NGZ600" s="2"/>
      <c r="NHA600" s="2"/>
      <c r="NHB600" s="2"/>
      <c r="NHC600" s="2"/>
      <c r="NHD600" s="2"/>
      <c r="NHE600" s="2"/>
      <c r="NHF600" s="2"/>
      <c r="NHG600" s="2"/>
      <c r="NHH600" s="2"/>
      <c r="NHI600" s="2"/>
      <c r="NHJ600" s="2"/>
      <c r="NHK600" s="2"/>
      <c r="NHL600" s="2"/>
      <c r="NHM600" s="2"/>
      <c r="NHN600" s="2"/>
      <c r="NHO600" s="2"/>
      <c r="NHP600" s="2"/>
      <c r="NHQ600" s="2"/>
      <c r="NHR600" s="2"/>
      <c r="NHS600" s="2"/>
      <c r="NHT600" s="2"/>
      <c r="NHU600" s="2"/>
      <c r="NHV600" s="2"/>
      <c r="NHW600" s="2"/>
      <c r="NHX600" s="2"/>
      <c r="NHY600" s="2"/>
      <c r="NHZ600" s="2"/>
      <c r="NIA600" s="2"/>
      <c r="NIB600" s="2"/>
      <c r="NIC600" s="2"/>
      <c r="NID600" s="2"/>
      <c r="NIE600" s="2"/>
      <c r="NIF600" s="2"/>
      <c r="NIG600" s="2"/>
      <c r="NIH600" s="2"/>
      <c r="NII600" s="2"/>
      <c r="NIJ600" s="2"/>
      <c r="NIK600" s="2"/>
      <c r="NIL600" s="2"/>
      <c r="NIM600" s="2"/>
      <c r="NIN600" s="2"/>
      <c r="NIO600" s="2"/>
      <c r="NIP600" s="2"/>
      <c r="NIQ600" s="2"/>
      <c r="NIR600" s="2"/>
      <c r="NIS600" s="2"/>
      <c r="NIT600" s="2"/>
      <c r="NIU600" s="2"/>
      <c r="NIV600" s="2"/>
      <c r="NIW600" s="2"/>
      <c r="NIX600" s="2"/>
      <c r="NIY600" s="2"/>
      <c r="NIZ600" s="2"/>
      <c r="NJA600" s="2"/>
      <c r="NJB600" s="2"/>
      <c r="NJC600" s="2"/>
      <c r="NJD600" s="2"/>
      <c r="NJE600" s="2"/>
      <c r="NJF600" s="2"/>
      <c r="NJG600" s="2"/>
      <c r="NJH600" s="2"/>
      <c r="NJI600" s="2"/>
      <c r="NJJ600" s="2"/>
      <c r="NJK600" s="2"/>
      <c r="NJL600" s="2"/>
      <c r="NJM600" s="2"/>
      <c r="NJN600" s="2"/>
      <c r="NJO600" s="2"/>
      <c r="NJP600" s="2"/>
      <c r="NJQ600" s="2"/>
      <c r="NJR600" s="2"/>
      <c r="NJS600" s="2"/>
      <c r="NJT600" s="2"/>
      <c r="NJU600" s="2"/>
      <c r="NJV600" s="2"/>
      <c r="NJW600" s="2"/>
      <c r="NJX600" s="2"/>
      <c r="NJY600" s="2"/>
      <c r="NJZ600" s="2"/>
      <c r="NKA600" s="2"/>
      <c r="NKB600" s="2"/>
      <c r="NKC600" s="2"/>
      <c r="NKD600" s="2"/>
      <c r="NKE600" s="2"/>
      <c r="NKF600" s="2"/>
      <c r="NKG600" s="2"/>
      <c r="NKH600" s="2"/>
      <c r="NKI600" s="2"/>
      <c r="NKJ600" s="2"/>
      <c r="NKK600" s="2"/>
      <c r="NKL600" s="2"/>
      <c r="NKM600" s="2"/>
      <c r="NKN600" s="2"/>
      <c r="NKO600" s="2"/>
      <c r="NKP600" s="2"/>
      <c r="NKQ600" s="2"/>
      <c r="NKR600" s="2"/>
      <c r="NKS600" s="2"/>
      <c r="NKT600" s="2"/>
      <c r="NKU600" s="2"/>
      <c r="NKV600" s="2"/>
      <c r="NKW600" s="2"/>
      <c r="NKX600" s="2"/>
      <c r="NKY600" s="2"/>
      <c r="NKZ600" s="2"/>
      <c r="NLA600" s="2"/>
      <c r="NLB600" s="2"/>
      <c r="NLC600" s="2"/>
      <c r="NLD600" s="2"/>
      <c r="NLE600" s="2"/>
      <c r="NLF600" s="2"/>
      <c r="NLG600" s="2"/>
      <c r="NLH600" s="2"/>
      <c r="NLI600" s="2"/>
      <c r="NLJ600" s="2"/>
      <c r="NLK600" s="2"/>
      <c r="NLL600" s="2"/>
      <c r="NLM600" s="2"/>
      <c r="NLN600" s="2"/>
      <c r="NLO600" s="2"/>
      <c r="NLP600" s="2"/>
      <c r="NLQ600" s="2"/>
      <c r="NLR600" s="2"/>
      <c r="NLS600" s="2"/>
      <c r="NLT600" s="2"/>
      <c r="NLU600" s="2"/>
      <c r="NLV600" s="2"/>
      <c r="NLW600" s="2"/>
      <c r="NLX600" s="2"/>
      <c r="NLY600" s="2"/>
      <c r="NLZ600" s="2"/>
      <c r="NMA600" s="2"/>
      <c r="NMB600" s="2"/>
      <c r="NMC600" s="2"/>
      <c r="NMD600" s="2"/>
      <c r="NME600" s="2"/>
      <c r="NMF600" s="2"/>
      <c r="NMG600" s="2"/>
      <c r="NMH600" s="2"/>
      <c r="NMI600" s="2"/>
      <c r="NMJ600" s="2"/>
      <c r="NMK600" s="2"/>
      <c r="NML600" s="2"/>
      <c r="NMM600" s="2"/>
      <c r="NMN600" s="2"/>
      <c r="NMO600" s="2"/>
      <c r="NMP600" s="2"/>
      <c r="NMQ600" s="2"/>
      <c r="NMR600" s="2"/>
      <c r="NMS600" s="2"/>
      <c r="NMT600" s="2"/>
      <c r="NMU600" s="2"/>
      <c r="NMV600" s="2"/>
      <c r="NMW600" s="2"/>
      <c r="NMX600" s="2"/>
      <c r="NMY600" s="2"/>
      <c r="NMZ600" s="2"/>
      <c r="NNA600" s="2"/>
      <c r="NNB600" s="2"/>
      <c r="NNC600" s="2"/>
      <c r="NND600" s="2"/>
      <c r="NNE600" s="2"/>
      <c r="NNF600" s="2"/>
      <c r="NNG600" s="2"/>
      <c r="NNH600" s="2"/>
      <c r="NNI600" s="2"/>
      <c r="NNJ600" s="2"/>
      <c r="NNK600" s="2"/>
      <c r="NNL600" s="2"/>
      <c r="NNM600" s="2"/>
      <c r="NNN600" s="2"/>
      <c r="NNO600" s="2"/>
      <c r="NNP600" s="2"/>
      <c r="NNQ600" s="2"/>
      <c r="NNR600" s="2"/>
      <c r="NNS600" s="2"/>
      <c r="NNT600" s="2"/>
      <c r="NNU600" s="2"/>
      <c r="NNV600" s="2"/>
      <c r="NNW600" s="2"/>
      <c r="NNX600" s="2"/>
      <c r="NNY600" s="2"/>
      <c r="NNZ600" s="2"/>
      <c r="NOA600" s="2"/>
      <c r="NOB600" s="2"/>
      <c r="NOC600" s="2"/>
      <c r="NOD600" s="2"/>
      <c r="NOE600" s="2"/>
      <c r="NOF600" s="2"/>
      <c r="NOG600" s="2"/>
      <c r="NOH600" s="2"/>
      <c r="NOI600" s="2"/>
      <c r="NOJ600" s="2"/>
      <c r="NOK600" s="2"/>
      <c r="NOL600" s="2"/>
      <c r="NOM600" s="2"/>
      <c r="NON600" s="2"/>
      <c r="NOO600" s="2"/>
      <c r="NOP600" s="2"/>
      <c r="NOQ600" s="2"/>
      <c r="NOR600" s="2"/>
      <c r="NOS600" s="2"/>
      <c r="NOT600" s="2"/>
      <c r="NOU600" s="2"/>
      <c r="NOV600" s="2"/>
      <c r="NOW600" s="2"/>
      <c r="NOX600" s="2"/>
      <c r="NOY600" s="2"/>
      <c r="NOZ600" s="2"/>
      <c r="NPA600" s="2"/>
      <c r="NPB600" s="2"/>
      <c r="NPC600" s="2"/>
      <c r="NPD600" s="2"/>
      <c r="NPE600" s="2"/>
      <c r="NPF600" s="2"/>
      <c r="NPG600" s="2"/>
      <c r="NPH600" s="2"/>
      <c r="NPI600" s="2"/>
      <c r="NPJ600" s="2"/>
      <c r="NPK600" s="2"/>
      <c r="NPL600" s="2"/>
      <c r="NPM600" s="2"/>
      <c r="NPN600" s="2"/>
      <c r="NPO600" s="2"/>
      <c r="NPP600" s="2"/>
      <c r="NPQ600" s="2"/>
      <c r="NPR600" s="2"/>
      <c r="NPS600" s="2"/>
      <c r="NPT600" s="2"/>
      <c r="NPU600" s="2"/>
      <c r="NPV600" s="2"/>
      <c r="NPW600" s="2"/>
      <c r="NPX600" s="2"/>
      <c r="NPY600" s="2"/>
      <c r="NPZ600" s="2"/>
      <c r="NQA600" s="2"/>
      <c r="NQB600" s="2"/>
      <c r="NQC600" s="2"/>
      <c r="NQD600" s="2"/>
      <c r="NQE600" s="2"/>
      <c r="NQF600" s="2"/>
      <c r="NQG600" s="2"/>
      <c r="NQH600" s="2"/>
      <c r="NQI600" s="2"/>
      <c r="NQJ600" s="2"/>
      <c r="NQK600" s="2"/>
      <c r="NQL600" s="2"/>
      <c r="NQM600" s="2"/>
      <c r="NQN600" s="2"/>
      <c r="NQO600" s="2"/>
      <c r="NQP600" s="2"/>
      <c r="NQQ600" s="2"/>
      <c r="NQR600" s="2"/>
      <c r="NQS600" s="2"/>
      <c r="NQT600" s="2"/>
      <c r="NQU600" s="2"/>
      <c r="NQV600" s="2"/>
      <c r="NQW600" s="2"/>
      <c r="NQX600" s="2"/>
      <c r="NQY600" s="2"/>
      <c r="NQZ600" s="2"/>
      <c r="NRA600" s="2"/>
      <c r="NRB600" s="2"/>
      <c r="NRC600" s="2"/>
      <c r="NRD600" s="2"/>
      <c r="NRE600" s="2"/>
      <c r="NRF600" s="2"/>
      <c r="NRG600" s="2"/>
      <c r="NRH600" s="2"/>
      <c r="NRI600" s="2"/>
      <c r="NRJ600" s="2"/>
      <c r="NRK600" s="2"/>
      <c r="NRL600" s="2"/>
      <c r="NRM600" s="2"/>
      <c r="NRN600" s="2"/>
      <c r="NRO600" s="2"/>
      <c r="NRP600" s="2"/>
      <c r="NRQ600" s="2"/>
      <c r="NRR600" s="2"/>
      <c r="NRS600" s="2"/>
      <c r="NRT600" s="2"/>
      <c r="NRU600" s="2"/>
      <c r="NRV600" s="2"/>
      <c r="NRW600" s="2"/>
      <c r="NRX600" s="2"/>
      <c r="NRY600" s="2"/>
      <c r="NRZ600" s="2"/>
      <c r="NSA600" s="2"/>
      <c r="NSB600" s="2"/>
      <c r="NSC600" s="2"/>
      <c r="NSD600" s="2"/>
      <c r="NSE600" s="2"/>
      <c r="NSF600" s="2"/>
      <c r="NSG600" s="2"/>
      <c r="NSH600" s="2"/>
      <c r="NSI600" s="2"/>
      <c r="NSJ600" s="2"/>
      <c r="NSK600" s="2"/>
      <c r="NSL600" s="2"/>
      <c r="NSM600" s="2"/>
      <c r="NSN600" s="2"/>
      <c r="NSO600" s="2"/>
      <c r="NSP600" s="2"/>
      <c r="NSQ600" s="2"/>
      <c r="NSR600" s="2"/>
      <c r="NSS600" s="2"/>
      <c r="NST600" s="2"/>
      <c r="NSU600" s="2"/>
      <c r="NSV600" s="2"/>
      <c r="NSW600" s="2"/>
      <c r="NSX600" s="2"/>
      <c r="NSY600" s="2"/>
      <c r="NSZ600" s="2"/>
      <c r="NTA600" s="2"/>
      <c r="NTB600" s="2"/>
      <c r="NTC600" s="2"/>
      <c r="NTD600" s="2"/>
      <c r="NTE600" s="2"/>
      <c r="NTF600" s="2"/>
      <c r="NTG600" s="2"/>
      <c r="NTH600" s="2"/>
      <c r="NTI600" s="2"/>
      <c r="NTJ600" s="2"/>
      <c r="NTK600" s="2"/>
      <c r="NTL600" s="2"/>
      <c r="NTM600" s="2"/>
      <c r="NTN600" s="2"/>
      <c r="NTO600" s="2"/>
      <c r="NTP600" s="2"/>
      <c r="NTQ600" s="2"/>
      <c r="NTR600" s="2"/>
      <c r="NTS600" s="2"/>
      <c r="NTT600" s="2"/>
      <c r="NTU600" s="2"/>
      <c r="NTV600" s="2"/>
      <c r="NTW600" s="2"/>
      <c r="NTX600" s="2"/>
      <c r="NTY600" s="2"/>
      <c r="NTZ600" s="2"/>
      <c r="NUA600" s="2"/>
      <c r="NUB600" s="2"/>
      <c r="NUC600" s="2"/>
      <c r="NUD600" s="2"/>
      <c r="NUE600" s="2"/>
      <c r="NUF600" s="2"/>
      <c r="NUG600" s="2"/>
      <c r="NUH600" s="2"/>
      <c r="NUI600" s="2"/>
      <c r="NUJ600" s="2"/>
      <c r="NUK600" s="2"/>
      <c r="NUL600" s="2"/>
      <c r="NUM600" s="2"/>
      <c r="NUN600" s="2"/>
      <c r="NUO600" s="2"/>
      <c r="NUP600" s="2"/>
      <c r="NUQ600" s="2"/>
      <c r="NUR600" s="2"/>
      <c r="NUS600" s="2"/>
      <c r="NUT600" s="2"/>
      <c r="NUU600" s="2"/>
      <c r="NUV600" s="2"/>
      <c r="NUW600" s="2"/>
      <c r="NUX600" s="2"/>
      <c r="NUY600" s="2"/>
      <c r="NUZ600" s="2"/>
      <c r="NVA600" s="2"/>
      <c r="NVB600" s="2"/>
      <c r="NVC600" s="2"/>
      <c r="NVD600" s="2"/>
      <c r="NVE600" s="2"/>
      <c r="NVF600" s="2"/>
      <c r="NVG600" s="2"/>
      <c r="NVH600" s="2"/>
      <c r="NVI600" s="2"/>
      <c r="NVJ600" s="2"/>
      <c r="NVK600" s="2"/>
      <c r="NVL600" s="2"/>
      <c r="NVM600" s="2"/>
      <c r="NVN600" s="2"/>
      <c r="NVO600" s="2"/>
      <c r="NVP600" s="2"/>
      <c r="NVQ600" s="2"/>
      <c r="NVR600" s="2"/>
      <c r="NVS600" s="2"/>
      <c r="NVT600" s="2"/>
      <c r="NVU600" s="2"/>
      <c r="NVV600" s="2"/>
      <c r="NVW600" s="2"/>
      <c r="NVX600" s="2"/>
      <c r="NVY600" s="2"/>
      <c r="NVZ600" s="2"/>
      <c r="NWA600" s="2"/>
      <c r="NWB600" s="2"/>
      <c r="NWC600" s="2"/>
      <c r="NWD600" s="2"/>
      <c r="NWE600" s="2"/>
      <c r="NWF600" s="2"/>
      <c r="NWG600" s="2"/>
      <c r="NWH600" s="2"/>
      <c r="NWI600" s="2"/>
      <c r="NWJ600" s="2"/>
      <c r="NWK600" s="2"/>
      <c r="NWL600" s="2"/>
      <c r="NWM600" s="2"/>
      <c r="NWN600" s="2"/>
      <c r="NWO600" s="2"/>
      <c r="NWP600" s="2"/>
      <c r="NWQ600" s="2"/>
      <c r="NWR600" s="2"/>
      <c r="NWS600" s="2"/>
      <c r="NWT600" s="2"/>
      <c r="NWU600" s="2"/>
      <c r="NWV600" s="2"/>
      <c r="NWW600" s="2"/>
      <c r="NWX600" s="2"/>
      <c r="NWY600" s="2"/>
      <c r="NWZ600" s="2"/>
      <c r="NXA600" s="2"/>
      <c r="NXB600" s="2"/>
      <c r="NXC600" s="2"/>
      <c r="NXD600" s="2"/>
      <c r="NXE600" s="2"/>
      <c r="NXF600" s="2"/>
      <c r="NXG600" s="2"/>
      <c r="NXH600" s="2"/>
      <c r="NXI600" s="2"/>
      <c r="NXJ600" s="2"/>
      <c r="NXK600" s="2"/>
      <c r="NXL600" s="2"/>
      <c r="NXM600" s="2"/>
      <c r="NXN600" s="2"/>
      <c r="NXO600" s="2"/>
      <c r="NXP600" s="2"/>
      <c r="NXQ600" s="2"/>
      <c r="NXR600" s="2"/>
      <c r="NXS600" s="2"/>
      <c r="NXT600" s="2"/>
      <c r="NXU600" s="2"/>
      <c r="NXV600" s="2"/>
      <c r="NXW600" s="2"/>
      <c r="NXX600" s="2"/>
      <c r="NXY600" s="2"/>
      <c r="NXZ600" s="2"/>
      <c r="NYA600" s="2"/>
      <c r="NYB600" s="2"/>
      <c r="NYC600" s="2"/>
      <c r="NYD600" s="2"/>
      <c r="NYE600" s="2"/>
      <c r="NYF600" s="2"/>
      <c r="NYG600" s="2"/>
      <c r="NYH600" s="2"/>
      <c r="NYI600" s="2"/>
      <c r="NYJ600" s="2"/>
      <c r="NYK600" s="2"/>
      <c r="NYL600" s="2"/>
      <c r="NYM600" s="2"/>
      <c r="NYN600" s="2"/>
      <c r="NYO600" s="2"/>
      <c r="NYP600" s="2"/>
      <c r="NYQ600" s="2"/>
      <c r="NYR600" s="2"/>
      <c r="NYS600" s="2"/>
      <c r="NYT600" s="2"/>
      <c r="NYU600" s="2"/>
      <c r="NYV600" s="2"/>
      <c r="NYW600" s="2"/>
      <c r="NYX600" s="2"/>
      <c r="NYY600" s="2"/>
      <c r="NYZ600" s="2"/>
      <c r="NZA600" s="2"/>
      <c r="NZB600" s="2"/>
      <c r="NZC600" s="2"/>
      <c r="NZD600" s="2"/>
      <c r="NZE600" s="2"/>
      <c r="NZF600" s="2"/>
      <c r="NZG600" s="2"/>
      <c r="NZH600" s="2"/>
      <c r="NZI600" s="2"/>
      <c r="NZJ600" s="2"/>
      <c r="NZK600" s="2"/>
      <c r="NZL600" s="2"/>
      <c r="NZM600" s="2"/>
      <c r="NZN600" s="2"/>
      <c r="NZO600" s="2"/>
      <c r="NZP600" s="2"/>
      <c r="NZQ600" s="2"/>
      <c r="NZR600" s="2"/>
      <c r="NZS600" s="2"/>
      <c r="NZT600" s="2"/>
      <c r="NZU600" s="2"/>
      <c r="NZV600" s="2"/>
      <c r="NZW600" s="2"/>
      <c r="NZX600" s="2"/>
      <c r="NZY600" s="2"/>
      <c r="NZZ600" s="2"/>
      <c r="OAA600" s="2"/>
      <c r="OAB600" s="2"/>
      <c r="OAC600" s="2"/>
      <c r="OAD600" s="2"/>
      <c r="OAE600" s="2"/>
      <c r="OAF600" s="2"/>
      <c r="OAG600" s="2"/>
      <c r="OAH600" s="2"/>
      <c r="OAI600" s="2"/>
      <c r="OAJ600" s="2"/>
      <c r="OAK600" s="2"/>
      <c r="OAL600" s="2"/>
      <c r="OAM600" s="2"/>
      <c r="OAN600" s="2"/>
      <c r="OAO600" s="2"/>
      <c r="OAP600" s="2"/>
      <c r="OAQ600" s="2"/>
      <c r="OAR600" s="2"/>
      <c r="OAS600" s="2"/>
      <c r="OAT600" s="2"/>
      <c r="OAU600" s="2"/>
      <c r="OAV600" s="2"/>
      <c r="OAW600" s="2"/>
      <c r="OAX600" s="2"/>
      <c r="OAY600" s="2"/>
      <c r="OAZ600" s="2"/>
      <c r="OBA600" s="2"/>
      <c r="OBB600" s="2"/>
      <c r="OBC600" s="2"/>
      <c r="OBD600" s="2"/>
      <c r="OBE600" s="2"/>
      <c r="OBF600" s="2"/>
      <c r="OBG600" s="2"/>
      <c r="OBH600" s="2"/>
      <c r="OBI600" s="2"/>
      <c r="OBJ600" s="2"/>
      <c r="OBK600" s="2"/>
      <c r="OBL600" s="2"/>
      <c r="OBM600" s="2"/>
      <c r="OBN600" s="2"/>
      <c r="OBO600" s="2"/>
      <c r="OBP600" s="2"/>
      <c r="OBQ600" s="2"/>
      <c r="OBR600" s="2"/>
      <c r="OBS600" s="2"/>
      <c r="OBT600" s="2"/>
      <c r="OBU600" s="2"/>
      <c r="OBV600" s="2"/>
      <c r="OBW600" s="2"/>
      <c r="OBX600" s="2"/>
      <c r="OBY600" s="2"/>
      <c r="OBZ600" s="2"/>
      <c r="OCA600" s="2"/>
      <c r="OCB600" s="2"/>
      <c r="OCC600" s="2"/>
      <c r="OCD600" s="2"/>
      <c r="OCE600" s="2"/>
      <c r="OCF600" s="2"/>
      <c r="OCG600" s="2"/>
      <c r="OCH600" s="2"/>
      <c r="OCI600" s="2"/>
      <c r="OCJ600" s="2"/>
      <c r="OCK600" s="2"/>
      <c r="OCL600" s="2"/>
      <c r="OCM600" s="2"/>
      <c r="OCN600" s="2"/>
      <c r="OCO600" s="2"/>
      <c r="OCP600" s="2"/>
      <c r="OCQ600" s="2"/>
      <c r="OCR600" s="2"/>
      <c r="OCS600" s="2"/>
      <c r="OCT600" s="2"/>
      <c r="OCU600" s="2"/>
      <c r="OCV600" s="2"/>
      <c r="OCW600" s="2"/>
      <c r="OCX600" s="2"/>
      <c r="OCY600" s="2"/>
      <c r="OCZ600" s="2"/>
      <c r="ODA600" s="2"/>
      <c r="ODB600" s="2"/>
      <c r="ODC600" s="2"/>
      <c r="ODD600" s="2"/>
      <c r="ODE600" s="2"/>
      <c r="ODF600" s="2"/>
      <c r="ODG600" s="2"/>
      <c r="ODH600" s="2"/>
      <c r="ODI600" s="2"/>
      <c r="ODJ600" s="2"/>
      <c r="ODK600" s="2"/>
      <c r="ODL600" s="2"/>
      <c r="ODM600" s="2"/>
      <c r="ODN600" s="2"/>
      <c r="ODO600" s="2"/>
      <c r="ODP600" s="2"/>
      <c r="ODQ600" s="2"/>
      <c r="ODR600" s="2"/>
      <c r="ODS600" s="2"/>
      <c r="ODT600" s="2"/>
      <c r="ODU600" s="2"/>
      <c r="ODV600" s="2"/>
      <c r="ODW600" s="2"/>
      <c r="ODX600" s="2"/>
      <c r="ODY600" s="2"/>
      <c r="ODZ600" s="2"/>
      <c r="OEA600" s="2"/>
      <c r="OEB600" s="2"/>
      <c r="OEC600" s="2"/>
      <c r="OED600" s="2"/>
      <c r="OEE600" s="2"/>
      <c r="OEF600" s="2"/>
      <c r="OEG600" s="2"/>
      <c r="OEH600" s="2"/>
      <c r="OEI600" s="2"/>
      <c r="OEJ600" s="2"/>
      <c r="OEK600" s="2"/>
      <c r="OEL600" s="2"/>
      <c r="OEM600" s="2"/>
      <c r="OEN600" s="2"/>
      <c r="OEO600" s="2"/>
      <c r="OEP600" s="2"/>
      <c r="OEQ600" s="2"/>
      <c r="OER600" s="2"/>
      <c r="OES600" s="2"/>
      <c r="OET600" s="2"/>
      <c r="OEU600" s="2"/>
      <c r="OEV600" s="2"/>
      <c r="OEW600" s="2"/>
      <c r="OEX600" s="2"/>
      <c r="OEY600" s="2"/>
      <c r="OEZ600" s="2"/>
      <c r="OFA600" s="2"/>
      <c r="OFB600" s="2"/>
      <c r="OFC600" s="2"/>
      <c r="OFD600" s="2"/>
      <c r="OFE600" s="2"/>
      <c r="OFF600" s="2"/>
      <c r="OFG600" s="2"/>
      <c r="OFH600" s="2"/>
      <c r="OFI600" s="2"/>
      <c r="OFJ600" s="2"/>
      <c r="OFK600" s="2"/>
      <c r="OFL600" s="2"/>
      <c r="OFM600" s="2"/>
      <c r="OFN600" s="2"/>
      <c r="OFO600" s="2"/>
      <c r="OFP600" s="2"/>
      <c r="OFQ600" s="2"/>
      <c r="OFR600" s="2"/>
      <c r="OFS600" s="2"/>
      <c r="OFT600" s="2"/>
      <c r="OFU600" s="2"/>
      <c r="OFV600" s="2"/>
      <c r="OFW600" s="2"/>
      <c r="OFX600" s="2"/>
      <c r="OFY600" s="2"/>
      <c r="OFZ600" s="2"/>
      <c r="OGA600" s="2"/>
      <c r="OGB600" s="2"/>
      <c r="OGC600" s="2"/>
      <c r="OGD600" s="2"/>
      <c r="OGE600" s="2"/>
      <c r="OGF600" s="2"/>
      <c r="OGG600" s="2"/>
      <c r="OGH600" s="2"/>
      <c r="OGI600" s="2"/>
      <c r="OGJ600" s="2"/>
      <c r="OGK600" s="2"/>
      <c r="OGL600" s="2"/>
      <c r="OGM600" s="2"/>
      <c r="OGN600" s="2"/>
      <c r="OGO600" s="2"/>
      <c r="OGP600" s="2"/>
      <c r="OGQ600" s="2"/>
      <c r="OGR600" s="2"/>
      <c r="OGS600" s="2"/>
      <c r="OGT600" s="2"/>
      <c r="OGU600" s="2"/>
      <c r="OGV600" s="2"/>
      <c r="OGW600" s="2"/>
      <c r="OGX600" s="2"/>
      <c r="OGY600" s="2"/>
      <c r="OGZ600" s="2"/>
      <c r="OHA600" s="2"/>
      <c r="OHB600" s="2"/>
      <c r="OHC600" s="2"/>
      <c r="OHD600" s="2"/>
      <c r="OHE600" s="2"/>
      <c r="OHF600" s="2"/>
      <c r="OHG600" s="2"/>
      <c r="OHH600" s="2"/>
      <c r="OHI600" s="2"/>
      <c r="OHJ600" s="2"/>
      <c r="OHK600" s="2"/>
      <c r="OHL600" s="2"/>
      <c r="OHM600" s="2"/>
      <c r="OHN600" s="2"/>
      <c r="OHO600" s="2"/>
      <c r="OHP600" s="2"/>
      <c r="OHQ600" s="2"/>
      <c r="OHR600" s="2"/>
      <c r="OHS600" s="2"/>
      <c r="OHT600" s="2"/>
      <c r="OHU600" s="2"/>
      <c r="OHV600" s="2"/>
      <c r="OHW600" s="2"/>
      <c r="OHX600" s="2"/>
      <c r="OHY600" s="2"/>
      <c r="OHZ600" s="2"/>
      <c r="OIA600" s="2"/>
      <c r="OIB600" s="2"/>
      <c r="OIC600" s="2"/>
      <c r="OID600" s="2"/>
      <c r="OIE600" s="2"/>
      <c r="OIF600" s="2"/>
      <c r="OIG600" s="2"/>
      <c r="OIH600" s="2"/>
      <c r="OII600" s="2"/>
      <c r="OIJ600" s="2"/>
      <c r="OIK600" s="2"/>
      <c r="OIL600" s="2"/>
      <c r="OIM600" s="2"/>
      <c r="OIN600" s="2"/>
      <c r="OIO600" s="2"/>
      <c r="OIP600" s="2"/>
      <c r="OIQ600" s="2"/>
      <c r="OIR600" s="2"/>
      <c r="OIS600" s="2"/>
      <c r="OIT600" s="2"/>
      <c r="OIU600" s="2"/>
      <c r="OIV600" s="2"/>
      <c r="OIW600" s="2"/>
      <c r="OIX600" s="2"/>
      <c r="OIY600" s="2"/>
      <c r="OIZ600" s="2"/>
      <c r="OJA600" s="2"/>
      <c r="OJB600" s="2"/>
      <c r="OJC600" s="2"/>
      <c r="OJD600" s="2"/>
      <c r="OJE600" s="2"/>
      <c r="OJF600" s="2"/>
      <c r="OJG600" s="2"/>
      <c r="OJH600" s="2"/>
      <c r="OJI600" s="2"/>
      <c r="OJJ600" s="2"/>
      <c r="OJK600" s="2"/>
      <c r="OJL600" s="2"/>
      <c r="OJM600" s="2"/>
      <c r="OJN600" s="2"/>
      <c r="OJO600" s="2"/>
      <c r="OJP600" s="2"/>
      <c r="OJQ600" s="2"/>
      <c r="OJR600" s="2"/>
      <c r="OJS600" s="2"/>
      <c r="OJT600" s="2"/>
      <c r="OJU600" s="2"/>
      <c r="OJV600" s="2"/>
      <c r="OJW600" s="2"/>
      <c r="OJX600" s="2"/>
      <c r="OJY600" s="2"/>
      <c r="OJZ600" s="2"/>
      <c r="OKA600" s="2"/>
      <c r="OKB600" s="2"/>
      <c r="OKC600" s="2"/>
      <c r="OKD600" s="2"/>
      <c r="OKE600" s="2"/>
      <c r="OKF600" s="2"/>
      <c r="OKG600" s="2"/>
      <c r="OKH600" s="2"/>
      <c r="OKI600" s="2"/>
      <c r="OKJ600" s="2"/>
      <c r="OKK600" s="2"/>
      <c r="OKL600" s="2"/>
      <c r="OKM600" s="2"/>
      <c r="OKN600" s="2"/>
      <c r="OKO600" s="2"/>
      <c r="OKP600" s="2"/>
      <c r="OKQ600" s="2"/>
      <c r="OKR600" s="2"/>
      <c r="OKS600" s="2"/>
      <c r="OKT600" s="2"/>
      <c r="OKU600" s="2"/>
      <c r="OKV600" s="2"/>
      <c r="OKW600" s="2"/>
      <c r="OKX600" s="2"/>
      <c r="OKY600" s="2"/>
      <c r="OKZ600" s="2"/>
      <c r="OLA600" s="2"/>
      <c r="OLB600" s="2"/>
      <c r="OLC600" s="2"/>
      <c r="OLD600" s="2"/>
      <c r="OLE600" s="2"/>
      <c r="OLF600" s="2"/>
      <c r="OLG600" s="2"/>
      <c r="OLH600" s="2"/>
      <c r="OLI600" s="2"/>
      <c r="OLJ600" s="2"/>
      <c r="OLK600" s="2"/>
      <c r="OLL600" s="2"/>
      <c r="OLM600" s="2"/>
      <c r="OLN600" s="2"/>
      <c r="OLO600" s="2"/>
      <c r="OLP600" s="2"/>
      <c r="OLQ600" s="2"/>
      <c r="OLR600" s="2"/>
      <c r="OLS600" s="2"/>
      <c r="OLT600" s="2"/>
      <c r="OLU600" s="2"/>
      <c r="OLV600" s="2"/>
      <c r="OLW600" s="2"/>
      <c r="OLX600" s="2"/>
      <c r="OLY600" s="2"/>
      <c r="OLZ600" s="2"/>
      <c r="OMA600" s="2"/>
      <c r="OMB600" s="2"/>
      <c r="OMC600" s="2"/>
      <c r="OMD600" s="2"/>
      <c r="OME600" s="2"/>
      <c r="OMF600" s="2"/>
      <c r="OMG600" s="2"/>
      <c r="OMH600" s="2"/>
      <c r="OMI600" s="2"/>
      <c r="OMJ600" s="2"/>
      <c r="OMK600" s="2"/>
      <c r="OML600" s="2"/>
      <c r="OMM600" s="2"/>
      <c r="OMN600" s="2"/>
      <c r="OMO600" s="2"/>
      <c r="OMP600" s="2"/>
      <c r="OMQ600" s="2"/>
      <c r="OMR600" s="2"/>
      <c r="OMS600" s="2"/>
      <c r="OMT600" s="2"/>
      <c r="OMU600" s="2"/>
      <c r="OMV600" s="2"/>
      <c r="OMW600" s="2"/>
      <c r="OMX600" s="2"/>
      <c r="OMY600" s="2"/>
      <c r="OMZ600" s="2"/>
      <c r="ONA600" s="2"/>
      <c r="ONB600" s="2"/>
      <c r="ONC600" s="2"/>
      <c r="OND600" s="2"/>
      <c r="ONE600" s="2"/>
      <c r="ONF600" s="2"/>
      <c r="ONG600" s="2"/>
      <c r="ONH600" s="2"/>
      <c r="ONI600" s="2"/>
      <c r="ONJ600" s="2"/>
      <c r="ONK600" s="2"/>
      <c r="ONL600" s="2"/>
      <c r="ONM600" s="2"/>
      <c r="ONN600" s="2"/>
      <c r="ONO600" s="2"/>
      <c r="ONP600" s="2"/>
      <c r="ONQ600" s="2"/>
      <c r="ONR600" s="2"/>
      <c r="ONS600" s="2"/>
      <c r="ONT600" s="2"/>
      <c r="ONU600" s="2"/>
      <c r="ONV600" s="2"/>
      <c r="ONW600" s="2"/>
      <c r="ONX600" s="2"/>
      <c r="ONY600" s="2"/>
      <c r="ONZ600" s="2"/>
      <c r="OOA600" s="2"/>
      <c r="OOB600" s="2"/>
      <c r="OOC600" s="2"/>
      <c r="OOD600" s="2"/>
      <c r="OOE600" s="2"/>
      <c r="OOF600" s="2"/>
      <c r="OOG600" s="2"/>
      <c r="OOH600" s="2"/>
      <c r="OOI600" s="2"/>
      <c r="OOJ600" s="2"/>
      <c r="OOK600" s="2"/>
      <c r="OOL600" s="2"/>
      <c r="OOM600" s="2"/>
      <c r="OON600" s="2"/>
      <c r="OOO600" s="2"/>
      <c r="OOP600" s="2"/>
      <c r="OOQ600" s="2"/>
      <c r="OOR600" s="2"/>
      <c r="OOS600" s="2"/>
      <c r="OOT600" s="2"/>
      <c r="OOU600" s="2"/>
      <c r="OOV600" s="2"/>
      <c r="OOW600" s="2"/>
      <c r="OOX600" s="2"/>
      <c r="OOY600" s="2"/>
      <c r="OOZ600" s="2"/>
      <c r="OPA600" s="2"/>
      <c r="OPB600" s="2"/>
      <c r="OPC600" s="2"/>
      <c r="OPD600" s="2"/>
      <c r="OPE600" s="2"/>
      <c r="OPF600" s="2"/>
      <c r="OPG600" s="2"/>
      <c r="OPH600" s="2"/>
      <c r="OPI600" s="2"/>
      <c r="OPJ600" s="2"/>
      <c r="OPK600" s="2"/>
      <c r="OPL600" s="2"/>
      <c r="OPM600" s="2"/>
      <c r="OPN600" s="2"/>
      <c r="OPO600" s="2"/>
      <c r="OPP600" s="2"/>
      <c r="OPQ600" s="2"/>
      <c r="OPR600" s="2"/>
      <c r="OPS600" s="2"/>
      <c r="OPT600" s="2"/>
      <c r="OPU600" s="2"/>
      <c r="OPV600" s="2"/>
      <c r="OPW600" s="2"/>
      <c r="OPX600" s="2"/>
      <c r="OPY600" s="2"/>
      <c r="OPZ600" s="2"/>
      <c r="OQA600" s="2"/>
      <c r="OQB600" s="2"/>
      <c r="OQC600" s="2"/>
      <c r="OQD600" s="2"/>
      <c r="OQE600" s="2"/>
      <c r="OQF600" s="2"/>
      <c r="OQG600" s="2"/>
      <c r="OQH600" s="2"/>
      <c r="OQI600" s="2"/>
      <c r="OQJ600" s="2"/>
      <c r="OQK600" s="2"/>
      <c r="OQL600" s="2"/>
      <c r="OQM600" s="2"/>
      <c r="OQN600" s="2"/>
      <c r="OQO600" s="2"/>
      <c r="OQP600" s="2"/>
      <c r="OQQ600" s="2"/>
      <c r="OQR600" s="2"/>
      <c r="OQS600" s="2"/>
      <c r="OQT600" s="2"/>
      <c r="OQU600" s="2"/>
      <c r="OQV600" s="2"/>
      <c r="OQW600" s="2"/>
      <c r="OQX600" s="2"/>
      <c r="OQY600" s="2"/>
      <c r="OQZ600" s="2"/>
      <c r="ORA600" s="2"/>
      <c r="ORB600" s="2"/>
      <c r="ORC600" s="2"/>
      <c r="ORD600" s="2"/>
      <c r="ORE600" s="2"/>
      <c r="ORF600" s="2"/>
      <c r="ORG600" s="2"/>
      <c r="ORH600" s="2"/>
      <c r="ORI600" s="2"/>
      <c r="ORJ600" s="2"/>
      <c r="ORK600" s="2"/>
      <c r="ORL600" s="2"/>
      <c r="ORM600" s="2"/>
      <c r="ORN600" s="2"/>
      <c r="ORO600" s="2"/>
      <c r="ORP600" s="2"/>
      <c r="ORQ600" s="2"/>
      <c r="ORR600" s="2"/>
      <c r="ORS600" s="2"/>
      <c r="ORT600" s="2"/>
      <c r="ORU600" s="2"/>
      <c r="ORV600" s="2"/>
      <c r="ORW600" s="2"/>
      <c r="ORX600" s="2"/>
      <c r="ORY600" s="2"/>
      <c r="ORZ600" s="2"/>
      <c r="OSA600" s="2"/>
      <c r="OSB600" s="2"/>
      <c r="OSC600" s="2"/>
      <c r="OSD600" s="2"/>
      <c r="OSE600" s="2"/>
      <c r="OSF600" s="2"/>
      <c r="OSG600" s="2"/>
      <c r="OSH600" s="2"/>
      <c r="OSI600" s="2"/>
      <c r="OSJ600" s="2"/>
      <c r="OSK600" s="2"/>
      <c r="OSL600" s="2"/>
      <c r="OSM600" s="2"/>
      <c r="OSN600" s="2"/>
      <c r="OSO600" s="2"/>
      <c r="OSP600" s="2"/>
      <c r="OSQ600" s="2"/>
      <c r="OSR600" s="2"/>
      <c r="OSS600" s="2"/>
      <c r="OST600" s="2"/>
      <c r="OSU600" s="2"/>
      <c r="OSV600" s="2"/>
      <c r="OSW600" s="2"/>
      <c r="OSX600" s="2"/>
      <c r="OSY600" s="2"/>
      <c r="OSZ600" s="2"/>
      <c r="OTA600" s="2"/>
      <c r="OTB600" s="2"/>
      <c r="OTC600" s="2"/>
      <c r="OTD600" s="2"/>
      <c r="OTE600" s="2"/>
      <c r="OTF600" s="2"/>
      <c r="OTG600" s="2"/>
      <c r="OTH600" s="2"/>
      <c r="OTI600" s="2"/>
      <c r="OTJ600" s="2"/>
      <c r="OTK600" s="2"/>
      <c r="OTL600" s="2"/>
      <c r="OTM600" s="2"/>
      <c r="OTN600" s="2"/>
      <c r="OTO600" s="2"/>
      <c r="OTP600" s="2"/>
      <c r="OTQ600" s="2"/>
      <c r="OTR600" s="2"/>
      <c r="OTS600" s="2"/>
      <c r="OTT600" s="2"/>
      <c r="OTU600" s="2"/>
      <c r="OTV600" s="2"/>
      <c r="OTW600" s="2"/>
      <c r="OTX600" s="2"/>
      <c r="OTY600" s="2"/>
      <c r="OTZ600" s="2"/>
      <c r="OUA600" s="2"/>
      <c r="OUB600" s="2"/>
      <c r="OUC600" s="2"/>
      <c r="OUD600" s="2"/>
      <c r="OUE600" s="2"/>
      <c r="OUF600" s="2"/>
      <c r="OUG600" s="2"/>
      <c r="OUH600" s="2"/>
      <c r="OUI600" s="2"/>
      <c r="OUJ600" s="2"/>
      <c r="OUK600" s="2"/>
      <c r="OUL600" s="2"/>
      <c r="OUM600" s="2"/>
      <c r="OUN600" s="2"/>
      <c r="OUO600" s="2"/>
      <c r="OUP600" s="2"/>
      <c r="OUQ600" s="2"/>
      <c r="OUR600" s="2"/>
      <c r="OUS600" s="2"/>
      <c r="OUT600" s="2"/>
      <c r="OUU600" s="2"/>
      <c r="OUV600" s="2"/>
      <c r="OUW600" s="2"/>
      <c r="OUX600" s="2"/>
      <c r="OUY600" s="2"/>
      <c r="OUZ600" s="2"/>
      <c r="OVA600" s="2"/>
      <c r="OVB600" s="2"/>
      <c r="OVC600" s="2"/>
      <c r="OVD600" s="2"/>
      <c r="OVE600" s="2"/>
      <c r="OVF600" s="2"/>
      <c r="OVG600" s="2"/>
      <c r="OVH600" s="2"/>
      <c r="OVI600" s="2"/>
      <c r="OVJ600" s="2"/>
      <c r="OVK600" s="2"/>
      <c r="OVL600" s="2"/>
      <c r="OVM600" s="2"/>
      <c r="OVN600" s="2"/>
      <c r="OVO600" s="2"/>
      <c r="OVP600" s="2"/>
      <c r="OVQ600" s="2"/>
      <c r="OVR600" s="2"/>
      <c r="OVS600" s="2"/>
      <c r="OVT600" s="2"/>
      <c r="OVU600" s="2"/>
      <c r="OVV600" s="2"/>
      <c r="OVW600" s="2"/>
      <c r="OVX600" s="2"/>
      <c r="OVY600" s="2"/>
      <c r="OVZ600" s="2"/>
      <c r="OWA600" s="2"/>
      <c r="OWB600" s="2"/>
      <c r="OWC600" s="2"/>
      <c r="OWD600" s="2"/>
      <c r="OWE600" s="2"/>
      <c r="OWF600" s="2"/>
      <c r="OWG600" s="2"/>
      <c r="OWH600" s="2"/>
      <c r="OWI600" s="2"/>
      <c r="OWJ600" s="2"/>
      <c r="OWK600" s="2"/>
      <c r="OWL600" s="2"/>
      <c r="OWM600" s="2"/>
      <c r="OWN600" s="2"/>
      <c r="OWO600" s="2"/>
      <c r="OWP600" s="2"/>
      <c r="OWQ600" s="2"/>
      <c r="OWR600" s="2"/>
      <c r="OWS600" s="2"/>
      <c r="OWT600" s="2"/>
      <c r="OWU600" s="2"/>
      <c r="OWV600" s="2"/>
      <c r="OWW600" s="2"/>
      <c r="OWX600" s="2"/>
      <c r="OWY600" s="2"/>
      <c r="OWZ600" s="2"/>
      <c r="OXA600" s="2"/>
      <c r="OXB600" s="2"/>
      <c r="OXC600" s="2"/>
      <c r="OXD600" s="2"/>
      <c r="OXE600" s="2"/>
      <c r="OXF600" s="2"/>
      <c r="OXG600" s="2"/>
      <c r="OXH600" s="2"/>
      <c r="OXI600" s="2"/>
      <c r="OXJ600" s="2"/>
      <c r="OXK600" s="2"/>
      <c r="OXL600" s="2"/>
      <c r="OXM600" s="2"/>
      <c r="OXN600" s="2"/>
      <c r="OXO600" s="2"/>
      <c r="OXP600" s="2"/>
      <c r="OXQ600" s="2"/>
      <c r="OXR600" s="2"/>
      <c r="OXS600" s="2"/>
      <c r="OXT600" s="2"/>
      <c r="OXU600" s="2"/>
      <c r="OXV600" s="2"/>
      <c r="OXW600" s="2"/>
      <c r="OXX600" s="2"/>
      <c r="OXY600" s="2"/>
      <c r="OXZ600" s="2"/>
      <c r="OYA600" s="2"/>
      <c r="OYB600" s="2"/>
      <c r="OYC600" s="2"/>
      <c r="OYD600" s="2"/>
      <c r="OYE600" s="2"/>
      <c r="OYF600" s="2"/>
      <c r="OYG600" s="2"/>
      <c r="OYH600" s="2"/>
      <c r="OYI600" s="2"/>
      <c r="OYJ600" s="2"/>
      <c r="OYK600" s="2"/>
      <c r="OYL600" s="2"/>
      <c r="OYM600" s="2"/>
      <c r="OYN600" s="2"/>
      <c r="OYO600" s="2"/>
      <c r="OYP600" s="2"/>
      <c r="OYQ600" s="2"/>
      <c r="OYR600" s="2"/>
      <c r="OYS600" s="2"/>
      <c r="OYT600" s="2"/>
      <c r="OYU600" s="2"/>
      <c r="OYV600" s="2"/>
      <c r="OYW600" s="2"/>
      <c r="OYX600" s="2"/>
      <c r="OYY600" s="2"/>
      <c r="OYZ600" s="2"/>
      <c r="OZA600" s="2"/>
      <c r="OZB600" s="2"/>
      <c r="OZC600" s="2"/>
      <c r="OZD600" s="2"/>
      <c r="OZE600" s="2"/>
      <c r="OZF600" s="2"/>
      <c r="OZG600" s="2"/>
      <c r="OZH600" s="2"/>
      <c r="OZI600" s="2"/>
      <c r="OZJ600" s="2"/>
      <c r="OZK600" s="2"/>
      <c r="OZL600" s="2"/>
      <c r="OZM600" s="2"/>
      <c r="OZN600" s="2"/>
      <c r="OZO600" s="2"/>
      <c r="OZP600" s="2"/>
      <c r="OZQ600" s="2"/>
      <c r="OZR600" s="2"/>
      <c r="OZS600" s="2"/>
      <c r="OZT600" s="2"/>
      <c r="OZU600" s="2"/>
      <c r="OZV600" s="2"/>
      <c r="OZW600" s="2"/>
      <c r="OZX600" s="2"/>
      <c r="OZY600" s="2"/>
      <c r="OZZ600" s="2"/>
      <c r="PAA600" s="2"/>
      <c r="PAB600" s="2"/>
      <c r="PAC600" s="2"/>
      <c r="PAD600" s="2"/>
      <c r="PAE600" s="2"/>
      <c r="PAF600" s="2"/>
      <c r="PAG600" s="2"/>
      <c r="PAH600" s="2"/>
      <c r="PAI600" s="2"/>
      <c r="PAJ600" s="2"/>
      <c r="PAK600" s="2"/>
      <c r="PAL600" s="2"/>
      <c r="PAM600" s="2"/>
      <c r="PAN600" s="2"/>
      <c r="PAO600" s="2"/>
      <c r="PAP600" s="2"/>
      <c r="PAQ600" s="2"/>
      <c r="PAR600" s="2"/>
      <c r="PAS600" s="2"/>
      <c r="PAT600" s="2"/>
      <c r="PAU600" s="2"/>
      <c r="PAV600" s="2"/>
      <c r="PAW600" s="2"/>
      <c r="PAX600" s="2"/>
      <c r="PAY600" s="2"/>
      <c r="PAZ600" s="2"/>
      <c r="PBA600" s="2"/>
      <c r="PBB600" s="2"/>
      <c r="PBC600" s="2"/>
      <c r="PBD600" s="2"/>
      <c r="PBE600" s="2"/>
      <c r="PBF600" s="2"/>
      <c r="PBG600" s="2"/>
      <c r="PBH600" s="2"/>
      <c r="PBI600" s="2"/>
      <c r="PBJ600" s="2"/>
      <c r="PBK600" s="2"/>
      <c r="PBL600" s="2"/>
      <c r="PBM600" s="2"/>
      <c r="PBN600" s="2"/>
      <c r="PBO600" s="2"/>
      <c r="PBP600" s="2"/>
      <c r="PBQ600" s="2"/>
      <c r="PBR600" s="2"/>
      <c r="PBS600" s="2"/>
      <c r="PBT600" s="2"/>
      <c r="PBU600" s="2"/>
      <c r="PBV600" s="2"/>
      <c r="PBW600" s="2"/>
      <c r="PBX600" s="2"/>
      <c r="PBY600" s="2"/>
      <c r="PBZ600" s="2"/>
      <c r="PCA600" s="2"/>
      <c r="PCB600" s="2"/>
      <c r="PCC600" s="2"/>
      <c r="PCD600" s="2"/>
      <c r="PCE600" s="2"/>
      <c r="PCF600" s="2"/>
      <c r="PCG600" s="2"/>
      <c r="PCH600" s="2"/>
      <c r="PCI600" s="2"/>
      <c r="PCJ600" s="2"/>
      <c r="PCK600" s="2"/>
      <c r="PCL600" s="2"/>
      <c r="PCM600" s="2"/>
      <c r="PCN600" s="2"/>
      <c r="PCO600" s="2"/>
      <c r="PCP600" s="2"/>
      <c r="PCQ600" s="2"/>
      <c r="PCR600" s="2"/>
      <c r="PCS600" s="2"/>
      <c r="PCT600" s="2"/>
      <c r="PCU600" s="2"/>
      <c r="PCV600" s="2"/>
      <c r="PCW600" s="2"/>
      <c r="PCX600" s="2"/>
      <c r="PCY600" s="2"/>
      <c r="PCZ600" s="2"/>
      <c r="PDA600" s="2"/>
      <c r="PDB600" s="2"/>
      <c r="PDC600" s="2"/>
      <c r="PDD600" s="2"/>
      <c r="PDE600" s="2"/>
      <c r="PDF600" s="2"/>
      <c r="PDG600" s="2"/>
      <c r="PDH600" s="2"/>
      <c r="PDI600" s="2"/>
      <c r="PDJ600" s="2"/>
      <c r="PDK600" s="2"/>
      <c r="PDL600" s="2"/>
      <c r="PDM600" s="2"/>
      <c r="PDN600" s="2"/>
      <c r="PDO600" s="2"/>
      <c r="PDP600" s="2"/>
      <c r="PDQ600" s="2"/>
      <c r="PDR600" s="2"/>
      <c r="PDS600" s="2"/>
      <c r="PDT600" s="2"/>
      <c r="PDU600" s="2"/>
      <c r="PDV600" s="2"/>
      <c r="PDW600" s="2"/>
      <c r="PDX600" s="2"/>
      <c r="PDY600" s="2"/>
      <c r="PDZ600" s="2"/>
      <c r="PEA600" s="2"/>
      <c r="PEB600" s="2"/>
      <c r="PEC600" s="2"/>
      <c r="PED600" s="2"/>
      <c r="PEE600" s="2"/>
      <c r="PEF600" s="2"/>
      <c r="PEG600" s="2"/>
      <c r="PEH600" s="2"/>
      <c r="PEI600" s="2"/>
      <c r="PEJ600" s="2"/>
      <c r="PEK600" s="2"/>
      <c r="PEL600" s="2"/>
      <c r="PEM600" s="2"/>
      <c r="PEN600" s="2"/>
      <c r="PEO600" s="2"/>
      <c r="PEP600" s="2"/>
      <c r="PEQ600" s="2"/>
      <c r="PER600" s="2"/>
      <c r="PES600" s="2"/>
      <c r="PET600" s="2"/>
      <c r="PEU600" s="2"/>
      <c r="PEV600" s="2"/>
      <c r="PEW600" s="2"/>
      <c r="PEX600" s="2"/>
      <c r="PEY600" s="2"/>
      <c r="PEZ600" s="2"/>
      <c r="PFA600" s="2"/>
      <c r="PFB600" s="2"/>
      <c r="PFC600" s="2"/>
      <c r="PFD600" s="2"/>
      <c r="PFE600" s="2"/>
      <c r="PFF600" s="2"/>
      <c r="PFG600" s="2"/>
      <c r="PFH600" s="2"/>
      <c r="PFI600" s="2"/>
      <c r="PFJ600" s="2"/>
      <c r="PFK600" s="2"/>
      <c r="PFL600" s="2"/>
      <c r="PFM600" s="2"/>
      <c r="PFN600" s="2"/>
      <c r="PFO600" s="2"/>
      <c r="PFP600" s="2"/>
      <c r="PFQ600" s="2"/>
      <c r="PFR600" s="2"/>
      <c r="PFS600" s="2"/>
      <c r="PFT600" s="2"/>
      <c r="PFU600" s="2"/>
      <c r="PFV600" s="2"/>
      <c r="PFW600" s="2"/>
      <c r="PFX600" s="2"/>
      <c r="PFY600" s="2"/>
      <c r="PFZ600" s="2"/>
      <c r="PGA600" s="2"/>
      <c r="PGB600" s="2"/>
      <c r="PGC600" s="2"/>
      <c r="PGD600" s="2"/>
      <c r="PGE600" s="2"/>
      <c r="PGF600" s="2"/>
      <c r="PGG600" s="2"/>
      <c r="PGH600" s="2"/>
      <c r="PGI600" s="2"/>
      <c r="PGJ600" s="2"/>
      <c r="PGK600" s="2"/>
      <c r="PGL600" s="2"/>
      <c r="PGM600" s="2"/>
      <c r="PGN600" s="2"/>
      <c r="PGO600" s="2"/>
      <c r="PGP600" s="2"/>
      <c r="PGQ600" s="2"/>
      <c r="PGR600" s="2"/>
      <c r="PGS600" s="2"/>
      <c r="PGT600" s="2"/>
      <c r="PGU600" s="2"/>
      <c r="PGV600" s="2"/>
      <c r="PGW600" s="2"/>
      <c r="PGX600" s="2"/>
      <c r="PGY600" s="2"/>
      <c r="PGZ600" s="2"/>
      <c r="PHA600" s="2"/>
      <c r="PHB600" s="2"/>
      <c r="PHC600" s="2"/>
      <c r="PHD600" s="2"/>
      <c r="PHE600" s="2"/>
      <c r="PHF600" s="2"/>
      <c r="PHG600" s="2"/>
      <c r="PHH600" s="2"/>
      <c r="PHI600" s="2"/>
      <c r="PHJ600" s="2"/>
      <c r="PHK600" s="2"/>
      <c r="PHL600" s="2"/>
      <c r="PHM600" s="2"/>
      <c r="PHN600" s="2"/>
      <c r="PHO600" s="2"/>
      <c r="PHP600" s="2"/>
      <c r="PHQ600" s="2"/>
      <c r="PHR600" s="2"/>
      <c r="PHS600" s="2"/>
      <c r="PHT600" s="2"/>
      <c r="PHU600" s="2"/>
      <c r="PHV600" s="2"/>
      <c r="PHW600" s="2"/>
      <c r="PHX600" s="2"/>
      <c r="PHY600" s="2"/>
      <c r="PHZ600" s="2"/>
      <c r="PIA600" s="2"/>
      <c r="PIB600" s="2"/>
      <c r="PIC600" s="2"/>
      <c r="PID600" s="2"/>
      <c r="PIE600" s="2"/>
      <c r="PIF600" s="2"/>
      <c r="PIG600" s="2"/>
      <c r="PIH600" s="2"/>
      <c r="PII600" s="2"/>
      <c r="PIJ600" s="2"/>
      <c r="PIK600" s="2"/>
      <c r="PIL600" s="2"/>
      <c r="PIM600" s="2"/>
      <c r="PIN600" s="2"/>
      <c r="PIO600" s="2"/>
      <c r="PIP600" s="2"/>
      <c r="PIQ600" s="2"/>
      <c r="PIR600" s="2"/>
      <c r="PIS600" s="2"/>
      <c r="PIT600" s="2"/>
      <c r="PIU600" s="2"/>
      <c r="PIV600" s="2"/>
      <c r="PIW600" s="2"/>
      <c r="PIX600" s="2"/>
      <c r="PIY600" s="2"/>
      <c r="PIZ600" s="2"/>
      <c r="PJA600" s="2"/>
      <c r="PJB600" s="2"/>
      <c r="PJC600" s="2"/>
      <c r="PJD600" s="2"/>
      <c r="PJE600" s="2"/>
      <c r="PJF600" s="2"/>
      <c r="PJG600" s="2"/>
      <c r="PJH600" s="2"/>
      <c r="PJI600" s="2"/>
      <c r="PJJ600" s="2"/>
      <c r="PJK600" s="2"/>
      <c r="PJL600" s="2"/>
      <c r="PJM600" s="2"/>
      <c r="PJN600" s="2"/>
      <c r="PJO600" s="2"/>
      <c r="PJP600" s="2"/>
      <c r="PJQ600" s="2"/>
      <c r="PJR600" s="2"/>
      <c r="PJS600" s="2"/>
      <c r="PJT600" s="2"/>
      <c r="PJU600" s="2"/>
      <c r="PJV600" s="2"/>
      <c r="PJW600" s="2"/>
      <c r="PJX600" s="2"/>
      <c r="PJY600" s="2"/>
      <c r="PJZ600" s="2"/>
      <c r="PKA600" s="2"/>
      <c r="PKB600" s="2"/>
      <c r="PKC600" s="2"/>
      <c r="PKD600" s="2"/>
      <c r="PKE600" s="2"/>
      <c r="PKF600" s="2"/>
      <c r="PKG600" s="2"/>
      <c r="PKH600" s="2"/>
      <c r="PKI600" s="2"/>
      <c r="PKJ600" s="2"/>
      <c r="PKK600" s="2"/>
      <c r="PKL600" s="2"/>
      <c r="PKM600" s="2"/>
      <c r="PKN600" s="2"/>
      <c r="PKO600" s="2"/>
      <c r="PKP600" s="2"/>
      <c r="PKQ600" s="2"/>
      <c r="PKR600" s="2"/>
      <c r="PKS600" s="2"/>
      <c r="PKT600" s="2"/>
      <c r="PKU600" s="2"/>
      <c r="PKV600" s="2"/>
      <c r="PKW600" s="2"/>
      <c r="PKX600" s="2"/>
      <c r="PKY600" s="2"/>
      <c r="PKZ600" s="2"/>
      <c r="PLA600" s="2"/>
      <c r="PLB600" s="2"/>
      <c r="PLC600" s="2"/>
      <c r="PLD600" s="2"/>
      <c r="PLE600" s="2"/>
      <c r="PLF600" s="2"/>
      <c r="PLG600" s="2"/>
      <c r="PLH600" s="2"/>
      <c r="PLI600" s="2"/>
      <c r="PLJ600" s="2"/>
      <c r="PLK600" s="2"/>
      <c r="PLL600" s="2"/>
      <c r="PLM600" s="2"/>
      <c r="PLN600" s="2"/>
      <c r="PLO600" s="2"/>
      <c r="PLP600" s="2"/>
      <c r="PLQ600" s="2"/>
      <c r="PLR600" s="2"/>
      <c r="PLS600" s="2"/>
      <c r="PLT600" s="2"/>
      <c r="PLU600" s="2"/>
      <c r="PLV600" s="2"/>
      <c r="PLW600" s="2"/>
      <c r="PLX600" s="2"/>
      <c r="PLY600" s="2"/>
      <c r="PLZ600" s="2"/>
      <c r="PMA600" s="2"/>
      <c r="PMB600" s="2"/>
      <c r="PMC600" s="2"/>
      <c r="PMD600" s="2"/>
      <c r="PME600" s="2"/>
      <c r="PMF600" s="2"/>
      <c r="PMG600" s="2"/>
      <c r="PMH600" s="2"/>
      <c r="PMI600" s="2"/>
      <c r="PMJ600" s="2"/>
      <c r="PMK600" s="2"/>
      <c r="PML600" s="2"/>
      <c r="PMM600" s="2"/>
      <c r="PMN600" s="2"/>
      <c r="PMO600" s="2"/>
      <c r="PMP600" s="2"/>
      <c r="PMQ600" s="2"/>
      <c r="PMR600" s="2"/>
      <c r="PMS600" s="2"/>
      <c r="PMT600" s="2"/>
      <c r="PMU600" s="2"/>
      <c r="PMV600" s="2"/>
      <c r="PMW600" s="2"/>
      <c r="PMX600" s="2"/>
      <c r="PMY600" s="2"/>
      <c r="PMZ600" s="2"/>
      <c r="PNA600" s="2"/>
      <c r="PNB600" s="2"/>
      <c r="PNC600" s="2"/>
      <c r="PND600" s="2"/>
      <c r="PNE600" s="2"/>
      <c r="PNF600" s="2"/>
      <c r="PNG600" s="2"/>
      <c r="PNH600" s="2"/>
      <c r="PNI600" s="2"/>
      <c r="PNJ600" s="2"/>
      <c r="PNK600" s="2"/>
      <c r="PNL600" s="2"/>
      <c r="PNM600" s="2"/>
      <c r="PNN600" s="2"/>
      <c r="PNO600" s="2"/>
      <c r="PNP600" s="2"/>
      <c r="PNQ600" s="2"/>
      <c r="PNR600" s="2"/>
      <c r="PNS600" s="2"/>
      <c r="PNT600" s="2"/>
      <c r="PNU600" s="2"/>
      <c r="PNV600" s="2"/>
      <c r="PNW600" s="2"/>
      <c r="PNX600" s="2"/>
      <c r="PNY600" s="2"/>
      <c r="PNZ600" s="2"/>
      <c r="POA600" s="2"/>
      <c r="POB600" s="2"/>
      <c r="POC600" s="2"/>
      <c r="POD600" s="2"/>
      <c r="POE600" s="2"/>
      <c r="POF600" s="2"/>
      <c r="POG600" s="2"/>
      <c r="POH600" s="2"/>
      <c r="POI600" s="2"/>
      <c r="POJ600" s="2"/>
      <c r="POK600" s="2"/>
      <c r="POL600" s="2"/>
      <c r="POM600" s="2"/>
      <c r="PON600" s="2"/>
      <c r="POO600" s="2"/>
      <c r="POP600" s="2"/>
      <c r="POQ600" s="2"/>
      <c r="POR600" s="2"/>
      <c r="POS600" s="2"/>
      <c r="POT600" s="2"/>
      <c r="POU600" s="2"/>
      <c r="POV600" s="2"/>
      <c r="POW600" s="2"/>
      <c r="POX600" s="2"/>
      <c r="POY600" s="2"/>
      <c r="POZ600" s="2"/>
      <c r="PPA600" s="2"/>
      <c r="PPB600" s="2"/>
      <c r="PPC600" s="2"/>
      <c r="PPD600" s="2"/>
      <c r="PPE600" s="2"/>
      <c r="PPF600" s="2"/>
      <c r="PPG600" s="2"/>
      <c r="PPH600" s="2"/>
      <c r="PPI600" s="2"/>
      <c r="PPJ600" s="2"/>
      <c r="PPK600" s="2"/>
      <c r="PPL600" s="2"/>
      <c r="PPM600" s="2"/>
      <c r="PPN600" s="2"/>
      <c r="PPO600" s="2"/>
      <c r="PPP600" s="2"/>
      <c r="PPQ600" s="2"/>
      <c r="PPR600" s="2"/>
      <c r="PPS600" s="2"/>
      <c r="PPT600" s="2"/>
      <c r="PPU600" s="2"/>
      <c r="PPV600" s="2"/>
      <c r="PPW600" s="2"/>
      <c r="PPX600" s="2"/>
      <c r="PPY600" s="2"/>
      <c r="PPZ600" s="2"/>
      <c r="PQA600" s="2"/>
      <c r="PQB600" s="2"/>
      <c r="PQC600" s="2"/>
      <c r="PQD600" s="2"/>
      <c r="PQE600" s="2"/>
      <c r="PQF600" s="2"/>
      <c r="PQG600" s="2"/>
      <c r="PQH600" s="2"/>
      <c r="PQI600" s="2"/>
      <c r="PQJ600" s="2"/>
      <c r="PQK600" s="2"/>
      <c r="PQL600" s="2"/>
      <c r="PQM600" s="2"/>
      <c r="PQN600" s="2"/>
      <c r="PQO600" s="2"/>
      <c r="PQP600" s="2"/>
      <c r="PQQ600" s="2"/>
      <c r="PQR600" s="2"/>
      <c r="PQS600" s="2"/>
      <c r="PQT600" s="2"/>
      <c r="PQU600" s="2"/>
      <c r="PQV600" s="2"/>
      <c r="PQW600" s="2"/>
      <c r="PQX600" s="2"/>
      <c r="PQY600" s="2"/>
      <c r="PQZ600" s="2"/>
      <c r="PRA600" s="2"/>
      <c r="PRB600" s="2"/>
      <c r="PRC600" s="2"/>
      <c r="PRD600" s="2"/>
      <c r="PRE600" s="2"/>
      <c r="PRF600" s="2"/>
      <c r="PRG600" s="2"/>
      <c r="PRH600" s="2"/>
      <c r="PRI600" s="2"/>
      <c r="PRJ600" s="2"/>
      <c r="PRK600" s="2"/>
      <c r="PRL600" s="2"/>
      <c r="PRM600" s="2"/>
      <c r="PRN600" s="2"/>
      <c r="PRO600" s="2"/>
      <c r="PRP600" s="2"/>
      <c r="PRQ600" s="2"/>
      <c r="PRR600" s="2"/>
      <c r="PRS600" s="2"/>
      <c r="PRT600" s="2"/>
      <c r="PRU600" s="2"/>
      <c r="PRV600" s="2"/>
      <c r="PRW600" s="2"/>
      <c r="PRX600" s="2"/>
      <c r="PRY600" s="2"/>
      <c r="PRZ600" s="2"/>
      <c r="PSA600" s="2"/>
      <c r="PSB600" s="2"/>
      <c r="PSC600" s="2"/>
      <c r="PSD600" s="2"/>
      <c r="PSE600" s="2"/>
      <c r="PSF600" s="2"/>
      <c r="PSG600" s="2"/>
      <c r="PSH600" s="2"/>
      <c r="PSI600" s="2"/>
      <c r="PSJ600" s="2"/>
      <c r="PSK600" s="2"/>
      <c r="PSL600" s="2"/>
      <c r="PSM600" s="2"/>
      <c r="PSN600" s="2"/>
      <c r="PSO600" s="2"/>
      <c r="PSP600" s="2"/>
      <c r="PSQ600" s="2"/>
      <c r="PSR600" s="2"/>
      <c r="PSS600" s="2"/>
      <c r="PST600" s="2"/>
      <c r="PSU600" s="2"/>
      <c r="PSV600" s="2"/>
      <c r="PSW600" s="2"/>
      <c r="PSX600" s="2"/>
      <c r="PSY600" s="2"/>
      <c r="PSZ600" s="2"/>
      <c r="PTA600" s="2"/>
      <c r="PTB600" s="2"/>
      <c r="PTC600" s="2"/>
      <c r="PTD600" s="2"/>
      <c r="PTE600" s="2"/>
      <c r="PTF600" s="2"/>
      <c r="PTG600" s="2"/>
      <c r="PTH600" s="2"/>
      <c r="PTI600" s="2"/>
      <c r="PTJ600" s="2"/>
      <c r="PTK600" s="2"/>
      <c r="PTL600" s="2"/>
      <c r="PTM600" s="2"/>
      <c r="PTN600" s="2"/>
      <c r="PTO600" s="2"/>
      <c r="PTP600" s="2"/>
      <c r="PTQ600" s="2"/>
      <c r="PTR600" s="2"/>
      <c r="PTS600" s="2"/>
      <c r="PTT600" s="2"/>
      <c r="PTU600" s="2"/>
      <c r="PTV600" s="2"/>
      <c r="PTW600" s="2"/>
      <c r="PTX600" s="2"/>
      <c r="PTY600" s="2"/>
      <c r="PTZ600" s="2"/>
      <c r="PUA600" s="2"/>
      <c r="PUB600" s="2"/>
      <c r="PUC600" s="2"/>
      <c r="PUD600" s="2"/>
      <c r="PUE600" s="2"/>
      <c r="PUF600" s="2"/>
      <c r="PUG600" s="2"/>
      <c r="PUH600" s="2"/>
      <c r="PUI600" s="2"/>
      <c r="PUJ600" s="2"/>
      <c r="PUK600" s="2"/>
      <c r="PUL600" s="2"/>
      <c r="PUM600" s="2"/>
      <c r="PUN600" s="2"/>
      <c r="PUO600" s="2"/>
      <c r="PUP600" s="2"/>
      <c r="PUQ600" s="2"/>
      <c r="PUR600" s="2"/>
      <c r="PUS600" s="2"/>
      <c r="PUT600" s="2"/>
      <c r="PUU600" s="2"/>
      <c r="PUV600" s="2"/>
      <c r="PUW600" s="2"/>
      <c r="PUX600" s="2"/>
      <c r="PUY600" s="2"/>
      <c r="PUZ600" s="2"/>
      <c r="PVA600" s="2"/>
      <c r="PVB600" s="2"/>
      <c r="PVC600" s="2"/>
      <c r="PVD600" s="2"/>
      <c r="PVE600" s="2"/>
      <c r="PVF600" s="2"/>
      <c r="PVG600" s="2"/>
      <c r="PVH600" s="2"/>
      <c r="PVI600" s="2"/>
      <c r="PVJ600" s="2"/>
      <c r="PVK600" s="2"/>
      <c r="PVL600" s="2"/>
      <c r="PVM600" s="2"/>
      <c r="PVN600" s="2"/>
      <c r="PVO600" s="2"/>
      <c r="PVP600" s="2"/>
      <c r="PVQ600" s="2"/>
      <c r="PVR600" s="2"/>
      <c r="PVS600" s="2"/>
      <c r="PVT600" s="2"/>
      <c r="PVU600" s="2"/>
      <c r="PVV600" s="2"/>
      <c r="PVW600" s="2"/>
      <c r="PVX600" s="2"/>
      <c r="PVY600" s="2"/>
      <c r="PVZ600" s="2"/>
      <c r="PWA600" s="2"/>
      <c r="PWB600" s="2"/>
      <c r="PWC600" s="2"/>
      <c r="PWD600" s="2"/>
      <c r="PWE600" s="2"/>
      <c r="PWF600" s="2"/>
      <c r="PWG600" s="2"/>
      <c r="PWH600" s="2"/>
      <c r="PWI600" s="2"/>
      <c r="PWJ600" s="2"/>
      <c r="PWK600" s="2"/>
      <c r="PWL600" s="2"/>
      <c r="PWM600" s="2"/>
      <c r="PWN600" s="2"/>
      <c r="PWO600" s="2"/>
      <c r="PWP600" s="2"/>
      <c r="PWQ600" s="2"/>
      <c r="PWR600" s="2"/>
      <c r="PWS600" s="2"/>
      <c r="PWT600" s="2"/>
      <c r="PWU600" s="2"/>
      <c r="PWV600" s="2"/>
      <c r="PWW600" s="2"/>
      <c r="PWX600" s="2"/>
      <c r="PWY600" s="2"/>
      <c r="PWZ600" s="2"/>
      <c r="PXA600" s="2"/>
      <c r="PXB600" s="2"/>
      <c r="PXC600" s="2"/>
      <c r="PXD600" s="2"/>
      <c r="PXE600" s="2"/>
      <c r="PXF600" s="2"/>
      <c r="PXG600" s="2"/>
      <c r="PXH600" s="2"/>
      <c r="PXI600" s="2"/>
      <c r="PXJ600" s="2"/>
      <c r="PXK600" s="2"/>
      <c r="PXL600" s="2"/>
      <c r="PXM600" s="2"/>
      <c r="PXN600" s="2"/>
      <c r="PXO600" s="2"/>
      <c r="PXP600" s="2"/>
      <c r="PXQ600" s="2"/>
      <c r="PXR600" s="2"/>
      <c r="PXS600" s="2"/>
      <c r="PXT600" s="2"/>
      <c r="PXU600" s="2"/>
      <c r="PXV600" s="2"/>
      <c r="PXW600" s="2"/>
      <c r="PXX600" s="2"/>
      <c r="PXY600" s="2"/>
      <c r="PXZ600" s="2"/>
      <c r="PYA600" s="2"/>
      <c r="PYB600" s="2"/>
      <c r="PYC600" s="2"/>
      <c r="PYD600" s="2"/>
      <c r="PYE600" s="2"/>
      <c r="PYF600" s="2"/>
      <c r="PYG600" s="2"/>
      <c r="PYH600" s="2"/>
      <c r="PYI600" s="2"/>
      <c r="PYJ600" s="2"/>
      <c r="PYK600" s="2"/>
      <c r="PYL600" s="2"/>
      <c r="PYM600" s="2"/>
      <c r="PYN600" s="2"/>
      <c r="PYO600" s="2"/>
      <c r="PYP600" s="2"/>
      <c r="PYQ600" s="2"/>
      <c r="PYR600" s="2"/>
      <c r="PYS600" s="2"/>
      <c r="PYT600" s="2"/>
      <c r="PYU600" s="2"/>
      <c r="PYV600" s="2"/>
      <c r="PYW600" s="2"/>
      <c r="PYX600" s="2"/>
      <c r="PYY600" s="2"/>
      <c r="PYZ600" s="2"/>
      <c r="PZA600" s="2"/>
      <c r="PZB600" s="2"/>
      <c r="PZC600" s="2"/>
      <c r="PZD600" s="2"/>
      <c r="PZE600" s="2"/>
      <c r="PZF600" s="2"/>
      <c r="PZG600" s="2"/>
      <c r="PZH600" s="2"/>
      <c r="PZI600" s="2"/>
      <c r="PZJ600" s="2"/>
      <c r="PZK600" s="2"/>
      <c r="PZL600" s="2"/>
      <c r="PZM600" s="2"/>
      <c r="PZN600" s="2"/>
      <c r="PZO600" s="2"/>
      <c r="PZP600" s="2"/>
      <c r="PZQ600" s="2"/>
      <c r="PZR600" s="2"/>
      <c r="PZS600" s="2"/>
      <c r="PZT600" s="2"/>
      <c r="PZU600" s="2"/>
      <c r="PZV600" s="2"/>
      <c r="PZW600" s="2"/>
      <c r="PZX600" s="2"/>
      <c r="PZY600" s="2"/>
      <c r="PZZ600" s="2"/>
      <c r="QAA600" s="2"/>
      <c r="QAB600" s="2"/>
      <c r="QAC600" s="2"/>
      <c r="QAD600" s="2"/>
      <c r="QAE600" s="2"/>
      <c r="QAF600" s="2"/>
      <c r="QAG600" s="2"/>
      <c r="QAH600" s="2"/>
      <c r="QAI600" s="2"/>
      <c r="QAJ600" s="2"/>
      <c r="QAK600" s="2"/>
      <c r="QAL600" s="2"/>
      <c r="QAM600" s="2"/>
      <c r="QAN600" s="2"/>
      <c r="QAO600" s="2"/>
      <c r="QAP600" s="2"/>
      <c r="QAQ600" s="2"/>
      <c r="QAR600" s="2"/>
      <c r="QAS600" s="2"/>
      <c r="QAT600" s="2"/>
      <c r="QAU600" s="2"/>
      <c r="QAV600" s="2"/>
      <c r="QAW600" s="2"/>
      <c r="QAX600" s="2"/>
      <c r="QAY600" s="2"/>
      <c r="QAZ600" s="2"/>
      <c r="QBA600" s="2"/>
      <c r="QBB600" s="2"/>
      <c r="QBC600" s="2"/>
      <c r="QBD600" s="2"/>
      <c r="QBE600" s="2"/>
      <c r="QBF600" s="2"/>
      <c r="QBG600" s="2"/>
      <c r="QBH600" s="2"/>
      <c r="QBI600" s="2"/>
      <c r="QBJ600" s="2"/>
      <c r="QBK600" s="2"/>
      <c r="QBL600" s="2"/>
      <c r="QBM600" s="2"/>
      <c r="QBN600" s="2"/>
      <c r="QBO600" s="2"/>
      <c r="QBP600" s="2"/>
      <c r="QBQ600" s="2"/>
      <c r="QBR600" s="2"/>
      <c r="QBS600" s="2"/>
      <c r="QBT600" s="2"/>
      <c r="QBU600" s="2"/>
      <c r="QBV600" s="2"/>
      <c r="QBW600" s="2"/>
      <c r="QBX600" s="2"/>
      <c r="QBY600" s="2"/>
      <c r="QBZ600" s="2"/>
      <c r="QCA600" s="2"/>
      <c r="QCB600" s="2"/>
      <c r="QCC600" s="2"/>
      <c r="QCD600" s="2"/>
      <c r="QCE600" s="2"/>
      <c r="QCF600" s="2"/>
      <c r="QCG600" s="2"/>
      <c r="QCH600" s="2"/>
      <c r="QCI600" s="2"/>
      <c r="QCJ600" s="2"/>
      <c r="QCK600" s="2"/>
      <c r="QCL600" s="2"/>
      <c r="QCM600" s="2"/>
      <c r="QCN600" s="2"/>
      <c r="QCO600" s="2"/>
      <c r="QCP600" s="2"/>
      <c r="QCQ600" s="2"/>
      <c r="QCR600" s="2"/>
      <c r="QCS600" s="2"/>
      <c r="QCT600" s="2"/>
      <c r="QCU600" s="2"/>
      <c r="QCV600" s="2"/>
      <c r="QCW600" s="2"/>
      <c r="QCX600" s="2"/>
      <c r="QCY600" s="2"/>
      <c r="QCZ600" s="2"/>
      <c r="QDA600" s="2"/>
      <c r="QDB600" s="2"/>
      <c r="QDC600" s="2"/>
      <c r="QDD600" s="2"/>
      <c r="QDE600" s="2"/>
      <c r="QDF600" s="2"/>
      <c r="QDG600" s="2"/>
      <c r="QDH600" s="2"/>
      <c r="QDI600" s="2"/>
      <c r="QDJ600" s="2"/>
      <c r="QDK600" s="2"/>
      <c r="QDL600" s="2"/>
      <c r="QDM600" s="2"/>
      <c r="QDN600" s="2"/>
      <c r="QDO600" s="2"/>
      <c r="QDP600" s="2"/>
      <c r="QDQ600" s="2"/>
      <c r="QDR600" s="2"/>
      <c r="QDS600" s="2"/>
      <c r="QDT600" s="2"/>
      <c r="QDU600" s="2"/>
      <c r="QDV600" s="2"/>
      <c r="QDW600" s="2"/>
      <c r="QDX600" s="2"/>
      <c r="QDY600" s="2"/>
      <c r="QDZ600" s="2"/>
      <c r="QEA600" s="2"/>
      <c r="QEB600" s="2"/>
      <c r="QEC600" s="2"/>
      <c r="QED600" s="2"/>
      <c r="QEE600" s="2"/>
      <c r="QEF600" s="2"/>
      <c r="QEG600" s="2"/>
      <c r="QEH600" s="2"/>
      <c r="QEI600" s="2"/>
      <c r="QEJ600" s="2"/>
      <c r="QEK600" s="2"/>
      <c r="QEL600" s="2"/>
      <c r="QEM600" s="2"/>
      <c r="QEN600" s="2"/>
      <c r="QEO600" s="2"/>
      <c r="QEP600" s="2"/>
      <c r="QEQ600" s="2"/>
      <c r="QER600" s="2"/>
      <c r="QES600" s="2"/>
      <c r="QET600" s="2"/>
      <c r="QEU600" s="2"/>
      <c r="QEV600" s="2"/>
      <c r="QEW600" s="2"/>
      <c r="QEX600" s="2"/>
      <c r="QEY600" s="2"/>
      <c r="QEZ600" s="2"/>
      <c r="QFA600" s="2"/>
      <c r="QFB600" s="2"/>
      <c r="QFC600" s="2"/>
      <c r="QFD600" s="2"/>
      <c r="QFE600" s="2"/>
      <c r="QFF600" s="2"/>
      <c r="QFG600" s="2"/>
      <c r="QFH600" s="2"/>
      <c r="QFI600" s="2"/>
      <c r="QFJ600" s="2"/>
      <c r="QFK600" s="2"/>
      <c r="QFL600" s="2"/>
      <c r="QFM600" s="2"/>
      <c r="QFN600" s="2"/>
      <c r="QFO600" s="2"/>
      <c r="QFP600" s="2"/>
      <c r="QFQ600" s="2"/>
      <c r="QFR600" s="2"/>
      <c r="QFS600" s="2"/>
      <c r="QFT600" s="2"/>
      <c r="QFU600" s="2"/>
      <c r="QFV600" s="2"/>
      <c r="QFW600" s="2"/>
      <c r="QFX600" s="2"/>
      <c r="QFY600" s="2"/>
      <c r="QFZ600" s="2"/>
      <c r="QGA600" s="2"/>
      <c r="QGB600" s="2"/>
      <c r="QGC600" s="2"/>
      <c r="QGD600" s="2"/>
      <c r="QGE600" s="2"/>
      <c r="QGF600" s="2"/>
      <c r="QGG600" s="2"/>
      <c r="QGH600" s="2"/>
      <c r="QGI600" s="2"/>
      <c r="QGJ600" s="2"/>
      <c r="QGK600" s="2"/>
      <c r="QGL600" s="2"/>
      <c r="QGM600" s="2"/>
      <c r="QGN600" s="2"/>
      <c r="QGO600" s="2"/>
      <c r="QGP600" s="2"/>
      <c r="QGQ600" s="2"/>
      <c r="QGR600" s="2"/>
      <c r="QGS600" s="2"/>
      <c r="QGT600" s="2"/>
      <c r="QGU600" s="2"/>
      <c r="QGV600" s="2"/>
      <c r="QGW600" s="2"/>
      <c r="QGX600" s="2"/>
      <c r="QGY600" s="2"/>
      <c r="QGZ600" s="2"/>
      <c r="QHA600" s="2"/>
      <c r="QHB600" s="2"/>
      <c r="QHC600" s="2"/>
      <c r="QHD600" s="2"/>
      <c r="QHE600" s="2"/>
      <c r="QHF600" s="2"/>
      <c r="QHG600" s="2"/>
      <c r="QHH600" s="2"/>
      <c r="QHI600" s="2"/>
      <c r="QHJ600" s="2"/>
      <c r="QHK600" s="2"/>
      <c r="QHL600" s="2"/>
      <c r="QHM600" s="2"/>
      <c r="QHN600" s="2"/>
      <c r="QHO600" s="2"/>
      <c r="QHP600" s="2"/>
      <c r="QHQ600" s="2"/>
      <c r="QHR600" s="2"/>
      <c r="QHS600" s="2"/>
      <c r="QHT600" s="2"/>
      <c r="QHU600" s="2"/>
      <c r="QHV600" s="2"/>
      <c r="QHW600" s="2"/>
      <c r="QHX600" s="2"/>
      <c r="QHY600" s="2"/>
      <c r="QHZ600" s="2"/>
      <c r="QIA600" s="2"/>
      <c r="QIB600" s="2"/>
      <c r="QIC600" s="2"/>
      <c r="QID600" s="2"/>
      <c r="QIE600" s="2"/>
      <c r="QIF600" s="2"/>
      <c r="QIG600" s="2"/>
      <c r="QIH600" s="2"/>
      <c r="QII600" s="2"/>
      <c r="QIJ600" s="2"/>
      <c r="QIK600" s="2"/>
      <c r="QIL600" s="2"/>
      <c r="QIM600" s="2"/>
      <c r="QIN600" s="2"/>
      <c r="QIO600" s="2"/>
      <c r="QIP600" s="2"/>
      <c r="QIQ600" s="2"/>
      <c r="QIR600" s="2"/>
      <c r="QIS600" s="2"/>
      <c r="QIT600" s="2"/>
      <c r="QIU600" s="2"/>
      <c r="QIV600" s="2"/>
      <c r="QIW600" s="2"/>
      <c r="QIX600" s="2"/>
      <c r="QIY600" s="2"/>
      <c r="QIZ600" s="2"/>
      <c r="QJA600" s="2"/>
      <c r="QJB600" s="2"/>
      <c r="QJC600" s="2"/>
      <c r="QJD600" s="2"/>
      <c r="QJE600" s="2"/>
      <c r="QJF600" s="2"/>
      <c r="QJG600" s="2"/>
      <c r="QJH600" s="2"/>
      <c r="QJI600" s="2"/>
      <c r="QJJ600" s="2"/>
      <c r="QJK600" s="2"/>
      <c r="QJL600" s="2"/>
      <c r="QJM600" s="2"/>
      <c r="QJN600" s="2"/>
      <c r="QJO600" s="2"/>
      <c r="QJP600" s="2"/>
      <c r="QJQ600" s="2"/>
      <c r="QJR600" s="2"/>
      <c r="QJS600" s="2"/>
      <c r="QJT600" s="2"/>
      <c r="QJU600" s="2"/>
      <c r="QJV600" s="2"/>
      <c r="QJW600" s="2"/>
      <c r="QJX600" s="2"/>
      <c r="QJY600" s="2"/>
      <c r="QJZ600" s="2"/>
      <c r="QKA600" s="2"/>
      <c r="QKB600" s="2"/>
      <c r="QKC600" s="2"/>
      <c r="QKD600" s="2"/>
      <c r="QKE600" s="2"/>
      <c r="QKF600" s="2"/>
      <c r="QKG600" s="2"/>
      <c r="QKH600" s="2"/>
      <c r="QKI600" s="2"/>
      <c r="QKJ600" s="2"/>
      <c r="QKK600" s="2"/>
      <c r="QKL600" s="2"/>
      <c r="QKM600" s="2"/>
      <c r="QKN600" s="2"/>
      <c r="QKO600" s="2"/>
      <c r="QKP600" s="2"/>
      <c r="QKQ600" s="2"/>
      <c r="QKR600" s="2"/>
      <c r="QKS600" s="2"/>
      <c r="QKT600" s="2"/>
      <c r="QKU600" s="2"/>
      <c r="QKV600" s="2"/>
      <c r="QKW600" s="2"/>
      <c r="QKX600" s="2"/>
      <c r="QKY600" s="2"/>
      <c r="QKZ600" s="2"/>
      <c r="QLA600" s="2"/>
      <c r="QLB600" s="2"/>
      <c r="QLC600" s="2"/>
      <c r="QLD600" s="2"/>
      <c r="QLE600" s="2"/>
      <c r="QLF600" s="2"/>
      <c r="QLG600" s="2"/>
      <c r="QLH600" s="2"/>
      <c r="QLI600" s="2"/>
      <c r="QLJ600" s="2"/>
      <c r="QLK600" s="2"/>
      <c r="QLL600" s="2"/>
      <c r="QLM600" s="2"/>
      <c r="QLN600" s="2"/>
      <c r="QLO600" s="2"/>
      <c r="QLP600" s="2"/>
      <c r="QLQ600" s="2"/>
      <c r="QLR600" s="2"/>
      <c r="QLS600" s="2"/>
      <c r="QLT600" s="2"/>
      <c r="QLU600" s="2"/>
      <c r="QLV600" s="2"/>
      <c r="QLW600" s="2"/>
      <c r="QLX600" s="2"/>
      <c r="QLY600" s="2"/>
      <c r="QLZ600" s="2"/>
      <c r="QMA600" s="2"/>
      <c r="QMB600" s="2"/>
      <c r="QMC600" s="2"/>
      <c r="QMD600" s="2"/>
      <c r="QME600" s="2"/>
      <c r="QMF600" s="2"/>
      <c r="QMG600" s="2"/>
      <c r="QMH600" s="2"/>
      <c r="QMI600" s="2"/>
      <c r="QMJ600" s="2"/>
      <c r="QMK600" s="2"/>
      <c r="QML600" s="2"/>
      <c r="QMM600" s="2"/>
      <c r="QMN600" s="2"/>
      <c r="QMO600" s="2"/>
      <c r="QMP600" s="2"/>
      <c r="QMQ600" s="2"/>
      <c r="QMR600" s="2"/>
      <c r="QMS600" s="2"/>
      <c r="QMT600" s="2"/>
      <c r="QMU600" s="2"/>
      <c r="QMV600" s="2"/>
      <c r="QMW600" s="2"/>
      <c r="QMX600" s="2"/>
      <c r="QMY600" s="2"/>
      <c r="QMZ600" s="2"/>
      <c r="QNA600" s="2"/>
      <c r="QNB600" s="2"/>
      <c r="QNC600" s="2"/>
      <c r="QND600" s="2"/>
      <c r="QNE600" s="2"/>
      <c r="QNF600" s="2"/>
      <c r="QNG600" s="2"/>
      <c r="QNH600" s="2"/>
      <c r="QNI600" s="2"/>
      <c r="QNJ600" s="2"/>
      <c r="QNK600" s="2"/>
      <c r="QNL600" s="2"/>
      <c r="QNM600" s="2"/>
      <c r="QNN600" s="2"/>
      <c r="QNO600" s="2"/>
      <c r="QNP600" s="2"/>
      <c r="QNQ600" s="2"/>
      <c r="QNR600" s="2"/>
      <c r="QNS600" s="2"/>
      <c r="QNT600" s="2"/>
      <c r="QNU600" s="2"/>
      <c r="QNV600" s="2"/>
      <c r="QNW600" s="2"/>
      <c r="QNX600" s="2"/>
      <c r="QNY600" s="2"/>
      <c r="QNZ600" s="2"/>
      <c r="QOA600" s="2"/>
      <c r="QOB600" s="2"/>
      <c r="QOC600" s="2"/>
      <c r="QOD600" s="2"/>
      <c r="QOE600" s="2"/>
      <c r="QOF600" s="2"/>
      <c r="QOG600" s="2"/>
      <c r="QOH600" s="2"/>
      <c r="QOI600" s="2"/>
      <c r="QOJ600" s="2"/>
      <c r="QOK600" s="2"/>
      <c r="QOL600" s="2"/>
      <c r="QOM600" s="2"/>
      <c r="QON600" s="2"/>
      <c r="QOO600" s="2"/>
      <c r="QOP600" s="2"/>
      <c r="QOQ600" s="2"/>
      <c r="QOR600" s="2"/>
      <c r="QOS600" s="2"/>
      <c r="QOT600" s="2"/>
      <c r="QOU600" s="2"/>
      <c r="QOV600" s="2"/>
      <c r="QOW600" s="2"/>
      <c r="QOX600" s="2"/>
      <c r="QOY600" s="2"/>
      <c r="QOZ600" s="2"/>
      <c r="QPA600" s="2"/>
      <c r="QPB600" s="2"/>
      <c r="QPC600" s="2"/>
      <c r="QPD600" s="2"/>
      <c r="QPE600" s="2"/>
      <c r="QPF600" s="2"/>
      <c r="QPG600" s="2"/>
      <c r="QPH600" s="2"/>
      <c r="QPI600" s="2"/>
      <c r="QPJ600" s="2"/>
      <c r="QPK600" s="2"/>
      <c r="QPL600" s="2"/>
      <c r="QPM600" s="2"/>
      <c r="QPN600" s="2"/>
      <c r="QPO600" s="2"/>
      <c r="QPP600" s="2"/>
      <c r="QPQ600" s="2"/>
      <c r="QPR600" s="2"/>
      <c r="QPS600" s="2"/>
      <c r="QPT600" s="2"/>
      <c r="QPU600" s="2"/>
      <c r="QPV600" s="2"/>
      <c r="QPW600" s="2"/>
      <c r="QPX600" s="2"/>
      <c r="QPY600" s="2"/>
      <c r="QPZ600" s="2"/>
      <c r="QQA600" s="2"/>
      <c r="QQB600" s="2"/>
      <c r="QQC600" s="2"/>
      <c r="QQD600" s="2"/>
      <c r="QQE600" s="2"/>
      <c r="QQF600" s="2"/>
      <c r="QQG600" s="2"/>
      <c r="QQH600" s="2"/>
      <c r="QQI600" s="2"/>
      <c r="QQJ600" s="2"/>
      <c r="QQK600" s="2"/>
      <c r="QQL600" s="2"/>
      <c r="QQM600" s="2"/>
      <c r="QQN600" s="2"/>
      <c r="QQO600" s="2"/>
      <c r="QQP600" s="2"/>
      <c r="QQQ600" s="2"/>
      <c r="QQR600" s="2"/>
      <c r="QQS600" s="2"/>
      <c r="QQT600" s="2"/>
      <c r="QQU600" s="2"/>
      <c r="QQV600" s="2"/>
      <c r="QQW600" s="2"/>
      <c r="QQX600" s="2"/>
      <c r="QQY600" s="2"/>
      <c r="QQZ600" s="2"/>
      <c r="QRA600" s="2"/>
      <c r="QRB600" s="2"/>
      <c r="QRC600" s="2"/>
      <c r="QRD600" s="2"/>
      <c r="QRE600" s="2"/>
      <c r="QRF600" s="2"/>
      <c r="QRG600" s="2"/>
      <c r="QRH600" s="2"/>
      <c r="QRI600" s="2"/>
      <c r="QRJ600" s="2"/>
      <c r="QRK600" s="2"/>
      <c r="QRL600" s="2"/>
      <c r="QRM600" s="2"/>
      <c r="QRN600" s="2"/>
      <c r="QRO600" s="2"/>
      <c r="QRP600" s="2"/>
      <c r="QRQ600" s="2"/>
      <c r="QRR600" s="2"/>
      <c r="QRS600" s="2"/>
      <c r="QRT600" s="2"/>
      <c r="QRU600" s="2"/>
      <c r="QRV600" s="2"/>
      <c r="QRW600" s="2"/>
      <c r="QRX600" s="2"/>
      <c r="QRY600" s="2"/>
      <c r="QRZ600" s="2"/>
      <c r="QSA600" s="2"/>
      <c r="QSB600" s="2"/>
      <c r="QSC600" s="2"/>
      <c r="QSD600" s="2"/>
      <c r="QSE600" s="2"/>
      <c r="QSF600" s="2"/>
      <c r="QSG600" s="2"/>
      <c r="QSH600" s="2"/>
      <c r="QSI600" s="2"/>
      <c r="QSJ600" s="2"/>
      <c r="QSK600" s="2"/>
      <c r="QSL600" s="2"/>
      <c r="QSM600" s="2"/>
      <c r="QSN600" s="2"/>
      <c r="QSO600" s="2"/>
      <c r="QSP600" s="2"/>
      <c r="QSQ600" s="2"/>
      <c r="QSR600" s="2"/>
      <c r="QSS600" s="2"/>
      <c r="QST600" s="2"/>
      <c r="QSU600" s="2"/>
      <c r="QSV600" s="2"/>
      <c r="QSW600" s="2"/>
      <c r="QSX600" s="2"/>
      <c r="QSY600" s="2"/>
      <c r="QSZ600" s="2"/>
      <c r="QTA600" s="2"/>
      <c r="QTB600" s="2"/>
      <c r="QTC600" s="2"/>
      <c r="QTD600" s="2"/>
      <c r="QTE600" s="2"/>
      <c r="QTF600" s="2"/>
      <c r="QTG600" s="2"/>
      <c r="QTH600" s="2"/>
      <c r="QTI600" s="2"/>
      <c r="QTJ600" s="2"/>
      <c r="QTK600" s="2"/>
      <c r="QTL600" s="2"/>
      <c r="QTM600" s="2"/>
      <c r="QTN600" s="2"/>
      <c r="QTO600" s="2"/>
      <c r="QTP600" s="2"/>
      <c r="QTQ600" s="2"/>
      <c r="QTR600" s="2"/>
      <c r="QTS600" s="2"/>
      <c r="QTT600" s="2"/>
      <c r="QTU600" s="2"/>
      <c r="QTV600" s="2"/>
      <c r="QTW600" s="2"/>
      <c r="QTX600" s="2"/>
      <c r="QTY600" s="2"/>
      <c r="QTZ600" s="2"/>
      <c r="QUA600" s="2"/>
      <c r="QUB600" s="2"/>
      <c r="QUC600" s="2"/>
      <c r="QUD600" s="2"/>
      <c r="QUE600" s="2"/>
      <c r="QUF600" s="2"/>
      <c r="QUG600" s="2"/>
      <c r="QUH600" s="2"/>
      <c r="QUI600" s="2"/>
      <c r="QUJ600" s="2"/>
      <c r="QUK600" s="2"/>
      <c r="QUL600" s="2"/>
      <c r="QUM600" s="2"/>
      <c r="QUN600" s="2"/>
      <c r="QUO600" s="2"/>
      <c r="QUP600" s="2"/>
      <c r="QUQ600" s="2"/>
      <c r="QUR600" s="2"/>
      <c r="QUS600" s="2"/>
      <c r="QUT600" s="2"/>
      <c r="QUU600" s="2"/>
      <c r="QUV600" s="2"/>
      <c r="QUW600" s="2"/>
      <c r="QUX600" s="2"/>
      <c r="QUY600" s="2"/>
      <c r="QUZ600" s="2"/>
      <c r="QVA600" s="2"/>
      <c r="QVB600" s="2"/>
      <c r="QVC600" s="2"/>
      <c r="QVD600" s="2"/>
      <c r="QVE600" s="2"/>
      <c r="QVF600" s="2"/>
      <c r="QVG600" s="2"/>
      <c r="QVH600" s="2"/>
      <c r="QVI600" s="2"/>
      <c r="QVJ600" s="2"/>
      <c r="QVK600" s="2"/>
      <c r="QVL600" s="2"/>
      <c r="QVM600" s="2"/>
      <c r="QVN600" s="2"/>
      <c r="QVO600" s="2"/>
      <c r="QVP600" s="2"/>
      <c r="QVQ600" s="2"/>
      <c r="QVR600" s="2"/>
      <c r="QVS600" s="2"/>
      <c r="QVT600" s="2"/>
      <c r="QVU600" s="2"/>
      <c r="QVV600" s="2"/>
      <c r="QVW600" s="2"/>
      <c r="QVX600" s="2"/>
      <c r="QVY600" s="2"/>
      <c r="QVZ600" s="2"/>
      <c r="QWA600" s="2"/>
      <c r="QWB600" s="2"/>
      <c r="QWC600" s="2"/>
      <c r="QWD600" s="2"/>
      <c r="QWE600" s="2"/>
      <c r="QWF600" s="2"/>
      <c r="QWG600" s="2"/>
      <c r="QWH600" s="2"/>
      <c r="QWI600" s="2"/>
      <c r="QWJ600" s="2"/>
      <c r="QWK600" s="2"/>
      <c r="QWL600" s="2"/>
      <c r="QWM600" s="2"/>
      <c r="QWN600" s="2"/>
      <c r="QWO600" s="2"/>
      <c r="QWP600" s="2"/>
      <c r="QWQ600" s="2"/>
      <c r="QWR600" s="2"/>
      <c r="QWS600" s="2"/>
      <c r="QWT600" s="2"/>
      <c r="QWU600" s="2"/>
      <c r="QWV600" s="2"/>
      <c r="QWW600" s="2"/>
      <c r="QWX600" s="2"/>
      <c r="QWY600" s="2"/>
      <c r="QWZ600" s="2"/>
      <c r="QXA600" s="2"/>
      <c r="QXB600" s="2"/>
      <c r="QXC600" s="2"/>
      <c r="QXD600" s="2"/>
      <c r="QXE600" s="2"/>
      <c r="QXF600" s="2"/>
      <c r="QXG600" s="2"/>
      <c r="QXH600" s="2"/>
      <c r="QXI600" s="2"/>
      <c r="QXJ600" s="2"/>
      <c r="QXK600" s="2"/>
      <c r="QXL600" s="2"/>
      <c r="QXM600" s="2"/>
      <c r="QXN600" s="2"/>
      <c r="QXO600" s="2"/>
      <c r="QXP600" s="2"/>
      <c r="QXQ600" s="2"/>
      <c r="QXR600" s="2"/>
      <c r="QXS600" s="2"/>
      <c r="QXT600" s="2"/>
      <c r="QXU600" s="2"/>
      <c r="QXV600" s="2"/>
      <c r="QXW600" s="2"/>
      <c r="QXX600" s="2"/>
      <c r="QXY600" s="2"/>
      <c r="QXZ600" s="2"/>
      <c r="QYA600" s="2"/>
      <c r="QYB600" s="2"/>
      <c r="QYC600" s="2"/>
      <c r="QYD600" s="2"/>
      <c r="QYE600" s="2"/>
      <c r="QYF600" s="2"/>
      <c r="QYG600" s="2"/>
      <c r="QYH600" s="2"/>
      <c r="QYI600" s="2"/>
      <c r="QYJ600" s="2"/>
      <c r="QYK600" s="2"/>
      <c r="QYL600" s="2"/>
      <c r="QYM600" s="2"/>
      <c r="QYN600" s="2"/>
      <c r="QYO600" s="2"/>
      <c r="QYP600" s="2"/>
      <c r="QYQ600" s="2"/>
      <c r="QYR600" s="2"/>
      <c r="QYS600" s="2"/>
      <c r="QYT600" s="2"/>
      <c r="QYU600" s="2"/>
      <c r="QYV600" s="2"/>
      <c r="QYW600" s="2"/>
      <c r="QYX600" s="2"/>
      <c r="QYY600" s="2"/>
      <c r="QYZ600" s="2"/>
      <c r="QZA600" s="2"/>
      <c r="QZB600" s="2"/>
      <c r="QZC600" s="2"/>
      <c r="QZD600" s="2"/>
      <c r="QZE600" s="2"/>
      <c r="QZF600" s="2"/>
      <c r="QZG600" s="2"/>
      <c r="QZH600" s="2"/>
      <c r="QZI600" s="2"/>
      <c r="QZJ600" s="2"/>
      <c r="QZK600" s="2"/>
      <c r="QZL600" s="2"/>
      <c r="QZM600" s="2"/>
      <c r="QZN600" s="2"/>
      <c r="QZO600" s="2"/>
      <c r="QZP600" s="2"/>
      <c r="QZQ600" s="2"/>
      <c r="QZR600" s="2"/>
      <c r="QZS600" s="2"/>
      <c r="QZT600" s="2"/>
      <c r="QZU600" s="2"/>
      <c r="QZV600" s="2"/>
      <c r="QZW600" s="2"/>
      <c r="QZX600" s="2"/>
      <c r="QZY600" s="2"/>
      <c r="QZZ600" s="2"/>
      <c r="RAA600" s="2"/>
      <c r="RAB600" s="2"/>
      <c r="RAC600" s="2"/>
      <c r="RAD600" s="2"/>
      <c r="RAE600" s="2"/>
      <c r="RAF600" s="2"/>
      <c r="RAG600" s="2"/>
      <c r="RAH600" s="2"/>
      <c r="RAI600" s="2"/>
      <c r="RAJ600" s="2"/>
      <c r="RAK600" s="2"/>
      <c r="RAL600" s="2"/>
      <c r="RAM600" s="2"/>
      <c r="RAN600" s="2"/>
      <c r="RAO600" s="2"/>
      <c r="RAP600" s="2"/>
      <c r="RAQ600" s="2"/>
      <c r="RAR600" s="2"/>
      <c r="RAS600" s="2"/>
      <c r="RAT600" s="2"/>
      <c r="RAU600" s="2"/>
      <c r="RAV600" s="2"/>
      <c r="RAW600" s="2"/>
      <c r="RAX600" s="2"/>
      <c r="RAY600" s="2"/>
      <c r="RAZ600" s="2"/>
      <c r="RBA600" s="2"/>
      <c r="RBB600" s="2"/>
      <c r="RBC600" s="2"/>
      <c r="RBD600" s="2"/>
      <c r="RBE600" s="2"/>
      <c r="RBF600" s="2"/>
      <c r="RBG600" s="2"/>
      <c r="RBH600" s="2"/>
      <c r="RBI600" s="2"/>
      <c r="RBJ600" s="2"/>
      <c r="RBK600" s="2"/>
      <c r="RBL600" s="2"/>
      <c r="RBM600" s="2"/>
      <c r="RBN600" s="2"/>
      <c r="RBO600" s="2"/>
      <c r="RBP600" s="2"/>
      <c r="RBQ600" s="2"/>
      <c r="RBR600" s="2"/>
      <c r="RBS600" s="2"/>
      <c r="RBT600" s="2"/>
      <c r="RBU600" s="2"/>
      <c r="RBV600" s="2"/>
      <c r="RBW600" s="2"/>
      <c r="RBX600" s="2"/>
      <c r="RBY600" s="2"/>
      <c r="RBZ600" s="2"/>
      <c r="RCA600" s="2"/>
      <c r="RCB600" s="2"/>
      <c r="RCC600" s="2"/>
      <c r="RCD600" s="2"/>
      <c r="RCE600" s="2"/>
      <c r="RCF600" s="2"/>
      <c r="RCG600" s="2"/>
      <c r="RCH600" s="2"/>
      <c r="RCI600" s="2"/>
      <c r="RCJ600" s="2"/>
      <c r="RCK600" s="2"/>
      <c r="RCL600" s="2"/>
      <c r="RCM600" s="2"/>
      <c r="RCN600" s="2"/>
      <c r="RCO600" s="2"/>
      <c r="RCP600" s="2"/>
      <c r="RCQ600" s="2"/>
      <c r="RCR600" s="2"/>
      <c r="RCS600" s="2"/>
      <c r="RCT600" s="2"/>
      <c r="RCU600" s="2"/>
      <c r="RCV600" s="2"/>
      <c r="RCW600" s="2"/>
      <c r="RCX600" s="2"/>
      <c r="RCY600" s="2"/>
      <c r="RCZ600" s="2"/>
      <c r="RDA600" s="2"/>
      <c r="RDB600" s="2"/>
      <c r="RDC600" s="2"/>
      <c r="RDD600" s="2"/>
      <c r="RDE600" s="2"/>
      <c r="RDF600" s="2"/>
      <c r="RDG600" s="2"/>
      <c r="RDH600" s="2"/>
      <c r="RDI600" s="2"/>
      <c r="RDJ600" s="2"/>
      <c r="RDK600" s="2"/>
      <c r="RDL600" s="2"/>
      <c r="RDM600" s="2"/>
      <c r="RDN600" s="2"/>
      <c r="RDO600" s="2"/>
      <c r="RDP600" s="2"/>
      <c r="RDQ600" s="2"/>
      <c r="RDR600" s="2"/>
      <c r="RDS600" s="2"/>
      <c r="RDT600" s="2"/>
      <c r="RDU600" s="2"/>
      <c r="RDV600" s="2"/>
      <c r="RDW600" s="2"/>
      <c r="RDX600" s="2"/>
      <c r="RDY600" s="2"/>
      <c r="RDZ600" s="2"/>
      <c r="REA600" s="2"/>
      <c r="REB600" s="2"/>
      <c r="REC600" s="2"/>
      <c r="RED600" s="2"/>
      <c r="REE600" s="2"/>
      <c r="REF600" s="2"/>
      <c r="REG600" s="2"/>
      <c r="REH600" s="2"/>
      <c r="REI600" s="2"/>
      <c r="REJ600" s="2"/>
      <c r="REK600" s="2"/>
      <c r="REL600" s="2"/>
      <c r="REM600" s="2"/>
      <c r="REN600" s="2"/>
      <c r="REO600" s="2"/>
      <c r="REP600" s="2"/>
      <c r="REQ600" s="2"/>
      <c r="RER600" s="2"/>
      <c r="RES600" s="2"/>
      <c r="RET600" s="2"/>
      <c r="REU600" s="2"/>
      <c r="REV600" s="2"/>
      <c r="REW600" s="2"/>
      <c r="REX600" s="2"/>
      <c r="REY600" s="2"/>
      <c r="REZ600" s="2"/>
      <c r="RFA600" s="2"/>
      <c r="RFB600" s="2"/>
      <c r="RFC600" s="2"/>
      <c r="RFD600" s="2"/>
      <c r="RFE600" s="2"/>
      <c r="RFF600" s="2"/>
      <c r="RFG600" s="2"/>
      <c r="RFH600" s="2"/>
      <c r="RFI600" s="2"/>
      <c r="RFJ600" s="2"/>
      <c r="RFK600" s="2"/>
      <c r="RFL600" s="2"/>
      <c r="RFM600" s="2"/>
      <c r="RFN600" s="2"/>
      <c r="RFO600" s="2"/>
      <c r="RFP600" s="2"/>
      <c r="RFQ600" s="2"/>
      <c r="RFR600" s="2"/>
      <c r="RFS600" s="2"/>
      <c r="RFT600" s="2"/>
      <c r="RFU600" s="2"/>
      <c r="RFV600" s="2"/>
      <c r="RFW600" s="2"/>
      <c r="RFX600" s="2"/>
      <c r="RFY600" s="2"/>
      <c r="RFZ600" s="2"/>
      <c r="RGA600" s="2"/>
      <c r="RGB600" s="2"/>
      <c r="RGC600" s="2"/>
      <c r="RGD600" s="2"/>
      <c r="RGE600" s="2"/>
      <c r="RGF600" s="2"/>
      <c r="RGG600" s="2"/>
      <c r="RGH600" s="2"/>
      <c r="RGI600" s="2"/>
      <c r="RGJ600" s="2"/>
      <c r="RGK600" s="2"/>
      <c r="RGL600" s="2"/>
      <c r="RGM600" s="2"/>
      <c r="RGN600" s="2"/>
      <c r="RGO600" s="2"/>
      <c r="RGP600" s="2"/>
      <c r="RGQ600" s="2"/>
      <c r="RGR600" s="2"/>
      <c r="RGS600" s="2"/>
      <c r="RGT600" s="2"/>
      <c r="RGU600" s="2"/>
      <c r="RGV600" s="2"/>
      <c r="RGW600" s="2"/>
      <c r="RGX600" s="2"/>
      <c r="RGY600" s="2"/>
      <c r="RGZ600" s="2"/>
      <c r="RHA600" s="2"/>
      <c r="RHB600" s="2"/>
      <c r="RHC600" s="2"/>
      <c r="RHD600" s="2"/>
      <c r="RHE600" s="2"/>
      <c r="RHF600" s="2"/>
      <c r="RHG600" s="2"/>
      <c r="RHH600" s="2"/>
      <c r="RHI600" s="2"/>
      <c r="RHJ600" s="2"/>
      <c r="RHK600" s="2"/>
      <c r="RHL600" s="2"/>
      <c r="RHM600" s="2"/>
      <c r="RHN600" s="2"/>
      <c r="RHO600" s="2"/>
      <c r="RHP600" s="2"/>
      <c r="RHQ600" s="2"/>
      <c r="RHR600" s="2"/>
      <c r="RHS600" s="2"/>
      <c r="RHT600" s="2"/>
      <c r="RHU600" s="2"/>
      <c r="RHV600" s="2"/>
      <c r="RHW600" s="2"/>
      <c r="RHX600" s="2"/>
      <c r="RHY600" s="2"/>
      <c r="RHZ600" s="2"/>
      <c r="RIA600" s="2"/>
      <c r="RIB600" s="2"/>
      <c r="RIC600" s="2"/>
      <c r="RID600" s="2"/>
      <c r="RIE600" s="2"/>
      <c r="RIF600" s="2"/>
      <c r="RIG600" s="2"/>
      <c r="RIH600" s="2"/>
      <c r="RII600" s="2"/>
      <c r="RIJ600" s="2"/>
      <c r="RIK600" s="2"/>
      <c r="RIL600" s="2"/>
      <c r="RIM600" s="2"/>
      <c r="RIN600" s="2"/>
      <c r="RIO600" s="2"/>
      <c r="RIP600" s="2"/>
      <c r="RIQ600" s="2"/>
      <c r="RIR600" s="2"/>
      <c r="RIS600" s="2"/>
      <c r="RIT600" s="2"/>
      <c r="RIU600" s="2"/>
      <c r="RIV600" s="2"/>
      <c r="RIW600" s="2"/>
      <c r="RIX600" s="2"/>
      <c r="RIY600" s="2"/>
      <c r="RIZ600" s="2"/>
      <c r="RJA600" s="2"/>
      <c r="RJB600" s="2"/>
      <c r="RJC600" s="2"/>
      <c r="RJD600" s="2"/>
      <c r="RJE600" s="2"/>
      <c r="RJF600" s="2"/>
      <c r="RJG600" s="2"/>
      <c r="RJH600" s="2"/>
      <c r="RJI600" s="2"/>
      <c r="RJJ600" s="2"/>
      <c r="RJK600" s="2"/>
      <c r="RJL600" s="2"/>
      <c r="RJM600" s="2"/>
      <c r="RJN600" s="2"/>
      <c r="RJO600" s="2"/>
      <c r="RJP600" s="2"/>
      <c r="RJQ600" s="2"/>
      <c r="RJR600" s="2"/>
      <c r="RJS600" s="2"/>
      <c r="RJT600" s="2"/>
      <c r="RJU600" s="2"/>
      <c r="RJV600" s="2"/>
      <c r="RJW600" s="2"/>
      <c r="RJX600" s="2"/>
      <c r="RJY600" s="2"/>
      <c r="RJZ600" s="2"/>
      <c r="RKA600" s="2"/>
      <c r="RKB600" s="2"/>
      <c r="RKC600" s="2"/>
      <c r="RKD600" s="2"/>
      <c r="RKE600" s="2"/>
      <c r="RKF600" s="2"/>
      <c r="RKG600" s="2"/>
      <c r="RKH600" s="2"/>
      <c r="RKI600" s="2"/>
      <c r="RKJ600" s="2"/>
      <c r="RKK600" s="2"/>
      <c r="RKL600" s="2"/>
      <c r="RKM600" s="2"/>
      <c r="RKN600" s="2"/>
      <c r="RKO600" s="2"/>
      <c r="RKP600" s="2"/>
      <c r="RKQ600" s="2"/>
      <c r="RKR600" s="2"/>
      <c r="RKS600" s="2"/>
      <c r="RKT600" s="2"/>
      <c r="RKU600" s="2"/>
      <c r="RKV600" s="2"/>
      <c r="RKW600" s="2"/>
      <c r="RKX600" s="2"/>
      <c r="RKY600" s="2"/>
      <c r="RKZ600" s="2"/>
      <c r="RLA600" s="2"/>
      <c r="RLB600" s="2"/>
      <c r="RLC600" s="2"/>
      <c r="RLD600" s="2"/>
      <c r="RLE600" s="2"/>
      <c r="RLF600" s="2"/>
      <c r="RLG600" s="2"/>
      <c r="RLH600" s="2"/>
      <c r="RLI600" s="2"/>
      <c r="RLJ600" s="2"/>
      <c r="RLK600" s="2"/>
      <c r="RLL600" s="2"/>
      <c r="RLM600" s="2"/>
      <c r="RLN600" s="2"/>
      <c r="RLO600" s="2"/>
      <c r="RLP600" s="2"/>
      <c r="RLQ600" s="2"/>
      <c r="RLR600" s="2"/>
      <c r="RLS600" s="2"/>
      <c r="RLT600" s="2"/>
      <c r="RLU600" s="2"/>
      <c r="RLV600" s="2"/>
      <c r="RLW600" s="2"/>
      <c r="RLX600" s="2"/>
      <c r="RLY600" s="2"/>
      <c r="RLZ600" s="2"/>
      <c r="RMA600" s="2"/>
      <c r="RMB600" s="2"/>
      <c r="RMC600" s="2"/>
      <c r="RMD600" s="2"/>
      <c r="RME600" s="2"/>
      <c r="RMF600" s="2"/>
      <c r="RMG600" s="2"/>
      <c r="RMH600" s="2"/>
      <c r="RMI600" s="2"/>
      <c r="RMJ600" s="2"/>
      <c r="RMK600" s="2"/>
      <c r="RML600" s="2"/>
      <c r="RMM600" s="2"/>
      <c r="RMN600" s="2"/>
      <c r="RMO600" s="2"/>
      <c r="RMP600" s="2"/>
      <c r="RMQ600" s="2"/>
      <c r="RMR600" s="2"/>
      <c r="RMS600" s="2"/>
      <c r="RMT600" s="2"/>
      <c r="RMU600" s="2"/>
      <c r="RMV600" s="2"/>
      <c r="RMW600" s="2"/>
      <c r="RMX600" s="2"/>
      <c r="RMY600" s="2"/>
      <c r="RMZ600" s="2"/>
      <c r="RNA600" s="2"/>
      <c r="RNB600" s="2"/>
      <c r="RNC600" s="2"/>
      <c r="RND600" s="2"/>
      <c r="RNE600" s="2"/>
      <c r="RNF600" s="2"/>
      <c r="RNG600" s="2"/>
      <c r="RNH600" s="2"/>
      <c r="RNI600" s="2"/>
      <c r="RNJ600" s="2"/>
      <c r="RNK600" s="2"/>
      <c r="RNL600" s="2"/>
      <c r="RNM600" s="2"/>
      <c r="RNN600" s="2"/>
      <c r="RNO600" s="2"/>
      <c r="RNP600" s="2"/>
      <c r="RNQ600" s="2"/>
      <c r="RNR600" s="2"/>
      <c r="RNS600" s="2"/>
      <c r="RNT600" s="2"/>
      <c r="RNU600" s="2"/>
      <c r="RNV600" s="2"/>
      <c r="RNW600" s="2"/>
      <c r="RNX600" s="2"/>
      <c r="RNY600" s="2"/>
      <c r="RNZ600" s="2"/>
      <c r="ROA600" s="2"/>
      <c r="ROB600" s="2"/>
      <c r="ROC600" s="2"/>
      <c r="ROD600" s="2"/>
      <c r="ROE600" s="2"/>
      <c r="ROF600" s="2"/>
      <c r="ROG600" s="2"/>
      <c r="ROH600" s="2"/>
      <c r="ROI600" s="2"/>
      <c r="ROJ600" s="2"/>
      <c r="ROK600" s="2"/>
      <c r="ROL600" s="2"/>
      <c r="ROM600" s="2"/>
      <c r="RON600" s="2"/>
      <c r="ROO600" s="2"/>
      <c r="ROP600" s="2"/>
      <c r="ROQ600" s="2"/>
      <c r="ROR600" s="2"/>
      <c r="ROS600" s="2"/>
      <c r="ROT600" s="2"/>
      <c r="ROU600" s="2"/>
      <c r="ROV600" s="2"/>
      <c r="ROW600" s="2"/>
      <c r="ROX600" s="2"/>
      <c r="ROY600" s="2"/>
      <c r="ROZ600" s="2"/>
      <c r="RPA600" s="2"/>
      <c r="RPB600" s="2"/>
      <c r="RPC600" s="2"/>
      <c r="RPD600" s="2"/>
      <c r="RPE600" s="2"/>
      <c r="RPF600" s="2"/>
      <c r="RPG600" s="2"/>
      <c r="RPH600" s="2"/>
      <c r="RPI600" s="2"/>
      <c r="RPJ600" s="2"/>
      <c r="RPK600" s="2"/>
      <c r="RPL600" s="2"/>
      <c r="RPM600" s="2"/>
      <c r="RPN600" s="2"/>
      <c r="RPO600" s="2"/>
      <c r="RPP600" s="2"/>
      <c r="RPQ600" s="2"/>
      <c r="RPR600" s="2"/>
      <c r="RPS600" s="2"/>
      <c r="RPT600" s="2"/>
      <c r="RPU600" s="2"/>
      <c r="RPV600" s="2"/>
      <c r="RPW600" s="2"/>
      <c r="RPX600" s="2"/>
      <c r="RPY600" s="2"/>
      <c r="RPZ600" s="2"/>
      <c r="RQA600" s="2"/>
      <c r="RQB600" s="2"/>
      <c r="RQC600" s="2"/>
      <c r="RQD600" s="2"/>
      <c r="RQE600" s="2"/>
      <c r="RQF600" s="2"/>
      <c r="RQG600" s="2"/>
      <c r="RQH600" s="2"/>
      <c r="RQI600" s="2"/>
      <c r="RQJ600" s="2"/>
      <c r="RQK600" s="2"/>
      <c r="RQL600" s="2"/>
      <c r="RQM600" s="2"/>
      <c r="RQN600" s="2"/>
      <c r="RQO600" s="2"/>
      <c r="RQP600" s="2"/>
      <c r="RQQ600" s="2"/>
      <c r="RQR600" s="2"/>
      <c r="RQS600" s="2"/>
      <c r="RQT600" s="2"/>
      <c r="RQU600" s="2"/>
      <c r="RQV600" s="2"/>
      <c r="RQW600" s="2"/>
      <c r="RQX600" s="2"/>
      <c r="RQY600" s="2"/>
      <c r="RQZ600" s="2"/>
      <c r="RRA600" s="2"/>
      <c r="RRB600" s="2"/>
      <c r="RRC600" s="2"/>
      <c r="RRD600" s="2"/>
      <c r="RRE600" s="2"/>
      <c r="RRF600" s="2"/>
      <c r="RRG600" s="2"/>
      <c r="RRH600" s="2"/>
      <c r="RRI600" s="2"/>
      <c r="RRJ600" s="2"/>
      <c r="RRK600" s="2"/>
      <c r="RRL600" s="2"/>
      <c r="RRM600" s="2"/>
      <c r="RRN600" s="2"/>
      <c r="RRO600" s="2"/>
      <c r="RRP600" s="2"/>
      <c r="RRQ600" s="2"/>
      <c r="RRR600" s="2"/>
      <c r="RRS600" s="2"/>
      <c r="RRT600" s="2"/>
      <c r="RRU600" s="2"/>
      <c r="RRV600" s="2"/>
      <c r="RRW600" s="2"/>
      <c r="RRX600" s="2"/>
      <c r="RRY600" s="2"/>
      <c r="RRZ600" s="2"/>
      <c r="RSA600" s="2"/>
      <c r="RSB600" s="2"/>
      <c r="RSC600" s="2"/>
      <c r="RSD600" s="2"/>
      <c r="RSE600" s="2"/>
      <c r="RSF600" s="2"/>
      <c r="RSG600" s="2"/>
      <c r="RSH600" s="2"/>
      <c r="RSI600" s="2"/>
      <c r="RSJ600" s="2"/>
      <c r="RSK600" s="2"/>
      <c r="RSL600" s="2"/>
      <c r="RSM600" s="2"/>
      <c r="RSN600" s="2"/>
      <c r="RSO600" s="2"/>
      <c r="RSP600" s="2"/>
      <c r="RSQ600" s="2"/>
      <c r="RSR600" s="2"/>
      <c r="RSS600" s="2"/>
      <c r="RST600" s="2"/>
      <c r="RSU600" s="2"/>
      <c r="RSV600" s="2"/>
      <c r="RSW600" s="2"/>
      <c r="RSX600" s="2"/>
      <c r="RSY600" s="2"/>
      <c r="RSZ600" s="2"/>
      <c r="RTA600" s="2"/>
      <c r="RTB600" s="2"/>
      <c r="RTC600" s="2"/>
      <c r="RTD600" s="2"/>
      <c r="RTE600" s="2"/>
      <c r="RTF600" s="2"/>
      <c r="RTG600" s="2"/>
      <c r="RTH600" s="2"/>
      <c r="RTI600" s="2"/>
      <c r="RTJ600" s="2"/>
      <c r="RTK600" s="2"/>
      <c r="RTL600" s="2"/>
      <c r="RTM600" s="2"/>
      <c r="RTN600" s="2"/>
      <c r="RTO600" s="2"/>
      <c r="RTP600" s="2"/>
      <c r="RTQ600" s="2"/>
      <c r="RTR600" s="2"/>
      <c r="RTS600" s="2"/>
      <c r="RTT600" s="2"/>
      <c r="RTU600" s="2"/>
      <c r="RTV600" s="2"/>
      <c r="RTW600" s="2"/>
      <c r="RTX600" s="2"/>
      <c r="RTY600" s="2"/>
      <c r="RTZ600" s="2"/>
      <c r="RUA600" s="2"/>
      <c r="RUB600" s="2"/>
      <c r="RUC600" s="2"/>
      <c r="RUD600" s="2"/>
      <c r="RUE600" s="2"/>
      <c r="RUF600" s="2"/>
      <c r="RUG600" s="2"/>
      <c r="RUH600" s="2"/>
      <c r="RUI600" s="2"/>
      <c r="RUJ600" s="2"/>
      <c r="RUK600" s="2"/>
      <c r="RUL600" s="2"/>
      <c r="RUM600" s="2"/>
      <c r="RUN600" s="2"/>
      <c r="RUO600" s="2"/>
      <c r="RUP600" s="2"/>
      <c r="RUQ600" s="2"/>
      <c r="RUR600" s="2"/>
      <c r="RUS600" s="2"/>
      <c r="RUT600" s="2"/>
      <c r="RUU600" s="2"/>
      <c r="RUV600" s="2"/>
      <c r="RUW600" s="2"/>
      <c r="RUX600" s="2"/>
      <c r="RUY600" s="2"/>
      <c r="RUZ600" s="2"/>
      <c r="RVA600" s="2"/>
      <c r="RVB600" s="2"/>
      <c r="RVC600" s="2"/>
      <c r="RVD600" s="2"/>
      <c r="RVE600" s="2"/>
      <c r="RVF600" s="2"/>
      <c r="RVG600" s="2"/>
      <c r="RVH600" s="2"/>
      <c r="RVI600" s="2"/>
      <c r="RVJ600" s="2"/>
      <c r="RVK600" s="2"/>
      <c r="RVL600" s="2"/>
      <c r="RVM600" s="2"/>
      <c r="RVN600" s="2"/>
      <c r="RVO600" s="2"/>
      <c r="RVP600" s="2"/>
      <c r="RVQ600" s="2"/>
      <c r="RVR600" s="2"/>
      <c r="RVS600" s="2"/>
      <c r="RVT600" s="2"/>
      <c r="RVU600" s="2"/>
      <c r="RVV600" s="2"/>
      <c r="RVW600" s="2"/>
      <c r="RVX600" s="2"/>
      <c r="RVY600" s="2"/>
      <c r="RVZ600" s="2"/>
      <c r="RWA600" s="2"/>
      <c r="RWB600" s="2"/>
      <c r="RWC600" s="2"/>
      <c r="RWD600" s="2"/>
      <c r="RWE600" s="2"/>
      <c r="RWF600" s="2"/>
      <c r="RWG600" s="2"/>
      <c r="RWH600" s="2"/>
      <c r="RWI600" s="2"/>
      <c r="RWJ600" s="2"/>
      <c r="RWK600" s="2"/>
      <c r="RWL600" s="2"/>
      <c r="RWM600" s="2"/>
      <c r="RWN600" s="2"/>
      <c r="RWO600" s="2"/>
      <c r="RWP600" s="2"/>
      <c r="RWQ600" s="2"/>
      <c r="RWR600" s="2"/>
      <c r="RWS600" s="2"/>
      <c r="RWT600" s="2"/>
      <c r="RWU600" s="2"/>
      <c r="RWV600" s="2"/>
      <c r="RWW600" s="2"/>
      <c r="RWX600" s="2"/>
      <c r="RWY600" s="2"/>
      <c r="RWZ600" s="2"/>
      <c r="RXA600" s="2"/>
      <c r="RXB600" s="2"/>
      <c r="RXC600" s="2"/>
      <c r="RXD600" s="2"/>
      <c r="RXE600" s="2"/>
      <c r="RXF600" s="2"/>
      <c r="RXG600" s="2"/>
      <c r="RXH600" s="2"/>
      <c r="RXI600" s="2"/>
      <c r="RXJ600" s="2"/>
      <c r="RXK600" s="2"/>
      <c r="RXL600" s="2"/>
      <c r="RXM600" s="2"/>
      <c r="RXN600" s="2"/>
      <c r="RXO600" s="2"/>
      <c r="RXP600" s="2"/>
      <c r="RXQ600" s="2"/>
      <c r="RXR600" s="2"/>
      <c r="RXS600" s="2"/>
      <c r="RXT600" s="2"/>
      <c r="RXU600" s="2"/>
      <c r="RXV600" s="2"/>
      <c r="RXW600" s="2"/>
      <c r="RXX600" s="2"/>
      <c r="RXY600" s="2"/>
      <c r="RXZ600" s="2"/>
      <c r="RYA600" s="2"/>
      <c r="RYB600" s="2"/>
      <c r="RYC600" s="2"/>
      <c r="RYD600" s="2"/>
      <c r="RYE600" s="2"/>
      <c r="RYF600" s="2"/>
      <c r="RYG600" s="2"/>
      <c r="RYH600" s="2"/>
      <c r="RYI600" s="2"/>
      <c r="RYJ600" s="2"/>
      <c r="RYK600" s="2"/>
      <c r="RYL600" s="2"/>
      <c r="RYM600" s="2"/>
      <c r="RYN600" s="2"/>
      <c r="RYO600" s="2"/>
      <c r="RYP600" s="2"/>
      <c r="RYQ600" s="2"/>
      <c r="RYR600" s="2"/>
      <c r="RYS600" s="2"/>
      <c r="RYT600" s="2"/>
      <c r="RYU600" s="2"/>
      <c r="RYV600" s="2"/>
      <c r="RYW600" s="2"/>
      <c r="RYX600" s="2"/>
      <c r="RYY600" s="2"/>
      <c r="RYZ600" s="2"/>
      <c r="RZA600" s="2"/>
      <c r="RZB600" s="2"/>
      <c r="RZC600" s="2"/>
      <c r="RZD600" s="2"/>
      <c r="RZE600" s="2"/>
      <c r="RZF600" s="2"/>
      <c r="RZG600" s="2"/>
      <c r="RZH600" s="2"/>
      <c r="RZI600" s="2"/>
      <c r="RZJ600" s="2"/>
      <c r="RZK600" s="2"/>
      <c r="RZL600" s="2"/>
      <c r="RZM600" s="2"/>
      <c r="RZN600" s="2"/>
      <c r="RZO600" s="2"/>
      <c r="RZP600" s="2"/>
      <c r="RZQ600" s="2"/>
      <c r="RZR600" s="2"/>
      <c r="RZS600" s="2"/>
      <c r="RZT600" s="2"/>
      <c r="RZU600" s="2"/>
      <c r="RZV600" s="2"/>
      <c r="RZW600" s="2"/>
      <c r="RZX600" s="2"/>
      <c r="RZY600" s="2"/>
      <c r="RZZ600" s="2"/>
      <c r="SAA600" s="2"/>
      <c r="SAB600" s="2"/>
      <c r="SAC600" s="2"/>
      <c r="SAD600" s="2"/>
      <c r="SAE600" s="2"/>
      <c r="SAF600" s="2"/>
      <c r="SAG600" s="2"/>
      <c r="SAH600" s="2"/>
      <c r="SAI600" s="2"/>
      <c r="SAJ600" s="2"/>
      <c r="SAK600" s="2"/>
      <c r="SAL600" s="2"/>
      <c r="SAM600" s="2"/>
      <c r="SAN600" s="2"/>
      <c r="SAO600" s="2"/>
      <c r="SAP600" s="2"/>
      <c r="SAQ600" s="2"/>
      <c r="SAR600" s="2"/>
      <c r="SAS600" s="2"/>
      <c r="SAT600" s="2"/>
      <c r="SAU600" s="2"/>
      <c r="SAV600" s="2"/>
      <c r="SAW600" s="2"/>
      <c r="SAX600" s="2"/>
      <c r="SAY600" s="2"/>
      <c r="SAZ600" s="2"/>
      <c r="SBA600" s="2"/>
      <c r="SBB600" s="2"/>
      <c r="SBC600" s="2"/>
      <c r="SBD600" s="2"/>
      <c r="SBE600" s="2"/>
      <c r="SBF600" s="2"/>
      <c r="SBG600" s="2"/>
      <c r="SBH600" s="2"/>
      <c r="SBI600" s="2"/>
      <c r="SBJ600" s="2"/>
      <c r="SBK600" s="2"/>
      <c r="SBL600" s="2"/>
      <c r="SBM600" s="2"/>
      <c r="SBN600" s="2"/>
      <c r="SBO600" s="2"/>
      <c r="SBP600" s="2"/>
      <c r="SBQ600" s="2"/>
      <c r="SBR600" s="2"/>
      <c r="SBS600" s="2"/>
      <c r="SBT600" s="2"/>
      <c r="SBU600" s="2"/>
      <c r="SBV600" s="2"/>
      <c r="SBW600" s="2"/>
      <c r="SBX600" s="2"/>
      <c r="SBY600" s="2"/>
      <c r="SBZ600" s="2"/>
      <c r="SCA600" s="2"/>
      <c r="SCB600" s="2"/>
      <c r="SCC600" s="2"/>
      <c r="SCD600" s="2"/>
      <c r="SCE600" s="2"/>
      <c r="SCF600" s="2"/>
      <c r="SCG600" s="2"/>
      <c r="SCH600" s="2"/>
      <c r="SCI600" s="2"/>
      <c r="SCJ600" s="2"/>
      <c r="SCK600" s="2"/>
      <c r="SCL600" s="2"/>
      <c r="SCM600" s="2"/>
      <c r="SCN600" s="2"/>
      <c r="SCO600" s="2"/>
      <c r="SCP600" s="2"/>
      <c r="SCQ600" s="2"/>
      <c r="SCR600" s="2"/>
      <c r="SCS600" s="2"/>
      <c r="SCT600" s="2"/>
      <c r="SCU600" s="2"/>
      <c r="SCV600" s="2"/>
      <c r="SCW600" s="2"/>
      <c r="SCX600" s="2"/>
      <c r="SCY600" s="2"/>
      <c r="SCZ600" s="2"/>
      <c r="SDA600" s="2"/>
      <c r="SDB600" s="2"/>
      <c r="SDC600" s="2"/>
      <c r="SDD600" s="2"/>
      <c r="SDE600" s="2"/>
      <c r="SDF600" s="2"/>
      <c r="SDG600" s="2"/>
      <c r="SDH600" s="2"/>
      <c r="SDI600" s="2"/>
      <c r="SDJ600" s="2"/>
      <c r="SDK600" s="2"/>
      <c r="SDL600" s="2"/>
      <c r="SDM600" s="2"/>
      <c r="SDN600" s="2"/>
      <c r="SDO600" s="2"/>
      <c r="SDP600" s="2"/>
      <c r="SDQ600" s="2"/>
      <c r="SDR600" s="2"/>
      <c r="SDS600" s="2"/>
      <c r="SDT600" s="2"/>
      <c r="SDU600" s="2"/>
      <c r="SDV600" s="2"/>
      <c r="SDW600" s="2"/>
      <c r="SDX600" s="2"/>
      <c r="SDY600" s="2"/>
      <c r="SDZ600" s="2"/>
      <c r="SEA600" s="2"/>
      <c r="SEB600" s="2"/>
      <c r="SEC600" s="2"/>
      <c r="SED600" s="2"/>
      <c r="SEE600" s="2"/>
      <c r="SEF600" s="2"/>
      <c r="SEG600" s="2"/>
      <c r="SEH600" s="2"/>
      <c r="SEI600" s="2"/>
      <c r="SEJ600" s="2"/>
      <c r="SEK600" s="2"/>
      <c r="SEL600" s="2"/>
      <c r="SEM600" s="2"/>
      <c r="SEN600" s="2"/>
      <c r="SEO600" s="2"/>
      <c r="SEP600" s="2"/>
      <c r="SEQ600" s="2"/>
      <c r="SER600" s="2"/>
      <c r="SES600" s="2"/>
      <c r="SET600" s="2"/>
      <c r="SEU600" s="2"/>
      <c r="SEV600" s="2"/>
      <c r="SEW600" s="2"/>
      <c r="SEX600" s="2"/>
      <c r="SEY600" s="2"/>
      <c r="SEZ600" s="2"/>
      <c r="SFA600" s="2"/>
      <c r="SFB600" s="2"/>
      <c r="SFC600" s="2"/>
      <c r="SFD600" s="2"/>
      <c r="SFE600" s="2"/>
      <c r="SFF600" s="2"/>
      <c r="SFG600" s="2"/>
      <c r="SFH600" s="2"/>
      <c r="SFI600" s="2"/>
      <c r="SFJ600" s="2"/>
      <c r="SFK600" s="2"/>
      <c r="SFL600" s="2"/>
      <c r="SFM600" s="2"/>
      <c r="SFN600" s="2"/>
      <c r="SFO600" s="2"/>
      <c r="SFP600" s="2"/>
      <c r="SFQ600" s="2"/>
      <c r="SFR600" s="2"/>
      <c r="SFS600" s="2"/>
      <c r="SFT600" s="2"/>
      <c r="SFU600" s="2"/>
      <c r="SFV600" s="2"/>
      <c r="SFW600" s="2"/>
      <c r="SFX600" s="2"/>
      <c r="SFY600" s="2"/>
      <c r="SFZ600" s="2"/>
      <c r="SGA600" s="2"/>
      <c r="SGB600" s="2"/>
      <c r="SGC600" s="2"/>
      <c r="SGD600" s="2"/>
      <c r="SGE600" s="2"/>
      <c r="SGF600" s="2"/>
      <c r="SGG600" s="2"/>
      <c r="SGH600" s="2"/>
      <c r="SGI600" s="2"/>
      <c r="SGJ600" s="2"/>
      <c r="SGK600" s="2"/>
      <c r="SGL600" s="2"/>
      <c r="SGM600" s="2"/>
      <c r="SGN600" s="2"/>
      <c r="SGO600" s="2"/>
      <c r="SGP600" s="2"/>
      <c r="SGQ600" s="2"/>
      <c r="SGR600" s="2"/>
      <c r="SGS600" s="2"/>
      <c r="SGT600" s="2"/>
      <c r="SGU600" s="2"/>
      <c r="SGV600" s="2"/>
      <c r="SGW600" s="2"/>
      <c r="SGX600" s="2"/>
      <c r="SGY600" s="2"/>
      <c r="SGZ600" s="2"/>
      <c r="SHA600" s="2"/>
      <c r="SHB600" s="2"/>
      <c r="SHC600" s="2"/>
      <c r="SHD600" s="2"/>
      <c r="SHE600" s="2"/>
      <c r="SHF600" s="2"/>
      <c r="SHG600" s="2"/>
      <c r="SHH600" s="2"/>
      <c r="SHI600" s="2"/>
      <c r="SHJ600" s="2"/>
      <c r="SHK600" s="2"/>
      <c r="SHL600" s="2"/>
      <c r="SHM600" s="2"/>
      <c r="SHN600" s="2"/>
      <c r="SHO600" s="2"/>
      <c r="SHP600" s="2"/>
      <c r="SHQ600" s="2"/>
      <c r="SHR600" s="2"/>
      <c r="SHS600" s="2"/>
      <c r="SHT600" s="2"/>
      <c r="SHU600" s="2"/>
      <c r="SHV600" s="2"/>
      <c r="SHW600" s="2"/>
      <c r="SHX600" s="2"/>
      <c r="SHY600" s="2"/>
      <c r="SHZ600" s="2"/>
      <c r="SIA600" s="2"/>
      <c r="SIB600" s="2"/>
      <c r="SIC600" s="2"/>
      <c r="SID600" s="2"/>
      <c r="SIE600" s="2"/>
      <c r="SIF600" s="2"/>
      <c r="SIG600" s="2"/>
      <c r="SIH600" s="2"/>
      <c r="SII600" s="2"/>
      <c r="SIJ600" s="2"/>
      <c r="SIK600" s="2"/>
      <c r="SIL600" s="2"/>
      <c r="SIM600" s="2"/>
      <c r="SIN600" s="2"/>
      <c r="SIO600" s="2"/>
      <c r="SIP600" s="2"/>
      <c r="SIQ600" s="2"/>
      <c r="SIR600" s="2"/>
      <c r="SIS600" s="2"/>
      <c r="SIT600" s="2"/>
      <c r="SIU600" s="2"/>
      <c r="SIV600" s="2"/>
      <c r="SIW600" s="2"/>
      <c r="SIX600" s="2"/>
      <c r="SIY600" s="2"/>
      <c r="SIZ600" s="2"/>
      <c r="SJA600" s="2"/>
      <c r="SJB600" s="2"/>
      <c r="SJC600" s="2"/>
      <c r="SJD600" s="2"/>
      <c r="SJE600" s="2"/>
      <c r="SJF600" s="2"/>
      <c r="SJG600" s="2"/>
      <c r="SJH600" s="2"/>
      <c r="SJI600" s="2"/>
      <c r="SJJ600" s="2"/>
      <c r="SJK600" s="2"/>
      <c r="SJL600" s="2"/>
      <c r="SJM600" s="2"/>
      <c r="SJN600" s="2"/>
      <c r="SJO600" s="2"/>
      <c r="SJP600" s="2"/>
      <c r="SJQ600" s="2"/>
      <c r="SJR600" s="2"/>
      <c r="SJS600" s="2"/>
      <c r="SJT600" s="2"/>
      <c r="SJU600" s="2"/>
      <c r="SJV600" s="2"/>
      <c r="SJW600" s="2"/>
      <c r="SJX600" s="2"/>
      <c r="SJY600" s="2"/>
      <c r="SJZ600" s="2"/>
      <c r="SKA600" s="2"/>
      <c r="SKB600" s="2"/>
      <c r="SKC600" s="2"/>
      <c r="SKD600" s="2"/>
      <c r="SKE600" s="2"/>
      <c r="SKF600" s="2"/>
      <c r="SKG600" s="2"/>
      <c r="SKH600" s="2"/>
      <c r="SKI600" s="2"/>
      <c r="SKJ600" s="2"/>
      <c r="SKK600" s="2"/>
      <c r="SKL600" s="2"/>
      <c r="SKM600" s="2"/>
      <c r="SKN600" s="2"/>
      <c r="SKO600" s="2"/>
      <c r="SKP600" s="2"/>
      <c r="SKQ600" s="2"/>
      <c r="SKR600" s="2"/>
      <c r="SKS600" s="2"/>
      <c r="SKT600" s="2"/>
      <c r="SKU600" s="2"/>
      <c r="SKV600" s="2"/>
      <c r="SKW600" s="2"/>
      <c r="SKX600" s="2"/>
      <c r="SKY600" s="2"/>
      <c r="SKZ600" s="2"/>
      <c r="SLA600" s="2"/>
      <c r="SLB600" s="2"/>
      <c r="SLC600" s="2"/>
      <c r="SLD600" s="2"/>
      <c r="SLE600" s="2"/>
      <c r="SLF600" s="2"/>
      <c r="SLG600" s="2"/>
      <c r="SLH600" s="2"/>
      <c r="SLI600" s="2"/>
      <c r="SLJ600" s="2"/>
      <c r="SLK600" s="2"/>
      <c r="SLL600" s="2"/>
      <c r="SLM600" s="2"/>
      <c r="SLN600" s="2"/>
      <c r="SLO600" s="2"/>
      <c r="SLP600" s="2"/>
      <c r="SLQ600" s="2"/>
      <c r="SLR600" s="2"/>
      <c r="SLS600" s="2"/>
      <c r="SLT600" s="2"/>
      <c r="SLU600" s="2"/>
      <c r="SLV600" s="2"/>
      <c r="SLW600" s="2"/>
      <c r="SLX600" s="2"/>
      <c r="SLY600" s="2"/>
      <c r="SLZ600" s="2"/>
      <c r="SMA600" s="2"/>
      <c r="SMB600" s="2"/>
      <c r="SMC600" s="2"/>
      <c r="SMD600" s="2"/>
      <c r="SME600" s="2"/>
      <c r="SMF600" s="2"/>
      <c r="SMG600" s="2"/>
      <c r="SMH600" s="2"/>
      <c r="SMI600" s="2"/>
      <c r="SMJ600" s="2"/>
      <c r="SMK600" s="2"/>
      <c r="SML600" s="2"/>
      <c r="SMM600" s="2"/>
      <c r="SMN600" s="2"/>
      <c r="SMO600" s="2"/>
      <c r="SMP600" s="2"/>
      <c r="SMQ600" s="2"/>
      <c r="SMR600" s="2"/>
      <c r="SMS600" s="2"/>
      <c r="SMT600" s="2"/>
      <c r="SMU600" s="2"/>
      <c r="SMV600" s="2"/>
      <c r="SMW600" s="2"/>
      <c r="SMX600" s="2"/>
      <c r="SMY600" s="2"/>
      <c r="SMZ600" s="2"/>
      <c r="SNA600" s="2"/>
      <c r="SNB600" s="2"/>
      <c r="SNC600" s="2"/>
      <c r="SND600" s="2"/>
      <c r="SNE600" s="2"/>
      <c r="SNF600" s="2"/>
      <c r="SNG600" s="2"/>
      <c r="SNH600" s="2"/>
      <c r="SNI600" s="2"/>
      <c r="SNJ600" s="2"/>
      <c r="SNK600" s="2"/>
      <c r="SNL600" s="2"/>
      <c r="SNM600" s="2"/>
      <c r="SNN600" s="2"/>
      <c r="SNO600" s="2"/>
      <c r="SNP600" s="2"/>
      <c r="SNQ600" s="2"/>
      <c r="SNR600" s="2"/>
      <c r="SNS600" s="2"/>
      <c r="SNT600" s="2"/>
      <c r="SNU600" s="2"/>
      <c r="SNV600" s="2"/>
      <c r="SNW600" s="2"/>
      <c r="SNX600" s="2"/>
      <c r="SNY600" s="2"/>
      <c r="SNZ600" s="2"/>
      <c r="SOA600" s="2"/>
      <c r="SOB600" s="2"/>
      <c r="SOC600" s="2"/>
      <c r="SOD600" s="2"/>
      <c r="SOE600" s="2"/>
      <c r="SOF600" s="2"/>
      <c r="SOG600" s="2"/>
      <c r="SOH600" s="2"/>
      <c r="SOI600" s="2"/>
      <c r="SOJ600" s="2"/>
      <c r="SOK600" s="2"/>
      <c r="SOL600" s="2"/>
      <c r="SOM600" s="2"/>
      <c r="SON600" s="2"/>
      <c r="SOO600" s="2"/>
      <c r="SOP600" s="2"/>
      <c r="SOQ600" s="2"/>
      <c r="SOR600" s="2"/>
      <c r="SOS600" s="2"/>
      <c r="SOT600" s="2"/>
      <c r="SOU600" s="2"/>
      <c r="SOV600" s="2"/>
      <c r="SOW600" s="2"/>
      <c r="SOX600" s="2"/>
      <c r="SOY600" s="2"/>
      <c r="SOZ600" s="2"/>
      <c r="SPA600" s="2"/>
      <c r="SPB600" s="2"/>
      <c r="SPC600" s="2"/>
      <c r="SPD600" s="2"/>
      <c r="SPE600" s="2"/>
      <c r="SPF600" s="2"/>
      <c r="SPG600" s="2"/>
      <c r="SPH600" s="2"/>
      <c r="SPI600" s="2"/>
      <c r="SPJ600" s="2"/>
      <c r="SPK600" s="2"/>
      <c r="SPL600" s="2"/>
      <c r="SPM600" s="2"/>
      <c r="SPN600" s="2"/>
      <c r="SPO600" s="2"/>
      <c r="SPP600" s="2"/>
      <c r="SPQ600" s="2"/>
      <c r="SPR600" s="2"/>
      <c r="SPS600" s="2"/>
      <c r="SPT600" s="2"/>
      <c r="SPU600" s="2"/>
      <c r="SPV600" s="2"/>
      <c r="SPW600" s="2"/>
      <c r="SPX600" s="2"/>
      <c r="SPY600" s="2"/>
      <c r="SPZ600" s="2"/>
      <c r="SQA600" s="2"/>
      <c r="SQB600" s="2"/>
      <c r="SQC600" s="2"/>
      <c r="SQD600" s="2"/>
      <c r="SQE600" s="2"/>
      <c r="SQF600" s="2"/>
      <c r="SQG600" s="2"/>
      <c r="SQH600" s="2"/>
      <c r="SQI600" s="2"/>
      <c r="SQJ600" s="2"/>
      <c r="SQK600" s="2"/>
      <c r="SQL600" s="2"/>
      <c r="SQM600" s="2"/>
      <c r="SQN600" s="2"/>
      <c r="SQO600" s="2"/>
      <c r="SQP600" s="2"/>
      <c r="SQQ600" s="2"/>
      <c r="SQR600" s="2"/>
      <c r="SQS600" s="2"/>
      <c r="SQT600" s="2"/>
      <c r="SQU600" s="2"/>
      <c r="SQV600" s="2"/>
      <c r="SQW600" s="2"/>
      <c r="SQX600" s="2"/>
      <c r="SQY600" s="2"/>
      <c r="SQZ600" s="2"/>
      <c r="SRA600" s="2"/>
      <c r="SRB600" s="2"/>
      <c r="SRC600" s="2"/>
      <c r="SRD600" s="2"/>
      <c r="SRE600" s="2"/>
      <c r="SRF600" s="2"/>
      <c r="SRG600" s="2"/>
      <c r="SRH600" s="2"/>
      <c r="SRI600" s="2"/>
      <c r="SRJ600" s="2"/>
      <c r="SRK600" s="2"/>
      <c r="SRL600" s="2"/>
      <c r="SRM600" s="2"/>
      <c r="SRN600" s="2"/>
      <c r="SRO600" s="2"/>
      <c r="SRP600" s="2"/>
      <c r="SRQ600" s="2"/>
      <c r="SRR600" s="2"/>
      <c r="SRS600" s="2"/>
      <c r="SRT600" s="2"/>
      <c r="SRU600" s="2"/>
      <c r="SRV600" s="2"/>
      <c r="SRW600" s="2"/>
      <c r="SRX600" s="2"/>
      <c r="SRY600" s="2"/>
      <c r="SRZ600" s="2"/>
      <c r="SSA600" s="2"/>
      <c r="SSB600" s="2"/>
      <c r="SSC600" s="2"/>
      <c r="SSD600" s="2"/>
      <c r="SSE600" s="2"/>
      <c r="SSF600" s="2"/>
      <c r="SSG600" s="2"/>
      <c r="SSH600" s="2"/>
      <c r="SSI600" s="2"/>
      <c r="SSJ600" s="2"/>
      <c r="SSK600" s="2"/>
      <c r="SSL600" s="2"/>
      <c r="SSM600" s="2"/>
      <c r="SSN600" s="2"/>
      <c r="SSO600" s="2"/>
      <c r="SSP600" s="2"/>
      <c r="SSQ600" s="2"/>
      <c r="SSR600" s="2"/>
      <c r="SSS600" s="2"/>
      <c r="SST600" s="2"/>
      <c r="SSU600" s="2"/>
      <c r="SSV600" s="2"/>
      <c r="SSW600" s="2"/>
      <c r="SSX600" s="2"/>
      <c r="SSY600" s="2"/>
      <c r="SSZ600" s="2"/>
      <c r="STA600" s="2"/>
      <c r="STB600" s="2"/>
      <c r="STC600" s="2"/>
      <c r="STD600" s="2"/>
      <c r="STE600" s="2"/>
      <c r="STF600" s="2"/>
      <c r="STG600" s="2"/>
      <c r="STH600" s="2"/>
      <c r="STI600" s="2"/>
      <c r="STJ600" s="2"/>
      <c r="STK600" s="2"/>
      <c r="STL600" s="2"/>
      <c r="STM600" s="2"/>
      <c r="STN600" s="2"/>
      <c r="STO600" s="2"/>
      <c r="STP600" s="2"/>
      <c r="STQ600" s="2"/>
      <c r="STR600" s="2"/>
      <c r="STS600" s="2"/>
      <c r="STT600" s="2"/>
      <c r="STU600" s="2"/>
      <c r="STV600" s="2"/>
      <c r="STW600" s="2"/>
      <c r="STX600" s="2"/>
      <c r="STY600" s="2"/>
      <c r="STZ600" s="2"/>
      <c r="SUA600" s="2"/>
      <c r="SUB600" s="2"/>
      <c r="SUC600" s="2"/>
      <c r="SUD600" s="2"/>
      <c r="SUE600" s="2"/>
      <c r="SUF600" s="2"/>
      <c r="SUG600" s="2"/>
      <c r="SUH600" s="2"/>
      <c r="SUI600" s="2"/>
      <c r="SUJ600" s="2"/>
      <c r="SUK600" s="2"/>
      <c r="SUL600" s="2"/>
      <c r="SUM600" s="2"/>
      <c r="SUN600" s="2"/>
      <c r="SUO600" s="2"/>
      <c r="SUP600" s="2"/>
      <c r="SUQ600" s="2"/>
      <c r="SUR600" s="2"/>
      <c r="SUS600" s="2"/>
      <c r="SUT600" s="2"/>
      <c r="SUU600" s="2"/>
      <c r="SUV600" s="2"/>
      <c r="SUW600" s="2"/>
      <c r="SUX600" s="2"/>
      <c r="SUY600" s="2"/>
      <c r="SUZ600" s="2"/>
      <c r="SVA600" s="2"/>
      <c r="SVB600" s="2"/>
      <c r="SVC600" s="2"/>
      <c r="SVD600" s="2"/>
      <c r="SVE600" s="2"/>
      <c r="SVF600" s="2"/>
      <c r="SVG600" s="2"/>
      <c r="SVH600" s="2"/>
      <c r="SVI600" s="2"/>
      <c r="SVJ600" s="2"/>
      <c r="SVK600" s="2"/>
      <c r="SVL600" s="2"/>
      <c r="SVM600" s="2"/>
      <c r="SVN600" s="2"/>
      <c r="SVO600" s="2"/>
      <c r="SVP600" s="2"/>
      <c r="SVQ600" s="2"/>
      <c r="SVR600" s="2"/>
      <c r="SVS600" s="2"/>
      <c r="SVT600" s="2"/>
      <c r="SVU600" s="2"/>
      <c r="SVV600" s="2"/>
      <c r="SVW600" s="2"/>
      <c r="SVX600" s="2"/>
      <c r="SVY600" s="2"/>
      <c r="SVZ600" s="2"/>
      <c r="SWA600" s="2"/>
      <c r="SWB600" s="2"/>
      <c r="SWC600" s="2"/>
      <c r="SWD600" s="2"/>
      <c r="SWE600" s="2"/>
      <c r="SWF600" s="2"/>
      <c r="SWG600" s="2"/>
      <c r="SWH600" s="2"/>
      <c r="SWI600" s="2"/>
      <c r="SWJ600" s="2"/>
      <c r="SWK600" s="2"/>
      <c r="SWL600" s="2"/>
      <c r="SWM600" s="2"/>
      <c r="SWN600" s="2"/>
      <c r="SWO600" s="2"/>
      <c r="SWP600" s="2"/>
      <c r="SWQ600" s="2"/>
      <c r="SWR600" s="2"/>
      <c r="SWS600" s="2"/>
      <c r="SWT600" s="2"/>
      <c r="SWU600" s="2"/>
      <c r="SWV600" s="2"/>
      <c r="SWW600" s="2"/>
      <c r="SWX600" s="2"/>
      <c r="SWY600" s="2"/>
      <c r="SWZ600" s="2"/>
      <c r="SXA600" s="2"/>
      <c r="SXB600" s="2"/>
      <c r="SXC600" s="2"/>
      <c r="SXD600" s="2"/>
      <c r="SXE600" s="2"/>
      <c r="SXF600" s="2"/>
      <c r="SXG600" s="2"/>
      <c r="SXH600" s="2"/>
      <c r="SXI600" s="2"/>
      <c r="SXJ600" s="2"/>
      <c r="SXK600" s="2"/>
      <c r="SXL600" s="2"/>
      <c r="SXM600" s="2"/>
      <c r="SXN600" s="2"/>
      <c r="SXO600" s="2"/>
      <c r="SXP600" s="2"/>
      <c r="SXQ600" s="2"/>
      <c r="SXR600" s="2"/>
      <c r="SXS600" s="2"/>
      <c r="SXT600" s="2"/>
      <c r="SXU600" s="2"/>
      <c r="SXV600" s="2"/>
      <c r="SXW600" s="2"/>
      <c r="SXX600" s="2"/>
      <c r="SXY600" s="2"/>
      <c r="SXZ600" s="2"/>
      <c r="SYA600" s="2"/>
      <c r="SYB600" s="2"/>
      <c r="SYC600" s="2"/>
      <c r="SYD600" s="2"/>
      <c r="SYE600" s="2"/>
      <c r="SYF600" s="2"/>
      <c r="SYG600" s="2"/>
      <c r="SYH600" s="2"/>
      <c r="SYI600" s="2"/>
      <c r="SYJ600" s="2"/>
      <c r="SYK600" s="2"/>
      <c r="SYL600" s="2"/>
      <c r="SYM600" s="2"/>
      <c r="SYN600" s="2"/>
      <c r="SYO600" s="2"/>
      <c r="SYP600" s="2"/>
      <c r="SYQ600" s="2"/>
      <c r="SYR600" s="2"/>
      <c r="SYS600" s="2"/>
      <c r="SYT600" s="2"/>
      <c r="SYU600" s="2"/>
      <c r="SYV600" s="2"/>
      <c r="SYW600" s="2"/>
      <c r="SYX600" s="2"/>
      <c r="SYY600" s="2"/>
      <c r="SYZ600" s="2"/>
      <c r="SZA600" s="2"/>
      <c r="SZB600" s="2"/>
      <c r="SZC600" s="2"/>
      <c r="SZD600" s="2"/>
      <c r="SZE600" s="2"/>
      <c r="SZF600" s="2"/>
      <c r="SZG600" s="2"/>
      <c r="SZH600" s="2"/>
      <c r="SZI600" s="2"/>
      <c r="SZJ600" s="2"/>
      <c r="SZK600" s="2"/>
      <c r="SZL600" s="2"/>
      <c r="SZM600" s="2"/>
      <c r="SZN600" s="2"/>
      <c r="SZO600" s="2"/>
      <c r="SZP600" s="2"/>
      <c r="SZQ600" s="2"/>
      <c r="SZR600" s="2"/>
      <c r="SZS600" s="2"/>
      <c r="SZT600" s="2"/>
      <c r="SZU600" s="2"/>
      <c r="SZV600" s="2"/>
      <c r="SZW600" s="2"/>
      <c r="SZX600" s="2"/>
      <c r="SZY600" s="2"/>
      <c r="SZZ600" s="2"/>
      <c r="TAA600" s="2"/>
      <c r="TAB600" s="2"/>
      <c r="TAC600" s="2"/>
      <c r="TAD600" s="2"/>
      <c r="TAE600" s="2"/>
      <c r="TAF600" s="2"/>
      <c r="TAG600" s="2"/>
      <c r="TAH600" s="2"/>
      <c r="TAI600" s="2"/>
      <c r="TAJ600" s="2"/>
      <c r="TAK600" s="2"/>
      <c r="TAL600" s="2"/>
      <c r="TAM600" s="2"/>
      <c r="TAN600" s="2"/>
      <c r="TAO600" s="2"/>
      <c r="TAP600" s="2"/>
      <c r="TAQ600" s="2"/>
      <c r="TAR600" s="2"/>
      <c r="TAS600" s="2"/>
      <c r="TAT600" s="2"/>
      <c r="TAU600" s="2"/>
      <c r="TAV600" s="2"/>
      <c r="TAW600" s="2"/>
      <c r="TAX600" s="2"/>
      <c r="TAY600" s="2"/>
      <c r="TAZ600" s="2"/>
      <c r="TBA600" s="2"/>
      <c r="TBB600" s="2"/>
      <c r="TBC600" s="2"/>
      <c r="TBD600" s="2"/>
      <c r="TBE600" s="2"/>
      <c r="TBF600" s="2"/>
      <c r="TBG600" s="2"/>
      <c r="TBH600" s="2"/>
      <c r="TBI600" s="2"/>
      <c r="TBJ600" s="2"/>
      <c r="TBK600" s="2"/>
      <c r="TBL600" s="2"/>
      <c r="TBM600" s="2"/>
      <c r="TBN600" s="2"/>
      <c r="TBO600" s="2"/>
      <c r="TBP600" s="2"/>
      <c r="TBQ600" s="2"/>
      <c r="TBR600" s="2"/>
      <c r="TBS600" s="2"/>
      <c r="TBT600" s="2"/>
      <c r="TBU600" s="2"/>
      <c r="TBV600" s="2"/>
      <c r="TBW600" s="2"/>
      <c r="TBX600" s="2"/>
      <c r="TBY600" s="2"/>
      <c r="TBZ600" s="2"/>
      <c r="TCA600" s="2"/>
      <c r="TCB600" s="2"/>
      <c r="TCC600" s="2"/>
      <c r="TCD600" s="2"/>
      <c r="TCE600" s="2"/>
      <c r="TCF600" s="2"/>
      <c r="TCG600" s="2"/>
      <c r="TCH600" s="2"/>
      <c r="TCI600" s="2"/>
      <c r="TCJ600" s="2"/>
      <c r="TCK600" s="2"/>
      <c r="TCL600" s="2"/>
      <c r="TCM600" s="2"/>
      <c r="TCN600" s="2"/>
      <c r="TCO600" s="2"/>
      <c r="TCP600" s="2"/>
      <c r="TCQ600" s="2"/>
      <c r="TCR600" s="2"/>
      <c r="TCS600" s="2"/>
      <c r="TCT600" s="2"/>
      <c r="TCU600" s="2"/>
      <c r="TCV600" s="2"/>
      <c r="TCW600" s="2"/>
      <c r="TCX600" s="2"/>
      <c r="TCY600" s="2"/>
      <c r="TCZ600" s="2"/>
      <c r="TDA600" s="2"/>
      <c r="TDB600" s="2"/>
      <c r="TDC600" s="2"/>
      <c r="TDD600" s="2"/>
      <c r="TDE600" s="2"/>
      <c r="TDF600" s="2"/>
      <c r="TDG600" s="2"/>
      <c r="TDH600" s="2"/>
      <c r="TDI600" s="2"/>
      <c r="TDJ600" s="2"/>
      <c r="TDK600" s="2"/>
      <c r="TDL600" s="2"/>
      <c r="TDM600" s="2"/>
      <c r="TDN600" s="2"/>
      <c r="TDO600" s="2"/>
      <c r="TDP600" s="2"/>
      <c r="TDQ600" s="2"/>
      <c r="TDR600" s="2"/>
      <c r="TDS600" s="2"/>
      <c r="TDT600" s="2"/>
      <c r="TDU600" s="2"/>
      <c r="TDV600" s="2"/>
      <c r="TDW600" s="2"/>
      <c r="TDX600" s="2"/>
      <c r="TDY600" s="2"/>
      <c r="TDZ600" s="2"/>
      <c r="TEA600" s="2"/>
      <c r="TEB600" s="2"/>
      <c r="TEC600" s="2"/>
      <c r="TED600" s="2"/>
      <c r="TEE600" s="2"/>
      <c r="TEF600" s="2"/>
      <c r="TEG600" s="2"/>
      <c r="TEH600" s="2"/>
      <c r="TEI600" s="2"/>
      <c r="TEJ600" s="2"/>
      <c r="TEK600" s="2"/>
      <c r="TEL600" s="2"/>
      <c r="TEM600" s="2"/>
      <c r="TEN600" s="2"/>
      <c r="TEO600" s="2"/>
      <c r="TEP600" s="2"/>
      <c r="TEQ600" s="2"/>
      <c r="TER600" s="2"/>
      <c r="TES600" s="2"/>
      <c r="TET600" s="2"/>
      <c r="TEU600" s="2"/>
      <c r="TEV600" s="2"/>
      <c r="TEW600" s="2"/>
      <c r="TEX600" s="2"/>
      <c r="TEY600" s="2"/>
      <c r="TEZ600" s="2"/>
      <c r="TFA600" s="2"/>
      <c r="TFB600" s="2"/>
      <c r="TFC600" s="2"/>
      <c r="TFD600" s="2"/>
      <c r="TFE600" s="2"/>
      <c r="TFF600" s="2"/>
      <c r="TFG600" s="2"/>
      <c r="TFH600" s="2"/>
      <c r="TFI600" s="2"/>
      <c r="TFJ600" s="2"/>
      <c r="TFK600" s="2"/>
      <c r="TFL600" s="2"/>
      <c r="TFM600" s="2"/>
      <c r="TFN600" s="2"/>
      <c r="TFO600" s="2"/>
      <c r="TFP600" s="2"/>
      <c r="TFQ600" s="2"/>
      <c r="TFR600" s="2"/>
      <c r="TFS600" s="2"/>
      <c r="TFT600" s="2"/>
      <c r="TFU600" s="2"/>
      <c r="TFV600" s="2"/>
      <c r="TFW600" s="2"/>
      <c r="TFX600" s="2"/>
      <c r="TFY600" s="2"/>
      <c r="TFZ600" s="2"/>
      <c r="TGA600" s="2"/>
      <c r="TGB600" s="2"/>
      <c r="TGC600" s="2"/>
      <c r="TGD600" s="2"/>
      <c r="TGE600" s="2"/>
      <c r="TGF600" s="2"/>
      <c r="TGG600" s="2"/>
      <c r="TGH600" s="2"/>
      <c r="TGI600" s="2"/>
      <c r="TGJ600" s="2"/>
      <c r="TGK600" s="2"/>
      <c r="TGL600" s="2"/>
      <c r="TGM600" s="2"/>
      <c r="TGN600" s="2"/>
      <c r="TGO600" s="2"/>
      <c r="TGP600" s="2"/>
      <c r="TGQ600" s="2"/>
      <c r="TGR600" s="2"/>
      <c r="TGS600" s="2"/>
      <c r="TGT600" s="2"/>
      <c r="TGU600" s="2"/>
      <c r="TGV600" s="2"/>
      <c r="TGW600" s="2"/>
      <c r="TGX600" s="2"/>
      <c r="TGY600" s="2"/>
      <c r="TGZ600" s="2"/>
      <c r="THA600" s="2"/>
      <c r="THB600" s="2"/>
      <c r="THC600" s="2"/>
      <c r="THD600" s="2"/>
      <c r="THE600" s="2"/>
      <c r="THF600" s="2"/>
      <c r="THG600" s="2"/>
      <c r="THH600" s="2"/>
      <c r="THI600" s="2"/>
      <c r="THJ600" s="2"/>
      <c r="THK600" s="2"/>
      <c r="THL600" s="2"/>
      <c r="THM600" s="2"/>
      <c r="THN600" s="2"/>
      <c r="THO600" s="2"/>
      <c r="THP600" s="2"/>
      <c r="THQ600" s="2"/>
      <c r="THR600" s="2"/>
      <c r="THS600" s="2"/>
      <c r="THT600" s="2"/>
      <c r="THU600" s="2"/>
      <c r="THV600" s="2"/>
      <c r="THW600" s="2"/>
      <c r="THX600" s="2"/>
      <c r="THY600" s="2"/>
      <c r="THZ600" s="2"/>
      <c r="TIA600" s="2"/>
      <c r="TIB600" s="2"/>
      <c r="TIC600" s="2"/>
      <c r="TID600" s="2"/>
      <c r="TIE600" s="2"/>
      <c r="TIF600" s="2"/>
      <c r="TIG600" s="2"/>
      <c r="TIH600" s="2"/>
      <c r="TII600" s="2"/>
      <c r="TIJ600" s="2"/>
      <c r="TIK600" s="2"/>
      <c r="TIL600" s="2"/>
      <c r="TIM600" s="2"/>
      <c r="TIN600" s="2"/>
      <c r="TIO600" s="2"/>
      <c r="TIP600" s="2"/>
      <c r="TIQ600" s="2"/>
      <c r="TIR600" s="2"/>
      <c r="TIS600" s="2"/>
      <c r="TIT600" s="2"/>
      <c r="TIU600" s="2"/>
      <c r="TIV600" s="2"/>
      <c r="TIW600" s="2"/>
      <c r="TIX600" s="2"/>
      <c r="TIY600" s="2"/>
      <c r="TIZ600" s="2"/>
      <c r="TJA600" s="2"/>
      <c r="TJB600" s="2"/>
      <c r="TJC600" s="2"/>
      <c r="TJD600" s="2"/>
      <c r="TJE600" s="2"/>
      <c r="TJF600" s="2"/>
      <c r="TJG600" s="2"/>
      <c r="TJH600" s="2"/>
      <c r="TJI600" s="2"/>
      <c r="TJJ600" s="2"/>
      <c r="TJK600" s="2"/>
      <c r="TJL600" s="2"/>
      <c r="TJM600" s="2"/>
      <c r="TJN600" s="2"/>
      <c r="TJO600" s="2"/>
      <c r="TJP600" s="2"/>
      <c r="TJQ600" s="2"/>
      <c r="TJR600" s="2"/>
      <c r="TJS600" s="2"/>
      <c r="TJT600" s="2"/>
      <c r="TJU600" s="2"/>
      <c r="TJV600" s="2"/>
      <c r="TJW600" s="2"/>
      <c r="TJX600" s="2"/>
      <c r="TJY600" s="2"/>
      <c r="TJZ600" s="2"/>
      <c r="TKA600" s="2"/>
      <c r="TKB600" s="2"/>
      <c r="TKC600" s="2"/>
      <c r="TKD600" s="2"/>
      <c r="TKE600" s="2"/>
      <c r="TKF600" s="2"/>
      <c r="TKG600" s="2"/>
      <c r="TKH600" s="2"/>
      <c r="TKI600" s="2"/>
      <c r="TKJ600" s="2"/>
      <c r="TKK600" s="2"/>
      <c r="TKL600" s="2"/>
      <c r="TKM600" s="2"/>
      <c r="TKN600" s="2"/>
      <c r="TKO600" s="2"/>
      <c r="TKP600" s="2"/>
      <c r="TKQ600" s="2"/>
      <c r="TKR600" s="2"/>
      <c r="TKS600" s="2"/>
      <c r="TKT600" s="2"/>
      <c r="TKU600" s="2"/>
      <c r="TKV600" s="2"/>
      <c r="TKW600" s="2"/>
      <c r="TKX600" s="2"/>
      <c r="TKY600" s="2"/>
      <c r="TKZ600" s="2"/>
      <c r="TLA600" s="2"/>
      <c r="TLB600" s="2"/>
      <c r="TLC600" s="2"/>
      <c r="TLD600" s="2"/>
      <c r="TLE600" s="2"/>
      <c r="TLF600" s="2"/>
      <c r="TLG600" s="2"/>
      <c r="TLH600" s="2"/>
      <c r="TLI600" s="2"/>
      <c r="TLJ600" s="2"/>
      <c r="TLK600" s="2"/>
      <c r="TLL600" s="2"/>
      <c r="TLM600" s="2"/>
      <c r="TLN600" s="2"/>
      <c r="TLO600" s="2"/>
      <c r="TLP600" s="2"/>
      <c r="TLQ600" s="2"/>
      <c r="TLR600" s="2"/>
      <c r="TLS600" s="2"/>
      <c r="TLT600" s="2"/>
      <c r="TLU600" s="2"/>
      <c r="TLV600" s="2"/>
      <c r="TLW600" s="2"/>
      <c r="TLX600" s="2"/>
      <c r="TLY600" s="2"/>
      <c r="TLZ600" s="2"/>
      <c r="TMA600" s="2"/>
      <c r="TMB600" s="2"/>
      <c r="TMC600" s="2"/>
      <c r="TMD600" s="2"/>
      <c r="TME600" s="2"/>
      <c r="TMF600" s="2"/>
      <c r="TMG600" s="2"/>
      <c r="TMH600" s="2"/>
      <c r="TMI600" s="2"/>
      <c r="TMJ600" s="2"/>
      <c r="TMK600" s="2"/>
      <c r="TML600" s="2"/>
      <c r="TMM600" s="2"/>
      <c r="TMN600" s="2"/>
      <c r="TMO600" s="2"/>
      <c r="TMP600" s="2"/>
      <c r="TMQ600" s="2"/>
      <c r="TMR600" s="2"/>
      <c r="TMS600" s="2"/>
      <c r="TMT600" s="2"/>
      <c r="TMU600" s="2"/>
      <c r="TMV600" s="2"/>
      <c r="TMW600" s="2"/>
      <c r="TMX600" s="2"/>
      <c r="TMY600" s="2"/>
      <c r="TMZ600" s="2"/>
      <c r="TNA600" s="2"/>
      <c r="TNB600" s="2"/>
      <c r="TNC600" s="2"/>
      <c r="TND600" s="2"/>
      <c r="TNE600" s="2"/>
      <c r="TNF600" s="2"/>
      <c r="TNG600" s="2"/>
      <c r="TNH600" s="2"/>
      <c r="TNI600" s="2"/>
      <c r="TNJ600" s="2"/>
      <c r="TNK600" s="2"/>
      <c r="TNL600" s="2"/>
      <c r="TNM600" s="2"/>
      <c r="TNN600" s="2"/>
      <c r="TNO600" s="2"/>
      <c r="TNP600" s="2"/>
      <c r="TNQ600" s="2"/>
      <c r="TNR600" s="2"/>
      <c r="TNS600" s="2"/>
      <c r="TNT600" s="2"/>
      <c r="TNU600" s="2"/>
      <c r="TNV600" s="2"/>
      <c r="TNW600" s="2"/>
      <c r="TNX600" s="2"/>
      <c r="TNY600" s="2"/>
      <c r="TNZ600" s="2"/>
      <c r="TOA600" s="2"/>
      <c r="TOB600" s="2"/>
      <c r="TOC600" s="2"/>
      <c r="TOD600" s="2"/>
      <c r="TOE600" s="2"/>
      <c r="TOF600" s="2"/>
      <c r="TOG600" s="2"/>
      <c r="TOH600" s="2"/>
      <c r="TOI600" s="2"/>
      <c r="TOJ600" s="2"/>
      <c r="TOK600" s="2"/>
      <c r="TOL600" s="2"/>
      <c r="TOM600" s="2"/>
      <c r="TON600" s="2"/>
      <c r="TOO600" s="2"/>
      <c r="TOP600" s="2"/>
      <c r="TOQ600" s="2"/>
      <c r="TOR600" s="2"/>
      <c r="TOS600" s="2"/>
      <c r="TOT600" s="2"/>
      <c r="TOU600" s="2"/>
      <c r="TOV600" s="2"/>
      <c r="TOW600" s="2"/>
      <c r="TOX600" s="2"/>
      <c r="TOY600" s="2"/>
      <c r="TOZ600" s="2"/>
      <c r="TPA600" s="2"/>
      <c r="TPB600" s="2"/>
      <c r="TPC600" s="2"/>
      <c r="TPD600" s="2"/>
      <c r="TPE600" s="2"/>
      <c r="TPF600" s="2"/>
      <c r="TPG600" s="2"/>
      <c r="TPH600" s="2"/>
      <c r="TPI600" s="2"/>
      <c r="TPJ600" s="2"/>
      <c r="TPK600" s="2"/>
      <c r="TPL600" s="2"/>
      <c r="TPM600" s="2"/>
      <c r="TPN600" s="2"/>
      <c r="TPO600" s="2"/>
      <c r="TPP600" s="2"/>
      <c r="TPQ600" s="2"/>
      <c r="TPR600" s="2"/>
      <c r="TPS600" s="2"/>
      <c r="TPT600" s="2"/>
      <c r="TPU600" s="2"/>
      <c r="TPV600" s="2"/>
      <c r="TPW600" s="2"/>
      <c r="TPX600" s="2"/>
      <c r="TPY600" s="2"/>
      <c r="TPZ600" s="2"/>
      <c r="TQA600" s="2"/>
      <c r="TQB600" s="2"/>
      <c r="TQC600" s="2"/>
      <c r="TQD600" s="2"/>
      <c r="TQE600" s="2"/>
      <c r="TQF600" s="2"/>
      <c r="TQG600" s="2"/>
      <c r="TQH600" s="2"/>
      <c r="TQI600" s="2"/>
      <c r="TQJ600" s="2"/>
      <c r="TQK600" s="2"/>
      <c r="TQL600" s="2"/>
      <c r="TQM600" s="2"/>
      <c r="TQN600" s="2"/>
      <c r="TQO600" s="2"/>
      <c r="TQP600" s="2"/>
      <c r="TQQ600" s="2"/>
      <c r="TQR600" s="2"/>
      <c r="TQS600" s="2"/>
      <c r="TQT600" s="2"/>
      <c r="TQU600" s="2"/>
      <c r="TQV600" s="2"/>
      <c r="TQW600" s="2"/>
      <c r="TQX600" s="2"/>
      <c r="TQY600" s="2"/>
      <c r="TQZ600" s="2"/>
      <c r="TRA600" s="2"/>
      <c r="TRB600" s="2"/>
      <c r="TRC600" s="2"/>
      <c r="TRD600" s="2"/>
      <c r="TRE600" s="2"/>
      <c r="TRF600" s="2"/>
      <c r="TRG600" s="2"/>
      <c r="TRH600" s="2"/>
      <c r="TRI600" s="2"/>
      <c r="TRJ600" s="2"/>
      <c r="TRK600" s="2"/>
      <c r="TRL600" s="2"/>
      <c r="TRM600" s="2"/>
      <c r="TRN600" s="2"/>
      <c r="TRO600" s="2"/>
      <c r="TRP600" s="2"/>
      <c r="TRQ600" s="2"/>
      <c r="TRR600" s="2"/>
      <c r="TRS600" s="2"/>
      <c r="TRT600" s="2"/>
      <c r="TRU600" s="2"/>
      <c r="TRV600" s="2"/>
      <c r="TRW600" s="2"/>
      <c r="TRX600" s="2"/>
      <c r="TRY600" s="2"/>
      <c r="TRZ600" s="2"/>
      <c r="TSA600" s="2"/>
      <c r="TSB600" s="2"/>
      <c r="TSC600" s="2"/>
      <c r="TSD600" s="2"/>
      <c r="TSE600" s="2"/>
      <c r="TSF600" s="2"/>
      <c r="TSG600" s="2"/>
      <c r="TSH600" s="2"/>
      <c r="TSI600" s="2"/>
      <c r="TSJ600" s="2"/>
      <c r="TSK600" s="2"/>
      <c r="TSL600" s="2"/>
      <c r="TSM600" s="2"/>
      <c r="TSN600" s="2"/>
      <c r="TSO600" s="2"/>
      <c r="TSP600" s="2"/>
      <c r="TSQ600" s="2"/>
      <c r="TSR600" s="2"/>
      <c r="TSS600" s="2"/>
      <c r="TST600" s="2"/>
      <c r="TSU600" s="2"/>
      <c r="TSV600" s="2"/>
      <c r="TSW600" s="2"/>
      <c r="TSX600" s="2"/>
      <c r="TSY600" s="2"/>
      <c r="TSZ600" s="2"/>
      <c r="TTA600" s="2"/>
      <c r="TTB600" s="2"/>
      <c r="TTC600" s="2"/>
      <c r="TTD600" s="2"/>
      <c r="TTE600" s="2"/>
      <c r="TTF600" s="2"/>
      <c r="TTG600" s="2"/>
      <c r="TTH600" s="2"/>
      <c r="TTI600" s="2"/>
      <c r="TTJ600" s="2"/>
      <c r="TTK600" s="2"/>
      <c r="TTL600" s="2"/>
      <c r="TTM600" s="2"/>
      <c r="TTN600" s="2"/>
      <c r="TTO600" s="2"/>
      <c r="TTP600" s="2"/>
      <c r="TTQ600" s="2"/>
      <c r="TTR600" s="2"/>
      <c r="TTS600" s="2"/>
      <c r="TTT600" s="2"/>
      <c r="TTU600" s="2"/>
      <c r="TTV600" s="2"/>
      <c r="TTW600" s="2"/>
      <c r="TTX600" s="2"/>
      <c r="TTY600" s="2"/>
      <c r="TTZ600" s="2"/>
      <c r="TUA600" s="2"/>
      <c r="TUB600" s="2"/>
      <c r="TUC600" s="2"/>
      <c r="TUD600" s="2"/>
      <c r="TUE600" s="2"/>
      <c r="TUF600" s="2"/>
      <c r="TUG600" s="2"/>
      <c r="TUH600" s="2"/>
      <c r="TUI600" s="2"/>
      <c r="TUJ600" s="2"/>
      <c r="TUK600" s="2"/>
      <c r="TUL600" s="2"/>
      <c r="TUM600" s="2"/>
      <c r="TUN600" s="2"/>
      <c r="TUO600" s="2"/>
      <c r="TUP600" s="2"/>
      <c r="TUQ600" s="2"/>
      <c r="TUR600" s="2"/>
      <c r="TUS600" s="2"/>
      <c r="TUT600" s="2"/>
      <c r="TUU600" s="2"/>
      <c r="TUV600" s="2"/>
      <c r="TUW600" s="2"/>
      <c r="TUX600" s="2"/>
      <c r="TUY600" s="2"/>
      <c r="TUZ600" s="2"/>
      <c r="TVA600" s="2"/>
      <c r="TVB600" s="2"/>
      <c r="TVC600" s="2"/>
      <c r="TVD600" s="2"/>
      <c r="TVE600" s="2"/>
      <c r="TVF600" s="2"/>
      <c r="TVG600" s="2"/>
      <c r="TVH600" s="2"/>
      <c r="TVI600" s="2"/>
      <c r="TVJ600" s="2"/>
      <c r="TVK600" s="2"/>
      <c r="TVL600" s="2"/>
      <c r="TVM600" s="2"/>
      <c r="TVN600" s="2"/>
      <c r="TVO600" s="2"/>
      <c r="TVP600" s="2"/>
      <c r="TVQ600" s="2"/>
      <c r="TVR600" s="2"/>
      <c r="TVS600" s="2"/>
      <c r="TVT600" s="2"/>
      <c r="TVU600" s="2"/>
      <c r="TVV600" s="2"/>
      <c r="TVW600" s="2"/>
      <c r="TVX600" s="2"/>
      <c r="TVY600" s="2"/>
      <c r="TVZ600" s="2"/>
      <c r="TWA600" s="2"/>
      <c r="TWB600" s="2"/>
      <c r="TWC600" s="2"/>
      <c r="TWD600" s="2"/>
      <c r="TWE600" s="2"/>
      <c r="TWF600" s="2"/>
      <c r="TWG600" s="2"/>
      <c r="TWH600" s="2"/>
      <c r="TWI600" s="2"/>
      <c r="TWJ600" s="2"/>
      <c r="TWK600" s="2"/>
      <c r="TWL600" s="2"/>
      <c r="TWM600" s="2"/>
      <c r="TWN600" s="2"/>
      <c r="TWO600" s="2"/>
      <c r="TWP600" s="2"/>
      <c r="TWQ600" s="2"/>
      <c r="TWR600" s="2"/>
      <c r="TWS600" s="2"/>
      <c r="TWT600" s="2"/>
      <c r="TWU600" s="2"/>
      <c r="TWV600" s="2"/>
      <c r="TWW600" s="2"/>
      <c r="TWX600" s="2"/>
      <c r="TWY600" s="2"/>
      <c r="TWZ600" s="2"/>
      <c r="TXA600" s="2"/>
      <c r="TXB600" s="2"/>
      <c r="TXC600" s="2"/>
      <c r="TXD600" s="2"/>
      <c r="TXE600" s="2"/>
      <c r="TXF600" s="2"/>
      <c r="TXG600" s="2"/>
      <c r="TXH600" s="2"/>
      <c r="TXI600" s="2"/>
      <c r="TXJ600" s="2"/>
      <c r="TXK600" s="2"/>
      <c r="TXL600" s="2"/>
      <c r="TXM600" s="2"/>
      <c r="TXN600" s="2"/>
      <c r="TXO600" s="2"/>
      <c r="TXP600" s="2"/>
      <c r="TXQ600" s="2"/>
      <c r="TXR600" s="2"/>
      <c r="TXS600" s="2"/>
      <c r="TXT600" s="2"/>
      <c r="TXU600" s="2"/>
      <c r="TXV600" s="2"/>
      <c r="TXW600" s="2"/>
      <c r="TXX600" s="2"/>
      <c r="TXY600" s="2"/>
      <c r="TXZ600" s="2"/>
      <c r="TYA600" s="2"/>
      <c r="TYB600" s="2"/>
      <c r="TYC600" s="2"/>
      <c r="TYD600" s="2"/>
      <c r="TYE600" s="2"/>
      <c r="TYF600" s="2"/>
      <c r="TYG600" s="2"/>
      <c r="TYH600" s="2"/>
      <c r="TYI600" s="2"/>
      <c r="TYJ600" s="2"/>
      <c r="TYK600" s="2"/>
      <c r="TYL600" s="2"/>
      <c r="TYM600" s="2"/>
      <c r="TYN600" s="2"/>
      <c r="TYO600" s="2"/>
      <c r="TYP600" s="2"/>
      <c r="TYQ600" s="2"/>
      <c r="TYR600" s="2"/>
      <c r="TYS600" s="2"/>
      <c r="TYT600" s="2"/>
      <c r="TYU600" s="2"/>
      <c r="TYV600" s="2"/>
      <c r="TYW600" s="2"/>
      <c r="TYX600" s="2"/>
      <c r="TYY600" s="2"/>
      <c r="TYZ600" s="2"/>
      <c r="TZA600" s="2"/>
      <c r="TZB600" s="2"/>
      <c r="TZC600" s="2"/>
      <c r="TZD600" s="2"/>
      <c r="TZE600" s="2"/>
      <c r="TZF600" s="2"/>
      <c r="TZG600" s="2"/>
      <c r="TZH600" s="2"/>
      <c r="TZI600" s="2"/>
      <c r="TZJ600" s="2"/>
      <c r="TZK600" s="2"/>
      <c r="TZL600" s="2"/>
      <c r="TZM600" s="2"/>
      <c r="TZN600" s="2"/>
      <c r="TZO600" s="2"/>
      <c r="TZP600" s="2"/>
      <c r="TZQ600" s="2"/>
      <c r="TZR600" s="2"/>
      <c r="TZS600" s="2"/>
      <c r="TZT600" s="2"/>
      <c r="TZU600" s="2"/>
      <c r="TZV600" s="2"/>
      <c r="TZW600" s="2"/>
      <c r="TZX600" s="2"/>
      <c r="TZY600" s="2"/>
      <c r="TZZ600" s="2"/>
      <c r="UAA600" s="2"/>
      <c r="UAB600" s="2"/>
      <c r="UAC600" s="2"/>
      <c r="UAD600" s="2"/>
      <c r="UAE600" s="2"/>
      <c r="UAF600" s="2"/>
      <c r="UAG600" s="2"/>
      <c r="UAH600" s="2"/>
      <c r="UAI600" s="2"/>
      <c r="UAJ600" s="2"/>
      <c r="UAK600" s="2"/>
      <c r="UAL600" s="2"/>
      <c r="UAM600" s="2"/>
      <c r="UAN600" s="2"/>
      <c r="UAO600" s="2"/>
      <c r="UAP600" s="2"/>
      <c r="UAQ600" s="2"/>
      <c r="UAR600" s="2"/>
      <c r="UAS600" s="2"/>
      <c r="UAT600" s="2"/>
      <c r="UAU600" s="2"/>
      <c r="UAV600" s="2"/>
      <c r="UAW600" s="2"/>
      <c r="UAX600" s="2"/>
      <c r="UAY600" s="2"/>
      <c r="UAZ600" s="2"/>
      <c r="UBA600" s="2"/>
      <c r="UBB600" s="2"/>
      <c r="UBC600" s="2"/>
      <c r="UBD600" s="2"/>
      <c r="UBE600" s="2"/>
      <c r="UBF600" s="2"/>
      <c r="UBG600" s="2"/>
      <c r="UBH600" s="2"/>
      <c r="UBI600" s="2"/>
      <c r="UBJ600" s="2"/>
      <c r="UBK600" s="2"/>
      <c r="UBL600" s="2"/>
      <c r="UBM600" s="2"/>
      <c r="UBN600" s="2"/>
      <c r="UBO600" s="2"/>
      <c r="UBP600" s="2"/>
      <c r="UBQ600" s="2"/>
      <c r="UBR600" s="2"/>
      <c r="UBS600" s="2"/>
      <c r="UBT600" s="2"/>
      <c r="UBU600" s="2"/>
      <c r="UBV600" s="2"/>
      <c r="UBW600" s="2"/>
      <c r="UBX600" s="2"/>
      <c r="UBY600" s="2"/>
      <c r="UBZ600" s="2"/>
      <c r="UCA600" s="2"/>
      <c r="UCB600" s="2"/>
      <c r="UCC600" s="2"/>
      <c r="UCD600" s="2"/>
      <c r="UCE600" s="2"/>
      <c r="UCF600" s="2"/>
      <c r="UCG600" s="2"/>
      <c r="UCH600" s="2"/>
      <c r="UCI600" s="2"/>
      <c r="UCJ600" s="2"/>
      <c r="UCK600" s="2"/>
      <c r="UCL600" s="2"/>
      <c r="UCM600" s="2"/>
      <c r="UCN600" s="2"/>
      <c r="UCO600" s="2"/>
      <c r="UCP600" s="2"/>
      <c r="UCQ600" s="2"/>
      <c r="UCR600" s="2"/>
      <c r="UCS600" s="2"/>
      <c r="UCT600" s="2"/>
      <c r="UCU600" s="2"/>
      <c r="UCV600" s="2"/>
      <c r="UCW600" s="2"/>
      <c r="UCX600" s="2"/>
      <c r="UCY600" s="2"/>
      <c r="UCZ600" s="2"/>
      <c r="UDA600" s="2"/>
      <c r="UDB600" s="2"/>
      <c r="UDC600" s="2"/>
      <c r="UDD600" s="2"/>
      <c r="UDE600" s="2"/>
      <c r="UDF600" s="2"/>
      <c r="UDG600" s="2"/>
      <c r="UDH600" s="2"/>
      <c r="UDI600" s="2"/>
      <c r="UDJ600" s="2"/>
      <c r="UDK600" s="2"/>
      <c r="UDL600" s="2"/>
      <c r="UDM600" s="2"/>
      <c r="UDN600" s="2"/>
      <c r="UDO600" s="2"/>
      <c r="UDP600" s="2"/>
      <c r="UDQ600" s="2"/>
      <c r="UDR600" s="2"/>
      <c r="UDS600" s="2"/>
      <c r="UDT600" s="2"/>
      <c r="UDU600" s="2"/>
      <c r="UDV600" s="2"/>
      <c r="UDW600" s="2"/>
      <c r="UDX600" s="2"/>
      <c r="UDY600" s="2"/>
      <c r="UDZ600" s="2"/>
      <c r="UEA600" s="2"/>
      <c r="UEB600" s="2"/>
      <c r="UEC600" s="2"/>
      <c r="UED600" s="2"/>
      <c r="UEE600" s="2"/>
      <c r="UEF600" s="2"/>
      <c r="UEG600" s="2"/>
      <c r="UEH600" s="2"/>
      <c r="UEI600" s="2"/>
      <c r="UEJ600" s="2"/>
      <c r="UEK600" s="2"/>
      <c r="UEL600" s="2"/>
      <c r="UEM600" s="2"/>
      <c r="UEN600" s="2"/>
      <c r="UEO600" s="2"/>
      <c r="UEP600" s="2"/>
      <c r="UEQ600" s="2"/>
      <c r="UER600" s="2"/>
      <c r="UES600" s="2"/>
      <c r="UET600" s="2"/>
      <c r="UEU600" s="2"/>
      <c r="UEV600" s="2"/>
      <c r="UEW600" s="2"/>
      <c r="UEX600" s="2"/>
      <c r="UEY600" s="2"/>
      <c r="UEZ600" s="2"/>
      <c r="UFA600" s="2"/>
      <c r="UFB600" s="2"/>
      <c r="UFC600" s="2"/>
      <c r="UFD600" s="2"/>
      <c r="UFE600" s="2"/>
      <c r="UFF600" s="2"/>
      <c r="UFG600" s="2"/>
      <c r="UFH600" s="2"/>
      <c r="UFI600" s="2"/>
      <c r="UFJ600" s="2"/>
      <c r="UFK600" s="2"/>
      <c r="UFL600" s="2"/>
      <c r="UFM600" s="2"/>
      <c r="UFN600" s="2"/>
      <c r="UFO600" s="2"/>
      <c r="UFP600" s="2"/>
      <c r="UFQ600" s="2"/>
      <c r="UFR600" s="2"/>
      <c r="UFS600" s="2"/>
      <c r="UFT600" s="2"/>
      <c r="UFU600" s="2"/>
      <c r="UFV600" s="2"/>
      <c r="UFW600" s="2"/>
      <c r="UFX600" s="2"/>
      <c r="UFY600" s="2"/>
      <c r="UFZ600" s="2"/>
      <c r="UGA600" s="2"/>
      <c r="UGB600" s="2"/>
      <c r="UGC600" s="2"/>
      <c r="UGD600" s="2"/>
      <c r="UGE600" s="2"/>
      <c r="UGF600" s="2"/>
      <c r="UGG600" s="2"/>
      <c r="UGH600" s="2"/>
      <c r="UGI600" s="2"/>
      <c r="UGJ600" s="2"/>
      <c r="UGK600" s="2"/>
      <c r="UGL600" s="2"/>
      <c r="UGM600" s="2"/>
      <c r="UGN600" s="2"/>
      <c r="UGO600" s="2"/>
      <c r="UGP600" s="2"/>
      <c r="UGQ600" s="2"/>
      <c r="UGR600" s="2"/>
      <c r="UGS600" s="2"/>
      <c r="UGT600" s="2"/>
      <c r="UGU600" s="2"/>
      <c r="UGV600" s="2"/>
      <c r="UGW600" s="2"/>
      <c r="UGX600" s="2"/>
      <c r="UGY600" s="2"/>
      <c r="UGZ600" s="2"/>
      <c r="UHA600" s="2"/>
      <c r="UHB600" s="2"/>
      <c r="UHC600" s="2"/>
      <c r="UHD600" s="2"/>
      <c r="UHE600" s="2"/>
      <c r="UHF600" s="2"/>
      <c r="UHG600" s="2"/>
      <c r="UHH600" s="2"/>
      <c r="UHI600" s="2"/>
      <c r="UHJ600" s="2"/>
      <c r="UHK600" s="2"/>
      <c r="UHL600" s="2"/>
      <c r="UHM600" s="2"/>
      <c r="UHN600" s="2"/>
      <c r="UHO600" s="2"/>
      <c r="UHP600" s="2"/>
      <c r="UHQ600" s="2"/>
      <c r="UHR600" s="2"/>
      <c r="UHS600" s="2"/>
      <c r="UHT600" s="2"/>
      <c r="UHU600" s="2"/>
      <c r="UHV600" s="2"/>
      <c r="UHW600" s="2"/>
      <c r="UHX600" s="2"/>
      <c r="UHY600" s="2"/>
      <c r="UHZ600" s="2"/>
      <c r="UIA600" s="2"/>
      <c r="UIB600" s="2"/>
      <c r="UIC600" s="2"/>
      <c r="UID600" s="2"/>
      <c r="UIE600" s="2"/>
      <c r="UIF600" s="2"/>
      <c r="UIG600" s="2"/>
      <c r="UIH600" s="2"/>
      <c r="UII600" s="2"/>
      <c r="UIJ600" s="2"/>
      <c r="UIK600" s="2"/>
      <c r="UIL600" s="2"/>
      <c r="UIM600" s="2"/>
      <c r="UIN600" s="2"/>
      <c r="UIO600" s="2"/>
      <c r="UIP600" s="2"/>
      <c r="UIQ600" s="2"/>
      <c r="UIR600" s="2"/>
      <c r="UIS600" s="2"/>
      <c r="UIT600" s="2"/>
      <c r="UIU600" s="2"/>
      <c r="UIV600" s="2"/>
      <c r="UIW600" s="2"/>
      <c r="UIX600" s="2"/>
      <c r="UIY600" s="2"/>
      <c r="UIZ600" s="2"/>
      <c r="UJA600" s="2"/>
      <c r="UJB600" s="2"/>
      <c r="UJC600" s="2"/>
      <c r="UJD600" s="2"/>
      <c r="UJE600" s="2"/>
      <c r="UJF600" s="2"/>
      <c r="UJG600" s="2"/>
      <c r="UJH600" s="2"/>
      <c r="UJI600" s="2"/>
      <c r="UJJ600" s="2"/>
      <c r="UJK600" s="2"/>
      <c r="UJL600" s="2"/>
      <c r="UJM600" s="2"/>
      <c r="UJN600" s="2"/>
      <c r="UJO600" s="2"/>
      <c r="UJP600" s="2"/>
      <c r="UJQ600" s="2"/>
      <c r="UJR600" s="2"/>
      <c r="UJS600" s="2"/>
      <c r="UJT600" s="2"/>
      <c r="UJU600" s="2"/>
      <c r="UJV600" s="2"/>
      <c r="UJW600" s="2"/>
      <c r="UJX600" s="2"/>
      <c r="UJY600" s="2"/>
      <c r="UJZ600" s="2"/>
      <c r="UKA600" s="2"/>
      <c r="UKB600" s="2"/>
      <c r="UKC600" s="2"/>
      <c r="UKD600" s="2"/>
      <c r="UKE600" s="2"/>
      <c r="UKF600" s="2"/>
      <c r="UKG600" s="2"/>
      <c r="UKH600" s="2"/>
      <c r="UKI600" s="2"/>
      <c r="UKJ600" s="2"/>
      <c r="UKK600" s="2"/>
      <c r="UKL600" s="2"/>
      <c r="UKM600" s="2"/>
      <c r="UKN600" s="2"/>
      <c r="UKO600" s="2"/>
      <c r="UKP600" s="2"/>
      <c r="UKQ600" s="2"/>
      <c r="UKR600" s="2"/>
      <c r="UKS600" s="2"/>
      <c r="UKT600" s="2"/>
      <c r="UKU600" s="2"/>
      <c r="UKV600" s="2"/>
      <c r="UKW600" s="2"/>
      <c r="UKX600" s="2"/>
      <c r="UKY600" s="2"/>
      <c r="UKZ600" s="2"/>
      <c r="ULA600" s="2"/>
      <c r="ULB600" s="2"/>
      <c r="ULC600" s="2"/>
      <c r="ULD600" s="2"/>
      <c r="ULE600" s="2"/>
      <c r="ULF600" s="2"/>
      <c r="ULG600" s="2"/>
      <c r="ULH600" s="2"/>
      <c r="ULI600" s="2"/>
      <c r="ULJ600" s="2"/>
      <c r="ULK600" s="2"/>
      <c r="ULL600" s="2"/>
      <c r="ULM600" s="2"/>
      <c r="ULN600" s="2"/>
      <c r="ULO600" s="2"/>
      <c r="ULP600" s="2"/>
      <c r="ULQ600" s="2"/>
      <c r="ULR600" s="2"/>
      <c r="ULS600" s="2"/>
      <c r="ULT600" s="2"/>
      <c r="ULU600" s="2"/>
      <c r="ULV600" s="2"/>
      <c r="ULW600" s="2"/>
      <c r="ULX600" s="2"/>
      <c r="ULY600" s="2"/>
      <c r="ULZ600" s="2"/>
      <c r="UMA600" s="2"/>
      <c r="UMB600" s="2"/>
      <c r="UMC600" s="2"/>
      <c r="UMD600" s="2"/>
      <c r="UME600" s="2"/>
      <c r="UMF600" s="2"/>
      <c r="UMG600" s="2"/>
      <c r="UMH600" s="2"/>
      <c r="UMI600" s="2"/>
      <c r="UMJ600" s="2"/>
      <c r="UMK600" s="2"/>
      <c r="UML600" s="2"/>
      <c r="UMM600" s="2"/>
      <c r="UMN600" s="2"/>
      <c r="UMO600" s="2"/>
      <c r="UMP600" s="2"/>
      <c r="UMQ600" s="2"/>
      <c r="UMR600" s="2"/>
      <c r="UMS600" s="2"/>
      <c r="UMT600" s="2"/>
      <c r="UMU600" s="2"/>
      <c r="UMV600" s="2"/>
      <c r="UMW600" s="2"/>
      <c r="UMX600" s="2"/>
      <c r="UMY600" s="2"/>
      <c r="UMZ600" s="2"/>
      <c r="UNA600" s="2"/>
      <c r="UNB600" s="2"/>
      <c r="UNC600" s="2"/>
      <c r="UND600" s="2"/>
      <c r="UNE600" s="2"/>
      <c r="UNF600" s="2"/>
      <c r="UNG600" s="2"/>
      <c r="UNH600" s="2"/>
      <c r="UNI600" s="2"/>
      <c r="UNJ600" s="2"/>
      <c r="UNK600" s="2"/>
      <c r="UNL600" s="2"/>
      <c r="UNM600" s="2"/>
      <c r="UNN600" s="2"/>
      <c r="UNO600" s="2"/>
      <c r="UNP600" s="2"/>
      <c r="UNQ600" s="2"/>
      <c r="UNR600" s="2"/>
      <c r="UNS600" s="2"/>
      <c r="UNT600" s="2"/>
      <c r="UNU600" s="2"/>
      <c r="UNV600" s="2"/>
      <c r="UNW600" s="2"/>
      <c r="UNX600" s="2"/>
      <c r="UNY600" s="2"/>
      <c r="UNZ600" s="2"/>
      <c r="UOA600" s="2"/>
      <c r="UOB600" s="2"/>
      <c r="UOC600" s="2"/>
      <c r="UOD600" s="2"/>
      <c r="UOE600" s="2"/>
      <c r="UOF600" s="2"/>
      <c r="UOG600" s="2"/>
      <c r="UOH600" s="2"/>
      <c r="UOI600" s="2"/>
      <c r="UOJ600" s="2"/>
      <c r="UOK600" s="2"/>
      <c r="UOL600" s="2"/>
      <c r="UOM600" s="2"/>
      <c r="UON600" s="2"/>
      <c r="UOO600" s="2"/>
      <c r="UOP600" s="2"/>
      <c r="UOQ600" s="2"/>
      <c r="UOR600" s="2"/>
      <c r="UOS600" s="2"/>
      <c r="UOT600" s="2"/>
      <c r="UOU600" s="2"/>
      <c r="UOV600" s="2"/>
      <c r="UOW600" s="2"/>
      <c r="UOX600" s="2"/>
      <c r="UOY600" s="2"/>
      <c r="UOZ600" s="2"/>
      <c r="UPA600" s="2"/>
      <c r="UPB600" s="2"/>
      <c r="UPC600" s="2"/>
      <c r="UPD600" s="2"/>
      <c r="UPE600" s="2"/>
      <c r="UPF600" s="2"/>
      <c r="UPG600" s="2"/>
      <c r="UPH600" s="2"/>
      <c r="UPI600" s="2"/>
      <c r="UPJ600" s="2"/>
      <c r="UPK600" s="2"/>
      <c r="UPL600" s="2"/>
      <c r="UPM600" s="2"/>
      <c r="UPN600" s="2"/>
      <c r="UPO600" s="2"/>
      <c r="UPP600" s="2"/>
      <c r="UPQ600" s="2"/>
      <c r="UPR600" s="2"/>
      <c r="UPS600" s="2"/>
      <c r="UPT600" s="2"/>
      <c r="UPU600" s="2"/>
      <c r="UPV600" s="2"/>
      <c r="UPW600" s="2"/>
      <c r="UPX600" s="2"/>
      <c r="UPY600" s="2"/>
      <c r="UPZ600" s="2"/>
      <c r="UQA600" s="2"/>
      <c r="UQB600" s="2"/>
      <c r="UQC600" s="2"/>
      <c r="UQD600" s="2"/>
      <c r="UQE600" s="2"/>
      <c r="UQF600" s="2"/>
      <c r="UQG600" s="2"/>
      <c r="UQH600" s="2"/>
      <c r="UQI600" s="2"/>
      <c r="UQJ600" s="2"/>
      <c r="UQK600" s="2"/>
      <c r="UQL600" s="2"/>
      <c r="UQM600" s="2"/>
      <c r="UQN600" s="2"/>
      <c r="UQO600" s="2"/>
      <c r="UQP600" s="2"/>
      <c r="UQQ600" s="2"/>
      <c r="UQR600" s="2"/>
      <c r="UQS600" s="2"/>
      <c r="UQT600" s="2"/>
      <c r="UQU600" s="2"/>
      <c r="UQV600" s="2"/>
      <c r="UQW600" s="2"/>
      <c r="UQX600" s="2"/>
      <c r="UQY600" s="2"/>
      <c r="UQZ600" s="2"/>
      <c r="URA600" s="2"/>
      <c r="URB600" s="2"/>
      <c r="URC600" s="2"/>
      <c r="URD600" s="2"/>
      <c r="URE600" s="2"/>
      <c r="URF600" s="2"/>
      <c r="URG600" s="2"/>
      <c r="URH600" s="2"/>
      <c r="URI600" s="2"/>
      <c r="URJ600" s="2"/>
      <c r="URK600" s="2"/>
      <c r="URL600" s="2"/>
      <c r="URM600" s="2"/>
      <c r="URN600" s="2"/>
      <c r="URO600" s="2"/>
      <c r="URP600" s="2"/>
      <c r="URQ600" s="2"/>
      <c r="URR600" s="2"/>
      <c r="URS600" s="2"/>
      <c r="URT600" s="2"/>
      <c r="URU600" s="2"/>
      <c r="URV600" s="2"/>
      <c r="URW600" s="2"/>
      <c r="URX600" s="2"/>
      <c r="URY600" s="2"/>
      <c r="URZ600" s="2"/>
      <c r="USA600" s="2"/>
      <c r="USB600" s="2"/>
      <c r="USC600" s="2"/>
      <c r="USD600" s="2"/>
      <c r="USE600" s="2"/>
      <c r="USF600" s="2"/>
      <c r="USG600" s="2"/>
      <c r="USH600" s="2"/>
      <c r="USI600" s="2"/>
      <c r="USJ600" s="2"/>
      <c r="USK600" s="2"/>
      <c r="USL600" s="2"/>
      <c r="USM600" s="2"/>
      <c r="USN600" s="2"/>
      <c r="USO600" s="2"/>
      <c r="USP600" s="2"/>
      <c r="USQ600" s="2"/>
      <c r="USR600" s="2"/>
      <c r="USS600" s="2"/>
      <c r="UST600" s="2"/>
      <c r="USU600" s="2"/>
      <c r="USV600" s="2"/>
      <c r="USW600" s="2"/>
      <c r="USX600" s="2"/>
      <c r="USY600" s="2"/>
      <c r="USZ600" s="2"/>
      <c r="UTA600" s="2"/>
      <c r="UTB600" s="2"/>
      <c r="UTC600" s="2"/>
      <c r="UTD600" s="2"/>
      <c r="UTE600" s="2"/>
      <c r="UTF600" s="2"/>
      <c r="UTG600" s="2"/>
      <c r="UTH600" s="2"/>
      <c r="UTI600" s="2"/>
      <c r="UTJ600" s="2"/>
      <c r="UTK600" s="2"/>
      <c r="UTL600" s="2"/>
      <c r="UTM600" s="2"/>
      <c r="UTN600" s="2"/>
      <c r="UTO600" s="2"/>
      <c r="UTP600" s="2"/>
      <c r="UTQ600" s="2"/>
      <c r="UTR600" s="2"/>
      <c r="UTS600" s="2"/>
      <c r="UTT600" s="2"/>
      <c r="UTU600" s="2"/>
      <c r="UTV600" s="2"/>
      <c r="UTW600" s="2"/>
      <c r="UTX600" s="2"/>
      <c r="UTY600" s="2"/>
      <c r="UTZ600" s="2"/>
      <c r="UUA600" s="2"/>
      <c r="UUB600" s="2"/>
      <c r="UUC600" s="2"/>
      <c r="UUD600" s="2"/>
      <c r="UUE600" s="2"/>
      <c r="UUF600" s="2"/>
      <c r="UUG600" s="2"/>
      <c r="UUH600" s="2"/>
      <c r="UUI600" s="2"/>
      <c r="UUJ600" s="2"/>
      <c r="UUK600" s="2"/>
      <c r="UUL600" s="2"/>
      <c r="UUM600" s="2"/>
      <c r="UUN600" s="2"/>
      <c r="UUO600" s="2"/>
      <c r="UUP600" s="2"/>
      <c r="UUQ600" s="2"/>
      <c r="UUR600" s="2"/>
      <c r="UUS600" s="2"/>
      <c r="UUT600" s="2"/>
      <c r="UUU600" s="2"/>
      <c r="UUV600" s="2"/>
      <c r="UUW600" s="2"/>
      <c r="UUX600" s="2"/>
      <c r="UUY600" s="2"/>
      <c r="UUZ600" s="2"/>
      <c r="UVA600" s="2"/>
      <c r="UVB600" s="2"/>
      <c r="UVC600" s="2"/>
      <c r="UVD600" s="2"/>
      <c r="UVE600" s="2"/>
      <c r="UVF600" s="2"/>
      <c r="UVG600" s="2"/>
      <c r="UVH600" s="2"/>
      <c r="UVI600" s="2"/>
      <c r="UVJ600" s="2"/>
      <c r="UVK600" s="2"/>
      <c r="UVL600" s="2"/>
      <c r="UVM600" s="2"/>
      <c r="UVN600" s="2"/>
      <c r="UVO600" s="2"/>
      <c r="UVP600" s="2"/>
      <c r="UVQ600" s="2"/>
      <c r="UVR600" s="2"/>
      <c r="UVS600" s="2"/>
      <c r="UVT600" s="2"/>
      <c r="UVU600" s="2"/>
      <c r="UVV600" s="2"/>
      <c r="UVW600" s="2"/>
      <c r="UVX600" s="2"/>
      <c r="UVY600" s="2"/>
      <c r="UVZ600" s="2"/>
      <c r="UWA600" s="2"/>
      <c r="UWB600" s="2"/>
      <c r="UWC600" s="2"/>
      <c r="UWD600" s="2"/>
      <c r="UWE600" s="2"/>
      <c r="UWF600" s="2"/>
      <c r="UWG600" s="2"/>
      <c r="UWH600" s="2"/>
      <c r="UWI600" s="2"/>
      <c r="UWJ600" s="2"/>
      <c r="UWK600" s="2"/>
      <c r="UWL600" s="2"/>
      <c r="UWM600" s="2"/>
      <c r="UWN600" s="2"/>
      <c r="UWO600" s="2"/>
      <c r="UWP600" s="2"/>
      <c r="UWQ600" s="2"/>
      <c r="UWR600" s="2"/>
      <c r="UWS600" s="2"/>
      <c r="UWT600" s="2"/>
      <c r="UWU600" s="2"/>
      <c r="UWV600" s="2"/>
      <c r="UWW600" s="2"/>
      <c r="UWX600" s="2"/>
      <c r="UWY600" s="2"/>
      <c r="UWZ600" s="2"/>
      <c r="UXA600" s="2"/>
      <c r="UXB600" s="2"/>
      <c r="UXC600" s="2"/>
      <c r="UXD600" s="2"/>
      <c r="UXE600" s="2"/>
      <c r="UXF600" s="2"/>
      <c r="UXG600" s="2"/>
      <c r="UXH600" s="2"/>
      <c r="UXI600" s="2"/>
      <c r="UXJ600" s="2"/>
      <c r="UXK600" s="2"/>
      <c r="UXL600" s="2"/>
      <c r="UXM600" s="2"/>
      <c r="UXN600" s="2"/>
      <c r="UXO600" s="2"/>
      <c r="UXP600" s="2"/>
      <c r="UXQ600" s="2"/>
      <c r="UXR600" s="2"/>
      <c r="UXS600" s="2"/>
      <c r="UXT600" s="2"/>
      <c r="UXU600" s="2"/>
      <c r="UXV600" s="2"/>
      <c r="UXW600" s="2"/>
      <c r="UXX600" s="2"/>
      <c r="UXY600" s="2"/>
      <c r="UXZ600" s="2"/>
      <c r="UYA600" s="2"/>
      <c r="UYB600" s="2"/>
      <c r="UYC600" s="2"/>
      <c r="UYD600" s="2"/>
      <c r="UYE600" s="2"/>
      <c r="UYF600" s="2"/>
      <c r="UYG600" s="2"/>
      <c r="UYH600" s="2"/>
      <c r="UYI600" s="2"/>
      <c r="UYJ600" s="2"/>
      <c r="UYK600" s="2"/>
      <c r="UYL600" s="2"/>
      <c r="UYM600" s="2"/>
      <c r="UYN600" s="2"/>
      <c r="UYO600" s="2"/>
      <c r="UYP600" s="2"/>
      <c r="UYQ600" s="2"/>
      <c r="UYR600" s="2"/>
      <c r="UYS600" s="2"/>
      <c r="UYT600" s="2"/>
      <c r="UYU600" s="2"/>
      <c r="UYV600" s="2"/>
      <c r="UYW600" s="2"/>
      <c r="UYX600" s="2"/>
      <c r="UYY600" s="2"/>
      <c r="UYZ600" s="2"/>
      <c r="UZA600" s="2"/>
      <c r="UZB600" s="2"/>
      <c r="UZC600" s="2"/>
      <c r="UZD600" s="2"/>
      <c r="UZE600" s="2"/>
      <c r="UZF600" s="2"/>
      <c r="UZG600" s="2"/>
      <c r="UZH600" s="2"/>
      <c r="UZI600" s="2"/>
      <c r="UZJ600" s="2"/>
      <c r="UZK600" s="2"/>
      <c r="UZL600" s="2"/>
      <c r="UZM600" s="2"/>
      <c r="UZN600" s="2"/>
      <c r="UZO600" s="2"/>
      <c r="UZP600" s="2"/>
      <c r="UZQ600" s="2"/>
      <c r="UZR600" s="2"/>
      <c r="UZS600" s="2"/>
      <c r="UZT600" s="2"/>
      <c r="UZU600" s="2"/>
      <c r="UZV600" s="2"/>
      <c r="UZW600" s="2"/>
      <c r="UZX600" s="2"/>
      <c r="UZY600" s="2"/>
      <c r="UZZ600" s="2"/>
      <c r="VAA600" s="2"/>
      <c r="VAB600" s="2"/>
      <c r="VAC600" s="2"/>
      <c r="VAD600" s="2"/>
      <c r="VAE600" s="2"/>
      <c r="VAF600" s="2"/>
      <c r="VAG600" s="2"/>
      <c r="VAH600" s="2"/>
      <c r="VAI600" s="2"/>
      <c r="VAJ600" s="2"/>
      <c r="VAK600" s="2"/>
      <c r="VAL600" s="2"/>
      <c r="VAM600" s="2"/>
      <c r="VAN600" s="2"/>
      <c r="VAO600" s="2"/>
      <c r="VAP600" s="2"/>
      <c r="VAQ600" s="2"/>
      <c r="VAR600" s="2"/>
      <c r="VAS600" s="2"/>
      <c r="VAT600" s="2"/>
      <c r="VAU600" s="2"/>
      <c r="VAV600" s="2"/>
      <c r="VAW600" s="2"/>
      <c r="VAX600" s="2"/>
      <c r="VAY600" s="2"/>
      <c r="VAZ600" s="2"/>
      <c r="VBA600" s="2"/>
      <c r="VBB600" s="2"/>
      <c r="VBC600" s="2"/>
      <c r="VBD600" s="2"/>
      <c r="VBE600" s="2"/>
      <c r="VBF600" s="2"/>
      <c r="VBG600" s="2"/>
      <c r="VBH600" s="2"/>
      <c r="VBI600" s="2"/>
      <c r="VBJ600" s="2"/>
      <c r="VBK600" s="2"/>
      <c r="VBL600" s="2"/>
      <c r="VBM600" s="2"/>
      <c r="VBN600" s="2"/>
      <c r="VBO600" s="2"/>
      <c r="VBP600" s="2"/>
      <c r="VBQ600" s="2"/>
      <c r="VBR600" s="2"/>
      <c r="VBS600" s="2"/>
      <c r="VBT600" s="2"/>
      <c r="VBU600" s="2"/>
      <c r="VBV600" s="2"/>
      <c r="VBW600" s="2"/>
      <c r="VBX600" s="2"/>
      <c r="VBY600" s="2"/>
      <c r="VBZ600" s="2"/>
      <c r="VCA600" s="2"/>
      <c r="VCB600" s="2"/>
      <c r="VCC600" s="2"/>
      <c r="VCD600" s="2"/>
      <c r="VCE600" s="2"/>
      <c r="VCF600" s="2"/>
      <c r="VCG600" s="2"/>
      <c r="VCH600" s="2"/>
      <c r="VCI600" s="2"/>
      <c r="VCJ600" s="2"/>
      <c r="VCK600" s="2"/>
      <c r="VCL600" s="2"/>
      <c r="VCM600" s="2"/>
      <c r="VCN600" s="2"/>
      <c r="VCO600" s="2"/>
      <c r="VCP600" s="2"/>
      <c r="VCQ600" s="2"/>
      <c r="VCR600" s="2"/>
      <c r="VCS600" s="2"/>
      <c r="VCT600" s="2"/>
      <c r="VCU600" s="2"/>
      <c r="VCV600" s="2"/>
      <c r="VCW600" s="2"/>
      <c r="VCX600" s="2"/>
      <c r="VCY600" s="2"/>
      <c r="VCZ600" s="2"/>
      <c r="VDA600" s="2"/>
      <c r="VDB600" s="2"/>
      <c r="VDC600" s="2"/>
      <c r="VDD600" s="2"/>
      <c r="VDE600" s="2"/>
      <c r="VDF600" s="2"/>
      <c r="VDG600" s="2"/>
      <c r="VDH600" s="2"/>
      <c r="VDI600" s="2"/>
      <c r="VDJ600" s="2"/>
      <c r="VDK600" s="2"/>
      <c r="VDL600" s="2"/>
      <c r="VDM600" s="2"/>
      <c r="VDN600" s="2"/>
      <c r="VDO600" s="2"/>
      <c r="VDP600" s="2"/>
      <c r="VDQ600" s="2"/>
      <c r="VDR600" s="2"/>
      <c r="VDS600" s="2"/>
      <c r="VDT600" s="2"/>
      <c r="VDU600" s="2"/>
      <c r="VDV600" s="2"/>
      <c r="VDW600" s="2"/>
      <c r="VDX600" s="2"/>
      <c r="VDY600" s="2"/>
      <c r="VDZ600" s="2"/>
      <c r="VEA600" s="2"/>
      <c r="VEB600" s="2"/>
      <c r="VEC600" s="2"/>
      <c r="VED600" s="2"/>
      <c r="VEE600" s="2"/>
      <c r="VEF600" s="2"/>
      <c r="VEG600" s="2"/>
      <c r="VEH600" s="2"/>
      <c r="VEI600" s="2"/>
      <c r="VEJ600" s="2"/>
      <c r="VEK600" s="2"/>
      <c r="VEL600" s="2"/>
      <c r="VEM600" s="2"/>
      <c r="VEN600" s="2"/>
      <c r="VEO600" s="2"/>
      <c r="VEP600" s="2"/>
      <c r="VEQ600" s="2"/>
      <c r="VER600" s="2"/>
      <c r="VES600" s="2"/>
      <c r="VET600" s="2"/>
      <c r="VEU600" s="2"/>
      <c r="VEV600" s="2"/>
      <c r="VEW600" s="2"/>
      <c r="VEX600" s="2"/>
      <c r="VEY600" s="2"/>
      <c r="VEZ600" s="2"/>
      <c r="VFA600" s="2"/>
      <c r="VFB600" s="2"/>
      <c r="VFC600" s="2"/>
      <c r="VFD600" s="2"/>
      <c r="VFE600" s="2"/>
      <c r="VFF600" s="2"/>
      <c r="VFG600" s="2"/>
      <c r="VFH600" s="2"/>
      <c r="VFI600" s="2"/>
      <c r="VFJ600" s="2"/>
      <c r="VFK600" s="2"/>
      <c r="VFL600" s="2"/>
      <c r="VFM600" s="2"/>
      <c r="VFN600" s="2"/>
      <c r="VFO600" s="2"/>
      <c r="VFP600" s="2"/>
      <c r="VFQ600" s="2"/>
      <c r="VFR600" s="2"/>
      <c r="VFS600" s="2"/>
      <c r="VFT600" s="2"/>
      <c r="VFU600" s="2"/>
      <c r="VFV600" s="2"/>
      <c r="VFW600" s="2"/>
      <c r="VFX600" s="2"/>
      <c r="VFY600" s="2"/>
      <c r="VFZ600" s="2"/>
      <c r="VGA600" s="2"/>
      <c r="VGB600" s="2"/>
      <c r="VGC600" s="2"/>
      <c r="VGD600" s="2"/>
      <c r="VGE600" s="2"/>
      <c r="VGF600" s="2"/>
      <c r="VGG600" s="2"/>
      <c r="VGH600" s="2"/>
      <c r="VGI600" s="2"/>
      <c r="VGJ600" s="2"/>
      <c r="VGK600" s="2"/>
      <c r="VGL600" s="2"/>
      <c r="VGM600" s="2"/>
      <c r="VGN600" s="2"/>
      <c r="VGO600" s="2"/>
      <c r="VGP600" s="2"/>
      <c r="VGQ600" s="2"/>
      <c r="VGR600" s="2"/>
      <c r="VGS600" s="2"/>
      <c r="VGT600" s="2"/>
      <c r="VGU600" s="2"/>
      <c r="VGV600" s="2"/>
      <c r="VGW600" s="2"/>
      <c r="VGX600" s="2"/>
      <c r="VGY600" s="2"/>
      <c r="VGZ600" s="2"/>
      <c r="VHA600" s="2"/>
      <c r="VHB600" s="2"/>
      <c r="VHC600" s="2"/>
      <c r="VHD600" s="2"/>
      <c r="VHE600" s="2"/>
      <c r="VHF600" s="2"/>
      <c r="VHG600" s="2"/>
      <c r="VHH600" s="2"/>
      <c r="VHI600" s="2"/>
      <c r="VHJ600" s="2"/>
      <c r="VHK600" s="2"/>
      <c r="VHL600" s="2"/>
      <c r="VHM600" s="2"/>
      <c r="VHN600" s="2"/>
      <c r="VHO600" s="2"/>
      <c r="VHP600" s="2"/>
      <c r="VHQ600" s="2"/>
      <c r="VHR600" s="2"/>
      <c r="VHS600" s="2"/>
      <c r="VHT600" s="2"/>
      <c r="VHU600" s="2"/>
      <c r="VHV600" s="2"/>
      <c r="VHW600" s="2"/>
      <c r="VHX600" s="2"/>
      <c r="VHY600" s="2"/>
      <c r="VHZ600" s="2"/>
      <c r="VIA600" s="2"/>
      <c r="VIB600" s="2"/>
      <c r="VIC600" s="2"/>
      <c r="VID600" s="2"/>
      <c r="VIE600" s="2"/>
      <c r="VIF600" s="2"/>
      <c r="VIG600" s="2"/>
      <c r="VIH600" s="2"/>
      <c r="VII600" s="2"/>
      <c r="VIJ600" s="2"/>
      <c r="VIK600" s="2"/>
      <c r="VIL600" s="2"/>
      <c r="VIM600" s="2"/>
      <c r="VIN600" s="2"/>
      <c r="VIO600" s="2"/>
      <c r="VIP600" s="2"/>
      <c r="VIQ600" s="2"/>
      <c r="VIR600" s="2"/>
      <c r="VIS600" s="2"/>
      <c r="VIT600" s="2"/>
      <c r="VIU600" s="2"/>
      <c r="VIV600" s="2"/>
      <c r="VIW600" s="2"/>
      <c r="VIX600" s="2"/>
      <c r="VIY600" s="2"/>
      <c r="VIZ600" s="2"/>
      <c r="VJA600" s="2"/>
      <c r="VJB600" s="2"/>
      <c r="VJC600" s="2"/>
      <c r="VJD600" s="2"/>
      <c r="VJE600" s="2"/>
      <c r="VJF600" s="2"/>
      <c r="VJG600" s="2"/>
      <c r="VJH600" s="2"/>
      <c r="VJI600" s="2"/>
      <c r="VJJ600" s="2"/>
      <c r="VJK600" s="2"/>
      <c r="VJL600" s="2"/>
      <c r="VJM600" s="2"/>
      <c r="VJN600" s="2"/>
      <c r="VJO600" s="2"/>
      <c r="VJP600" s="2"/>
      <c r="VJQ600" s="2"/>
      <c r="VJR600" s="2"/>
      <c r="VJS600" s="2"/>
      <c r="VJT600" s="2"/>
      <c r="VJU600" s="2"/>
      <c r="VJV600" s="2"/>
      <c r="VJW600" s="2"/>
      <c r="VJX600" s="2"/>
      <c r="VJY600" s="2"/>
      <c r="VJZ600" s="2"/>
      <c r="VKA600" s="2"/>
      <c r="VKB600" s="2"/>
      <c r="VKC600" s="2"/>
      <c r="VKD600" s="2"/>
      <c r="VKE600" s="2"/>
      <c r="VKF600" s="2"/>
      <c r="VKG600" s="2"/>
      <c r="VKH600" s="2"/>
      <c r="VKI600" s="2"/>
      <c r="VKJ600" s="2"/>
      <c r="VKK600" s="2"/>
      <c r="VKL600" s="2"/>
      <c r="VKM600" s="2"/>
      <c r="VKN600" s="2"/>
      <c r="VKO600" s="2"/>
      <c r="VKP600" s="2"/>
      <c r="VKQ600" s="2"/>
      <c r="VKR600" s="2"/>
      <c r="VKS600" s="2"/>
      <c r="VKT600" s="2"/>
      <c r="VKU600" s="2"/>
      <c r="VKV600" s="2"/>
      <c r="VKW600" s="2"/>
      <c r="VKX600" s="2"/>
      <c r="VKY600" s="2"/>
      <c r="VKZ600" s="2"/>
      <c r="VLA600" s="2"/>
      <c r="VLB600" s="2"/>
      <c r="VLC600" s="2"/>
      <c r="VLD600" s="2"/>
      <c r="VLE600" s="2"/>
      <c r="VLF600" s="2"/>
      <c r="VLG600" s="2"/>
      <c r="VLH600" s="2"/>
      <c r="VLI600" s="2"/>
      <c r="VLJ600" s="2"/>
      <c r="VLK600" s="2"/>
      <c r="VLL600" s="2"/>
      <c r="VLM600" s="2"/>
      <c r="VLN600" s="2"/>
      <c r="VLO600" s="2"/>
      <c r="VLP600" s="2"/>
      <c r="VLQ600" s="2"/>
      <c r="VLR600" s="2"/>
      <c r="VLS600" s="2"/>
      <c r="VLT600" s="2"/>
      <c r="VLU600" s="2"/>
      <c r="VLV600" s="2"/>
      <c r="VLW600" s="2"/>
      <c r="VLX600" s="2"/>
      <c r="VLY600" s="2"/>
      <c r="VLZ600" s="2"/>
      <c r="VMA600" s="2"/>
      <c r="VMB600" s="2"/>
      <c r="VMC600" s="2"/>
      <c r="VMD600" s="2"/>
      <c r="VME600" s="2"/>
      <c r="VMF600" s="2"/>
      <c r="VMG600" s="2"/>
      <c r="VMH600" s="2"/>
      <c r="VMI600" s="2"/>
      <c r="VMJ600" s="2"/>
      <c r="VMK600" s="2"/>
      <c r="VML600" s="2"/>
      <c r="VMM600" s="2"/>
      <c r="VMN600" s="2"/>
      <c r="VMO600" s="2"/>
      <c r="VMP600" s="2"/>
      <c r="VMQ600" s="2"/>
      <c r="VMR600" s="2"/>
      <c r="VMS600" s="2"/>
      <c r="VMT600" s="2"/>
      <c r="VMU600" s="2"/>
      <c r="VMV600" s="2"/>
      <c r="VMW600" s="2"/>
      <c r="VMX600" s="2"/>
      <c r="VMY600" s="2"/>
      <c r="VMZ600" s="2"/>
      <c r="VNA600" s="2"/>
      <c r="VNB600" s="2"/>
      <c r="VNC600" s="2"/>
      <c r="VND600" s="2"/>
      <c r="VNE600" s="2"/>
      <c r="VNF600" s="2"/>
      <c r="VNG600" s="2"/>
      <c r="VNH600" s="2"/>
      <c r="VNI600" s="2"/>
      <c r="VNJ600" s="2"/>
      <c r="VNK600" s="2"/>
      <c r="VNL600" s="2"/>
      <c r="VNM600" s="2"/>
      <c r="VNN600" s="2"/>
      <c r="VNO600" s="2"/>
      <c r="VNP600" s="2"/>
      <c r="VNQ600" s="2"/>
      <c r="VNR600" s="2"/>
      <c r="VNS600" s="2"/>
      <c r="VNT600" s="2"/>
      <c r="VNU600" s="2"/>
      <c r="VNV600" s="2"/>
      <c r="VNW600" s="2"/>
      <c r="VNX600" s="2"/>
      <c r="VNY600" s="2"/>
      <c r="VNZ600" s="2"/>
      <c r="VOA600" s="2"/>
      <c r="VOB600" s="2"/>
      <c r="VOC600" s="2"/>
      <c r="VOD600" s="2"/>
      <c r="VOE600" s="2"/>
      <c r="VOF600" s="2"/>
      <c r="VOG600" s="2"/>
      <c r="VOH600" s="2"/>
      <c r="VOI600" s="2"/>
      <c r="VOJ600" s="2"/>
      <c r="VOK600" s="2"/>
      <c r="VOL600" s="2"/>
      <c r="VOM600" s="2"/>
      <c r="VON600" s="2"/>
      <c r="VOO600" s="2"/>
      <c r="VOP600" s="2"/>
      <c r="VOQ600" s="2"/>
      <c r="VOR600" s="2"/>
      <c r="VOS600" s="2"/>
      <c r="VOT600" s="2"/>
      <c r="VOU600" s="2"/>
      <c r="VOV600" s="2"/>
      <c r="VOW600" s="2"/>
      <c r="VOX600" s="2"/>
      <c r="VOY600" s="2"/>
      <c r="VOZ600" s="2"/>
      <c r="VPA600" s="2"/>
      <c r="VPB600" s="2"/>
      <c r="VPC600" s="2"/>
      <c r="VPD600" s="2"/>
      <c r="VPE600" s="2"/>
      <c r="VPF600" s="2"/>
      <c r="VPG600" s="2"/>
      <c r="VPH600" s="2"/>
      <c r="VPI600" s="2"/>
      <c r="VPJ600" s="2"/>
      <c r="VPK600" s="2"/>
      <c r="VPL600" s="2"/>
      <c r="VPM600" s="2"/>
      <c r="VPN600" s="2"/>
      <c r="VPO600" s="2"/>
      <c r="VPP600" s="2"/>
      <c r="VPQ600" s="2"/>
      <c r="VPR600" s="2"/>
      <c r="VPS600" s="2"/>
      <c r="VPT600" s="2"/>
      <c r="VPU600" s="2"/>
      <c r="VPV600" s="2"/>
      <c r="VPW600" s="2"/>
      <c r="VPX600" s="2"/>
      <c r="VPY600" s="2"/>
      <c r="VPZ600" s="2"/>
      <c r="VQA600" s="2"/>
      <c r="VQB600" s="2"/>
      <c r="VQC600" s="2"/>
      <c r="VQD600" s="2"/>
      <c r="VQE600" s="2"/>
      <c r="VQF600" s="2"/>
      <c r="VQG600" s="2"/>
      <c r="VQH600" s="2"/>
      <c r="VQI600" s="2"/>
      <c r="VQJ600" s="2"/>
      <c r="VQK600" s="2"/>
      <c r="VQL600" s="2"/>
      <c r="VQM600" s="2"/>
      <c r="VQN600" s="2"/>
      <c r="VQO600" s="2"/>
      <c r="VQP600" s="2"/>
      <c r="VQQ600" s="2"/>
      <c r="VQR600" s="2"/>
      <c r="VQS600" s="2"/>
      <c r="VQT600" s="2"/>
      <c r="VQU600" s="2"/>
      <c r="VQV600" s="2"/>
      <c r="VQW600" s="2"/>
      <c r="VQX600" s="2"/>
      <c r="VQY600" s="2"/>
      <c r="VQZ600" s="2"/>
      <c r="VRA600" s="2"/>
      <c r="VRB600" s="2"/>
      <c r="VRC600" s="2"/>
      <c r="VRD600" s="2"/>
      <c r="VRE600" s="2"/>
      <c r="VRF600" s="2"/>
      <c r="VRG600" s="2"/>
      <c r="VRH600" s="2"/>
      <c r="VRI600" s="2"/>
      <c r="VRJ600" s="2"/>
      <c r="VRK600" s="2"/>
      <c r="VRL600" s="2"/>
      <c r="VRM600" s="2"/>
      <c r="VRN600" s="2"/>
      <c r="VRO600" s="2"/>
      <c r="VRP600" s="2"/>
      <c r="VRQ600" s="2"/>
      <c r="VRR600" s="2"/>
      <c r="VRS600" s="2"/>
      <c r="VRT600" s="2"/>
      <c r="VRU600" s="2"/>
      <c r="VRV600" s="2"/>
      <c r="VRW600" s="2"/>
      <c r="VRX600" s="2"/>
      <c r="VRY600" s="2"/>
      <c r="VRZ600" s="2"/>
      <c r="VSA600" s="2"/>
      <c r="VSB600" s="2"/>
      <c r="VSC600" s="2"/>
      <c r="VSD600" s="2"/>
      <c r="VSE600" s="2"/>
      <c r="VSF600" s="2"/>
      <c r="VSG600" s="2"/>
      <c r="VSH600" s="2"/>
      <c r="VSI600" s="2"/>
      <c r="VSJ600" s="2"/>
      <c r="VSK600" s="2"/>
      <c r="VSL600" s="2"/>
      <c r="VSM600" s="2"/>
      <c r="VSN600" s="2"/>
      <c r="VSO600" s="2"/>
      <c r="VSP600" s="2"/>
      <c r="VSQ600" s="2"/>
      <c r="VSR600" s="2"/>
      <c r="VSS600" s="2"/>
      <c r="VST600" s="2"/>
      <c r="VSU600" s="2"/>
      <c r="VSV600" s="2"/>
      <c r="VSW600" s="2"/>
      <c r="VSX600" s="2"/>
      <c r="VSY600" s="2"/>
      <c r="VSZ600" s="2"/>
      <c r="VTA600" s="2"/>
      <c r="VTB600" s="2"/>
      <c r="VTC600" s="2"/>
      <c r="VTD600" s="2"/>
      <c r="VTE600" s="2"/>
      <c r="VTF600" s="2"/>
      <c r="VTG600" s="2"/>
      <c r="VTH600" s="2"/>
      <c r="VTI600" s="2"/>
      <c r="VTJ600" s="2"/>
      <c r="VTK600" s="2"/>
      <c r="VTL600" s="2"/>
      <c r="VTM600" s="2"/>
      <c r="VTN600" s="2"/>
      <c r="VTO600" s="2"/>
      <c r="VTP600" s="2"/>
      <c r="VTQ600" s="2"/>
      <c r="VTR600" s="2"/>
      <c r="VTS600" s="2"/>
      <c r="VTT600" s="2"/>
      <c r="VTU600" s="2"/>
      <c r="VTV600" s="2"/>
      <c r="VTW600" s="2"/>
      <c r="VTX600" s="2"/>
      <c r="VTY600" s="2"/>
      <c r="VTZ600" s="2"/>
      <c r="VUA600" s="2"/>
      <c r="VUB600" s="2"/>
      <c r="VUC600" s="2"/>
      <c r="VUD600" s="2"/>
      <c r="VUE600" s="2"/>
      <c r="VUF600" s="2"/>
      <c r="VUG600" s="2"/>
      <c r="VUH600" s="2"/>
      <c r="VUI600" s="2"/>
      <c r="VUJ600" s="2"/>
      <c r="VUK600" s="2"/>
      <c r="VUL600" s="2"/>
      <c r="VUM600" s="2"/>
      <c r="VUN600" s="2"/>
      <c r="VUO600" s="2"/>
      <c r="VUP600" s="2"/>
      <c r="VUQ600" s="2"/>
      <c r="VUR600" s="2"/>
      <c r="VUS600" s="2"/>
      <c r="VUT600" s="2"/>
      <c r="VUU600" s="2"/>
      <c r="VUV600" s="2"/>
      <c r="VUW600" s="2"/>
      <c r="VUX600" s="2"/>
      <c r="VUY600" s="2"/>
      <c r="VUZ600" s="2"/>
      <c r="VVA600" s="2"/>
      <c r="VVB600" s="2"/>
      <c r="VVC600" s="2"/>
      <c r="VVD600" s="2"/>
      <c r="VVE600" s="2"/>
      <c r="VVF600" s="2"/>
      <c r="VVG600" s="2"/>
      <c r="VVH600" s="2"/>
      <c r="VVI600" s="2"/>
      <c r="VVJ600" s="2"/>
      <c r="VVK600" s="2"/>
      <c r="VVL600" s="2"/>
      <c r="VVM600" s="2"/>
      <c r="VVN600" s="2"/>
      <c r="VVO600" s="2"/>
      <c r="VVP600" s="2"/>
      <c r="VVQ600" s="2"/>
      <c r="VVR600" s="2"/>
      <c r="VVS600" s="2"/>
      <c r="VVT600" s="2"/>
      <c r="VVU600" s="2"/>
      <c r="VVV600" s="2"/>
      <c r="VVW600" s="2"/>
      <c r="VVX600" s="2"/>
      <c r="VVY600" s="2"/>
      <c r="VVZ600" s="2"/>
      <c r="VWA600" s="2"/>
      <c r="VWB600" s="2"/>
      <c r="VWC600" s="2"/>
      <c r="VWD600" s="2"/>
      <c r="VWE600" s="2"/>
      <c r="VWF600" s="2"/>
      <c r="VWG600" s="2"/>
      <c r="VWH600" s="2"/>
      <c r="VWI600" s="2"/>
      <c r="VWJ600" s="2"/>
      <c r="VWK600" s="2"/>
      <c r="VWL600" s="2"/>
      <c r="VWM600" s="2"/>
      <c r="VWN600" s="2"/>
      <c r="VWO600" s="2"/>
      <c r="VWP600" s="2"/>
      <c r="VWQ600" s="2"/>
      <c r="VWR600" s="2"/>
      <c r="VWS600" s="2"/>
      <c r="VWT600" s="2"/>
      <c r="VWU600" s="2"/>
      <c r="VWV600" s="2"/>
      <c r="VWW600" s="2"/>
      <c r="VWX600" s="2"/>
      <c r="VWY600" s="2"/>
      <c r="VWZ600" s="2"/>
      <c r="VXA600" s="2"/>
      <c r="VXB600" s="2"/>
      <c r="VXC600" s="2"/>
      <c r="VXD600" s="2"/>
      <c r="VXE600" s="2"/>
      <c r="VXF600" s="2"/>
      <c r="VXG600" s="2"/>
      <c r="VXH600" s="2"/>
      <c r="VXI600" s="2"/>
      <c r="VXJ600" s="2"/>
      <c r="VXK600" s="2"/>
      <c r="VXL600" s="2"/>
      <c r="VXM600" s="2"/>
      <c r="VXN600" s="2"/>
      <c r="VXO600" s="2"/>
      <c r="VXP600" s="2"/>
      <c r="VXQ600" s="2"/>
      <c r="VXR600" s="2"/>
      <c r="VXS600" s="2"/>
      <c r="VXT600" s="2"/>
      <c r="VXU600" s="2"/>
      <c r="VXV600" s="2"/>
      <c r="VXW600" s="2"/>
      <c r="VXX600" s="2"/>
      <c r="VXY600" s="2"/>
      <c r="VXZ600" s="2"/>
      <c r="VYA600" s="2"/>
      <c r="VYB600" s="2"/>
      <c r="VYC600" s="2"/>
      <c r="VYD600" s="2"/>
      <c r="VYE600" s="2"/>
      <c r="VYF600" s="2"/>
      <c r="VYG600" s="2"/>
      <c r="VYH600" s="2"/>
      <c r="VYI600" s="2"/>
      <c r="VYJ600" s="2"/>
      <c r="VYK600" s="2"/>
      <c r="VYL600" s="2"/>
      <c r="VYM600" s="2"/>
      <c r="VYN600" s="2"/>
      <c r="VYO600" s="2"/>
      <c r="VYP600" s="2"/>
      <c r="VYQ600" s="2"/>
      <c r="VYR600" s="2"/>
      <c r="VYS600" s="2"/>
      <c r="VYT600" s="2"/>
      <c r="VYU600" s="2"/>
      <c r="VYV600" s="2"/>
      <c r="VYW600" s="2"/>
      <c r="VYX600" s="2"/>
      <c r="VYY600" s="2"/>
      <c r="VYZ600" s="2"/>
      <c r="VZA600" s="2"/>
      <c r="VZB600" s="2"/>
      <c r="VZC600" s="2"/>
      <c r="VZD600" s="2"/>
      <c r="VZE600" s="2"/>
      <c r="VZF600" s="2"/>
      <c r="VZG600" s="2"/>
      <c r="VZH600" s="2"/>
      <c r="VZI600" s="2"/>
      <c r="VZJ600" s="2"/>
      <c r="VZK600" s="2"/>
      <c r="VZL600" s="2"/>
      <c r="VZM600" s="2"/>
      <c r="VZN600" s="2"/>
      <c r="VZO600" s="2"/>
      <c r="VZP600" s="2"/>
      <c r="VZQ600" s="2"/>
      <c r="VZR600" s="2"/>
      <c r="VZS600" s="2"/>
      <c r="VZT600" s="2"/>
      <c r="VZU600" s="2"/>
      <c r="VZV600" s="2"/>
      <c r="VZW600" s="2"/>
      <c r="VZX600" s="2"/>
      <c r="VZY600" s="2"/>
      <c r="VZZ600" s="2"/>
      <c r="WAA600" s="2"/>
      <c r="WAB600" s="2"/>
      <c r="WAC600" s="2"/>
      <c r="WAD600" s="2"/>
      <c r="WAE600" s="2"/>
      <c r="WAF600" s="2"/>
      <c r="WAG600" s="2"/>
      <c r="WAH600" s="2"/>
      <c r="WAI600" s="2"/>
      <c r="WAJ600" s="2"/>
      <c r="WAK600" s="2"/>
      <c r="WAL600" s="2"/>
      <c r="WAM600" s="2"/>
      <c r="WAN600" s="2"/>
      <c r="WAO600" s="2"/>
      <c r="WAP600" s="2"/>
      <c r="WAQ600" s="2"/>
      <c r="WAR600" s="2"/>
      <c r="WAS600" s="2"/>
      <c r="WAT600" s="2"/>
      <c r="WAU600" s="2"/>
      <c r="WAV600" s="2"/>
      <c r="WAW600" s="2"/>
      <c r="WAX600" s="2"/>
      <c r="WAY600" s="2"/>
      <c r="WAZ600" s="2"/>
      <c r="WBA600" s="2"/>
      <c r="WBB600" s="2"/>
      <c r="WBC600" s="2"/>
      <c r="WBD600" s="2"/>
      <c r="WBE600" s="2"/>
      <c r="WBF600" s="2"/>
      <c r="WBG600" s="2"/>
      <c r="WBH600" s="2"/>
      <c r="WBI600" s="2"/>
      <c r="WBJ600" s="2"/>
      <c r="WBK600" s="2"/>
      <c r="WBL600" s="2"/>
      <c r="WBM600" s="2"/>
      <c r="WBN600" s="2"/>
      <c r="WBO600" s="2"/>
      <c r="WBP600" s="2"/>
      <c r="WBQ600" s="2"/>
      <c r="WBR600" s="2"/>
      <c r="WBS600" s="2"/>
      <c r="WBT600" s="2"/>
      <c r="WBU600" s="2"/>
      <c r="WBV600" s="2"/>
      <c r="WBW600" s="2"/>
      <c r="WBX600" s="2"/>
      <c r="WBY600" s="2"/>
      <c r="WBZ600" s="2"/>
      <c r="WCA600" s="2"/>
      <c r="WCB600" s="2"/>
      <c r="WCC600" s="2"/>
      <c r="WCD600" s="2"/>
      <c r="WCE600" s="2"/>
      <c r="WCF600" s="2"/>
      <c r="WCG600" s="2"/>
      <c r="WCH600" s="2"/>
      <c r="WCI600" s="2"/>
      <c r="WCJ600" s="2"/>
      <c r="WCK600" s="2"/>
      <c r="WCL600" s="2"/>
      <c r="WCM600" s="2"/>
      <c r="WCN600" s="2"/>
      <c r="WCO600" s="2"/>
      <c r="WCP600" s="2"/>
      <c r="WCQ600" s="2"/>
      <c r="WCR600" s="2"/>
      <c r="WCS600" s="2"/>
      <c r="WCT600" s="2"/>
      <c r="WCU600" s="2"/>
      <c r="WCV600" s="2"/>
      <c r="WCW600" s="2"/>
      <c r="WCX600" s="2"/>
      <c r="WCY600" s="2"/>
      <c r="WCZ600" s="2"/>
      <c r="WDA600" s="2"/>
      <c r="WDB600" s="2"/>
      <c r="WDC600" s="2"/>
      <c r="WDD600" s="2"/>
      <c r="WDE600" s="2"/>
      <c r="WDF600" s="2"/>
      <c r="WDG600" s="2"/>
      <c r="WDH600" s="2"/>
      <c r="WDI600" s="2"/>
      <c r="WDJ600" s="2"/>
      <c r="WDK600" s="2"/>
      <c r="WDL600" s="2"/>
      <c r="WDM600" s="2"/>
      <c r="WDN600" s="2"/>
      <c r="WDO600" s="2"/>
      <c r="WDP600" s="2"/>
      <c r="WDQ600" s="2"/>
      <c r="WDR600" s="2"/>
      <c r="WDS600" s="2"/>
      <c r="WDT600" s="2"/>
      <c r="WDU600" s="2"/>
      <c r="WDV600" s="2"/>
      <c r="WDW600" s="2"/>
      <c r="WDX600" s="2"/>
      <c r="WDY600" s="2"/>
      <c r="WDZ600" s="2"/>
      <c r="WEA600" s="2"/>
      <c r="WEB600" s="2"/>
      <c r="WEC600" s="2"/>
      <c r="WED600" s="2"/>
      <c r="WEE600" s="2"/>
      <c r="WEF600" s="2"/>
      <c r="WEG600" s="2"/>
      <c r="WEH600" s="2"/>
      <c r="WEI600" s="2"/>
      <c r="WEJ600" s="2"/>
      <c r="WEK600" s="2"/>
      <c r="WEL600" s="2"/>
      <c r="WEM600" s="2"/>
      <c r="WEN600" s="2"/>
      <c r="WEO600" s="2"/>
      <c r="WEP600" s="2"/>
      <c r="WEQ600" s="2"/>
      <c r="WER600" s="2"/>
      <c r="WES600" s="2"/>
      <c r="WET600" s="2"/>
      <c r="WEU600" s="2"/>
      <c r="WEV600" s="2"/>
      <c r="WEW600" s="2"/>
      <c r="WEX600" s="2"/>
      <c r="WEY600" s="2"/>
      <c r="WEZ600" s="2"/>
      <c r="WFA600" s="2"/>
      <c r="WFB600" s="2"/>
      <c r="WFC600" s="2"/>
      <c r="WFD600" s="2"/>
      <c r="WFE600" s="2"/>
      <c r="WFF600" s="2"/>
      <c r="WFG600" s="2"/>
      <c r="WFH600" s="2"/>
      <c r="WFI600" s="2"/>
      <c r="WFJ600" s="2"/>
      <c r="WFK600" s="2"/>
      <c r="WFL600" s="2"/>
      <c r="WFM600" s="2"/>
      <c r="WFN600" s="2"/>
      <c r="WFO600" s="2"/>
      <c r="WFP600" s="2"/>
      <c r="WFQ600" s="2"/>
      <c r="WFR600" s="2"/>
      <c r="WFS600" s="2"/>
      <c r="WFT600" s="2"/>
      <c r="WFU600" s="2"/>
      <c r="WFV600" s="2"/>
      <c r="WFW600" s="2"/>
      <c r="WFX600" s="2"/>
      <c r="WFY600" s="2"/>
      <c r="WFZ600" s="2"/>
      <c r="WGA600" s="2"/>
      <c r="WGB600" s="2"/>
      <c r="WGC600" s="2"/>
      <c r="WGD600" s="2"/>
      <c r="WGE600" s="2"/>
      <c r="WGF600" s="2"/>
      <c r="WGG600" s="2"/>
      <c r="WGH600" s="2"/>
      <c r="WGI600" s="2"/>
      <c r="WGJ600" s="2"/>
      <c r="WGK600" s="2"/>
      <c r="WGL600" s="2"/>
      <c r="WGM600" s="2"/>
      <c r="WGN600" s="2"/>
      <c r="WGO600" s="2"/>
      <c r="WGP600" s="2"/>
      <c r="WGQ600" s="2"/>
      <c r="WGR600" s="2"/>
      <c r="WGS600" s="2"/>
      <c r="WGT600" s="2"/>
      <c r="WGU600" s="2"/>
      <c r="WGV600" s="2"/>
      <c r="WGW600" s="2"/>
      <c r="WGX600" s="2"/>
      <c r="WGY600" s="2"/>
      <c r="WGZ600" s="2"/>
      <c r="WHA600" s="2"/>
      <c r="WHB600" s="2"/>
      <c r="WHC600" s="2"/>
      <c r="WHD600" s="2"/>
      <c r="WHE600" s="2"/>
      <c r="WHF600" s="2"/>
      <c r="WHG600" s="2"/>
      <c r="WHH600" s="2"/>
      <c r="WHI600" s="2"/>
      <c r="WHJ600" s="2"/>
      <c r="WHK600" s="2"/>
      <c r="WHL600" s="2"/>
      <c r="WHM600" s="2"/>
      <c r="WHN600" s="2"/>
      <c r="WHO600" s="2"/>
      <c r="WHP600" s="2"/>
      <c r="WHQ600" s="2"/>
      <c r="WHR600" s="2"/>
      <c r="WHS600" s="2"/>
      <c r="WHT600" s="2"/>
      <c r="WHU600" s="2"/>
      <c r="WHV600" s="2"/>
      <c r="WHW600" s="2"/>
      <c r="WHX600" s="2"/>
      <c r="WHY600" s="2"/>
      <c r="WHZ600" s="2"/>
      <c r="WIA600" s="2"/>
      <c r="WIB600" s="2"/>
      <c r="WIC600" s="2"/>
      <c r="WID600" s="2"/>
      <c r="WIE600" s="2"/>
      <c r="WIF600" s="2"/>
      <c r="WIG600" s="2"/>
      <c r="WIH600" s="2"/>
      <c r="WII600" s="2"/>
      <c r="WIJ600" s="2"/>
      <c r="WIK600" s="2"/>
      <c r="WIL600" s="2"/>
      <c r="WIM600" s="2"/>
      <c r="WIN600" s="2"/>
      <c r="WIO600" s="2"/>
      <c r="WIP600" s="2"/>
      <c r="WIQ600" s="2"/>
      <c r="WIR600" s="2"/>
      <c r="WIS600" s="2"/>
      <c r="WIT600" s="2"/>
      <c r="WIU600" s="2"/>
      <c r="WIV600" s="2"/>
      <c r="WIW600" s="2"/>
      <c r="WIX600" s="2"/>
      <c r="WIY600" s="2"/>
      <c r="WIZ600" s="2"/>
      <c r="WJA600" s="2"/>
      <c r="WJB600" s="2"/>
      <c r="WJC600" s="2"/>
      <c r="WJD600" s="2"/>
      <c r="WJE600" s="2"/>
      <c r="WJF600" s="2"/>
      <c r="WJG600" s="2"/>
      <c r="WJH600" s="2"/>
      <c r="WJI600" s="2"/>
      <c r="WJJ600" s="2"/>
      <c r="WJK600" s="2"/>
      <c r="WJL600" s="2"/>
      <c r="WJM600" s="2"/>
      <c r="WJN600" s="2"/>
      <c r="WJO600" s="2"/>
      <c r="WJP600" s="2"/>
      <c r="WJQ600" s="2"/>
      <c r="WJR600" s="2"/>
      <c r="WJS600" s="2"/>
      <c r="WJT600" s="2"/>
      <c r="WJU600" s="2"/>
      <c r="WJV600" s="2"/>
      <c r="WJW600" s="2"/>
      <c r="WJX600" s="2"/>
      <c r="WJY600" s="2"/>
      <c r="WJZ600" s="2"/>
      <c r="WKA600" s="2"/>
      <c r="WKB600" s="2"/>
      <c r="WKC600" s="2"/>
      <c r="WKD600" s="2"/>
      <c r="WKE600" s="2"/>
      <c r="WKF600" s="2"/>
      <c r="WKG600" s="2"/>
      <c r="WKH600" s="2"/>
      <c r="WKI600" s="2"/>
      <c r="WKJ600" s="2"/>
      <c r="WKK600" s="2"/>
      <c r="WKL600" s="2"/>
      <c r="WKM600" s="2"/>
      <c r="WKN600" s="2"/>
      <c r="WKO600" s="2"/>
      <c r="WKP600" s="2"/>
      <c r="WKQ600" s="2"/>
      <c r="WKR600" s="2"/>
      <c r="WKS600" s="2"/>
      <c r="WKT600" s="2"/>
      <c r="WKU600" s="2"/>
      <c r="WKV600" s="2"/>
      <c r="WKW600" s="2"/>
      <c r="WKX600" s="2"/>
      <c r="WKY600" s="2"/>
      <c r="WKZ600" s="2"/>
      <c r="WLA600" s="2"/>
      <c r="WLB600" s="2"/>
      <c r="WLC600" s="2"/>
      <c r="WLD600" s="2"/>
      <c r="WLE600" s="2"/>
      <c r="WLF600" s="2"/>
      <c r="WLG600" s="2"/>
      <c r="WLH600" s="2"/>
      <c r="WLI600" s="2"/>
      <c r="WLJ600" s="2"/>
      <c r="WLK600" s="2"/>
      <c r="WLL600" s="2"/>
      <c r="WLM600" s="2"/>
      <c r="WLN600" s="2"/>
      <c r="WLO600" s="2"/>
      <c r="WLP600" s="2"/>
      <c r="WLQ600" s="2"/>
      <c r="WLR600" s="2"/>
      <c r="WLS600" s="2"/>
      <c r="WLT600" s="2"/>
      <c r="WLU600" s="2"/>
      <c r="WLV600" s="2"/>
      <c r="WLW600" s="2"/>
      <c r="WLX600" s="2"/>
      <c r="WLY600" s="2"/>
      <c r="WLZ600" s="2"/>
      <c r="WMA600" s="2"/>
      <c r="WMB600" s="2"/>
      <c r="WMC600" s="2"/>
      <c r="WMD600" s="2"/>
      <c r="WME600" s="2"/>
      <c r="WMF600" s="2"/>
      <c r="WMG600" s="2"/>
      <c r="WMH600" s="2"/>
      <c r="WMI600" s="2"/>
      <c r="WMJ600" s="2"/>
      <c r="WMK600" s="2"/>
      <c r="WML600" s="2"/>
      <c r="WMM600" s="2"/>
      <c r="WMN600" s="2"/>
      <c r="WMO600" s="2"/>
      <c r="WMP600" s="2"/>
      <c r="WMQ600" s="2"/>
      <c r="WMR600" s="2"/>
      <c r="WMS600" s="2"/>
      <c r="WMT600" s="2"/>
      <c r="WMU600" s="2"/>
      <c r="WMV600" s="2"/>
      <c r="WMW600" s="2"/>
      <c r="WMX600" s="2"/>
      <c r="WMY600" s="2"/>
      <c r="WMZ600" s="2"/>
      <c r="WNA600" s="2"/>
      <c r="WNB600" s="2"/>
      <c r="WNC600" s="2"/>
      <c r="WND600" s="2"/>
      <c r="WNE600" s="2"/>
      <c r="WNF600" s="2"/>
      <c r="WNG600" s="2"/>
      <c r="WNH600" s="2"/>
      <c r="WNI600" s="2"/>
      <c r="WNJ600" s="2"/>
      <c r="WNK600" s="2"/>
      <c r="WNL600" s="2"/>
      <c r="WNM600" s="2"/>
      <c r="WNN600" s="2"/>
      <c r="WNO600" s="2"/>
      <c r="WNP600" s="2"/>
      <c r="WNQ600" s="2"/>
      <c r="WNR600" s="2"/>
      <c r="WNS600" s="2"/>
      <c r="WNT600" s="2"/>
      <c r="WNU600" s="2"/>
      <c r="WNV600" s="2"/>
      <c r="WNW600" s="2"/>
      <c r="WNX600" s="2"/>
      <c r="WNY600" s="2"/>
      <c r="WNZ600" s="2"/>
      <c r="WOA600" s="2"/>
      <c r="WOB600" s="2"/>
      <c r="WOC600" s="2"/>
      <c r="WOD600" s="2"/>
      <c r="WOE600" s="2"/>
      <c r="WOF600" s="2"/>
      <c r="WOG600" s="2"/>
      <c r="WOH600" s="2"/>
      <c r="WOI600" s="2"/>
      <c r="WOJ600" s="2"/>
      <c r="WOK600" s="2"/>
      <c r="WOL600" s="2"/>
      <c r="WOM600" s="2"/>
      <c r="WON600" s="2"/>
      <c r="WOO600" s="2"/>
      <c r="WOP600" s="2"/>
      <c r="WOQ600" s="2"/>
      <c r="WOR600" s="2"/>
      <c r="WOS600" s="2"/>
      <c r="WOT600" s="2"/>
      <c r="WOU600" s="2"/>
      <c r="WOV600" s="2"/>
      <c r="WOW600" s="2"/>
      <c r="WOX600" s="2"/>
      <c r="WOY600" s="2"/>
      <c r="WOZ600" s="2"/>
      <c r="WPA600" s="2"/>
      <c r="WPB600" s="2"/>
      <c r="WPC600" s="2"/>
      <c r="WPD600" s="2"/>
      <c r="WPE600" s="2"/>
      <c r="WPF600" s="2"/>
      <c r="WPG600" s="2"/>
      <c r="WPH600" s="2"/>
      <c r="WPI600" s="2"/>
      <c r="WPJ600" s="2"/>
      <c r="WPK600" s="2"/>
      <c r="WPL600" s="2"/>
      <c r="WPM600" s="2"/>
      <c r="WPN600" s="2"/>
      <c r="WPO600" s="2"/>
      <c r="WPP600" s="2"/>
      <c r="WPQ600" s="2"/>
      <c r="WPR600" s="2"/>
      <c r="WPS600" s="2"/>
      <c r="WPT600" s="2"/>
      <c r="WPU600" s="2"/>
      <c r="WPV600" s="2"/>
      <c r="WPW600" s="2"/>
      <c r="WPX600" s="2"/>
      <c r="WPY600" s="2"/>
      <c r="WPZ600" s="2"/>
      <c r="WQA600" s="2"/>
      <c r="WQB600" s="2"/>
      <c r="WQC600" s="2"/>
      <c r="WQD600" s="2"/>
      <c r="WQE600" s="2"/>
      <c r="WQF600" s="2"/>
      <c r="WQG600" s="2"/>
      <c r="WQH600" s="2"/>
      <c r="WQI600" s="2"/>
      <c r="WQJ600" s="2"/>
      <c r="WQK600" s="2"/>
      <c r="WQL600" s="2"/>
      <c r="WQM600" s="2"/>
      <c r="WQN600" s="2"/>
      <c r="WQO600" s="2"/>
      <c r="WQP600" s="2"/>
      <c r="WQQ600" s="2"/>
      <c r="WQR600" s="2"/>
      <c r="WQS600" s="2"/>
      <c r="WQT600" s="2"/>
      <c r="WQU600" s="2"/>
      <c r="WQV600" s="2"/>
      <c r="WQW600" s="2"/>
      <c r="WQX600" s="2"/>
      <c r="WQY600" s="2"/>
      <c r="WQZ600" s="2"/>
      <c r="WRA600" s="2"/>
      <c r="WRB600" s="2"/>
      <c r="WRC600" s="2"/>
      <c r="WRD600" s="2"/>
      <c r="WRE600" s="2"/>
      <c r="WRF600" s="2"/>
      <c r="WRG600" s="2"/>
      <c r="WRH600" s="2"/>
      <c r="WRI600" s="2"/>
      <c r="WRJ600" s="2"/>
      <c r="WRK600" s="2"/>
      <c r="WRL600" s="2"/>
      <c r="WRM600" s="2"/>
      <c r="WRN600" s="2"/>
      <c r="WRO600" s="2"/>
      <c r="WRP600" s="2"/>
      <c r="WRQ600" s="2"/>
      <c r="WRR600" s="2"/>
      <c r="WRS600" s="2"/>
      <c r="WRT600" s="2"/>
      <c r="WRU600" s="2"/>
      <c r="WRV600" s="2"/>
      <c r="WRW600" s="2"/>
      <c r="WRX600" s="2"/>
      <c r="WRY600" s="2"/>
      <c r="WRZ600" s="2"/>
      <c r="WSA600" s="2"/>
      <c r="WSB600" s="2"/>
      <c r="WSC600" s="2"/>
      <c r="WSD600" s="2"/>
      <c r="WSE600" s="2"/>
      <c r="WSF600" s="2"/>
      <c r="WSG600" s="2"/>
      <c r="WSH600" s="2"/>
      <c r="WSI600" s="2"/>
      <c r="WSJ600" s="2"/>
      <c r="WSK600" s="2"/>
      <c r="WSL600" s="2"/>
      <c r="WSM600" s="2"/>
      <c r="WSN600" s="2"/>
      <c r="WSO600" s="2"/>
      <c r="WSP600" s="2"/>
      <c r="WSQ600" s="2"/>
      <c r="WSR600" s="2"/>
      <c r="WSS600" s="2"/>
      <c r="WST600" s="2"/>
      <c r="WSU600" s="2"/>
      <c r="WSV600" s="2"/>
      <c r="WSW600" s="2"/>
      <c r="WSX600" s="2"/>
      <c r="WSY600" s="2"/>
      <c r="WSZ600" s="2"/>
      <c r="WTA600" s="2"/>
      <c r="WTB600" s="2"/>
      <c r="WTC600" s="2"/>
      <c r="WTD600" s="2"/>
      <c r="WTE600" s="2"/>
      <c r="WTF600" s="2"/>
      <c r="WTG600" s="2"/>
      <c r="WTH600" s="2"/>
      <c r="WTI600" s="2"/>
      <c r="WTJ600" s="2"/>
      <c r="WTK600" s="2"/>
      <c r="WTL600" s="2"/>
      <c r="WTM600" s="2"/>
      <c r="WTN600" s="2"/>
      <c r="WTO600" s="2"/>
      <c r="WTP600" s="2"/>
      <c r="WTQ600" s="2"/>
      <c r="WTR600" s="2"/>
      <c r="WTS600" s="2"/>
      <c r="WTT600" s="2"/>
      <c r="WTU600" s="2"/>
      <c r="WTV600" s="2"/>
      <c r="WTW600" s="2"/>
      <c r="WTX600" s="2"/>
      <c r="WTY600" s="2"/>
      <c r="WTZ600" s="2"/>
      <c r="WUA600" s="2"/>
      <c r="WUB600" s="2"/>
      <c r="WUC600" s="2"/>
      <c r="WUD600" s="2"/>
      <c r="WUE600" s="2"/>
      <c r="WUF600" s="2"/>
      <c r="WUG600" s="2"/>
      <c r="WUH600" s="2"/>
      <c r="WUI600" s="2"/>
      <c r="WUJ600" s="2"/>
      <c r="WUK600" s="2"/>
      <c r="WUL600" s="2"/>
      <c r="WUM600" s="2"/>
      <c r="WUN600" s="2"/>
      <c r="WUO600" s="2"/>
      <c r="WUP600" s="2"/>
      <c r="WUQ600" s="2"/>
      <c r="WUR600" s="2"/>
      <c r="WUS600" s="2"/>
      <c r="WUT600" s="2"/>
      <c r="WUU600" s="2"/>
      <c r="WUV600" s="2"/>
      <c r="WUW600" s="2"/>
      <c r="WUX600" s="2"/>
      <c r="WUY600" s="2"/>
      <c r="WUZ600" s="2"/>
      <c r="WVA600" s="2"/>
      <c r="WVB600" s="2"/>
      <c r="WVC600" s="2"/>
      <c r="WVD600" s="2"/>
      <c r="WVE600" s="2"/>
      <c r="WVF600" s="2"/>
      <c r="WVG600" s="2"/>
      <c r="WVH600" s="2"/>
      <c r="WVI600" s="2"/>
      <c r="WVJ600" s="2"/>
      <c r="WVK600" s="2"/>
      <c r="WVL600" s="2"/>
      <c r="WVM600" s="2"/>
      <c r="WVN600" s="2"/>
      <c r="WVO600" s="2"/>
      <c r="WVP600" s="2"/>
      <c r="WVQ600" s="2"/>
      <c r="WVR600" s="2"/>
      <c r="WVS600" s="2"/>
      <c r="WVT600" s="2"/>
      <c r="WVU600" s="2"/>
      <c r="WVV600" s="2"/>
      <c r="WVW600" s="2"/>
      <c r="WVX600" s="2"/>
      <c r="WVY600" s="2"/>
      <c r="WVZ600" s="2"/>
      <c r="WWA600" s="2"/>
      <c r="WWB600" s="2"/>
      <c r="WWC600" s="2"/>
      <c r="WWD600" s="2"/>
      <c r="WWE600" s="2"/>
      <c r="WWF600" s="2"/>
      <c r="WWG600" s="2"/>
      <c r="WWH600" s="2"/>
      <c r="WWI600" s="2"/>
      <c r="WWJ600" s="2"/>
      <c r="WWK600" s="2"/>
      <c r="WWL600" s="2"/>
      <c r="WWM600" s="2"/>
      <c r="WWN600" s="2"/>
      <c r="WWO600" s="2"/>
      <c r="WWP600" s="2"/>
      <c r="WWQ600" s="2"/>
      <c r="WWR600" s="2"/>
      <c r="WWS600" s="2"/>
      <c r="WWT600" s="2"/>
      <c r="WWU600" s="2"/>
      <c r="WWV600" s="2"/>
      <c r="WWW600" s="2"/>
      <c r="WWX600" s="2"/>
      <c r="WWY600" s="2"/>
      <c r="WWZ600" s="2"/>
      <c r="WXA600" s="2"/>
      <c r="WXB600" s="2"/>
      <c r="WXC600" s="2"/>
      <c r="WXD600" s="2"/>
      <c r="WXE600" s="2"/>
      <c r="WXF600" s="2"/>
      <c r="WXG600" s="2"/>
      <c r="WXH600" s="2"/>
      <c r="WXI600" s="2"/>
      <c r="WXJ600" s="2"/>
      <c r="WXK600" s="2"/>
      <c r="WXL600" s="2"/>
      <c r="WXM600" s="2"/>
      <c r="WXN600" s="2"/>
      <c r="WXO600" s="2"/>
      <c r="WXP600" s="2"/>
      <c r="WXQ600" s="2"/>
      <c r="WXR600" s="2"/>
      <c r="WXS600" s="2"/>
      <c r="WXT600" s="2"/>
      <c r="WXU600" s="2"/>
      <c r="WXV600" s="2"/>
      <c r="WXW600" s="2"/>
      <c r="WXX600" s="2"/>
      <c r="WXY600" s="2"/>
      <c r="WXZ600" s="2"/>
      <c r="WYA600" s="2"/>
      <c r="WYB600" s="2"/>
      <c r="WYC600" s="2"/>
      <c r="WYD600" s="2"/>
      <c r="WYE600" s="2"/>
      <c r="WYF600" s="2"/>
      <c r="WYG600" s="2"/>
      <c r="WYH600" s="2"/>
      <c r="WYI600" s="2"/>
      <c r="WYJ600" s="2"/>
      <c r="WYK600" s="2"/>
      <c r="WYL600" s="2"/>
      <c r="WYM600" s="2"/>
      <c r="WYN600" s="2"/>
      <c r="WYO600" s="2"/>
      <c r="WYP600" s="2"/>
      <c r="WYQ600" s="2"/>
      <c r="WYR600" s="2"/>
      <c r="WYS600" s="2"/>
      <c r="WYT600" s="2"/>
      <c r="WYU600" s="2"/>
      <c r="WYV600" s="2"/>
      <c r="WYW600" s="2"/>
      <c r="WYX600" s="2"/>
      <c r="WYY600" s="2"/>
      <c r="WYZ600" s="2"/>
      <c r="WZA600" s="2"/>
      <c r="WZB600" s="2"/>
      <c r="WZC600" s="2"/>
      <c r="WZD600" s="2"/>
      <c r="WZE600" s="2"/>
      <c r="WZF600" s="2"/>
      <c r="WZG600" s="2"/>
      <c r="WZH600" s="2"/>
      <c r="WZI600" s="2"/>
      <c r="WZJ600" s="2"/>
      <c r="WZK600" s="2"/>
      <c r="WZL600" s="2"/>
      <c r="WZM600" s="2"/>
      <c r="WZN600" s="2"/>
      <c r="WZO600" s="2"/>
      <c r="WZP600" s="2"/>
      <c r="WZQ600" s="2"/>
      <c r="WZR600" s="2"/>
      <c r="WZS600" s="2"/>
      <c r="WZT600" s="2"/>
      <c r="WZU600" s="2"/>
      <c r="WZV600" s="2"/>
      <c r="WZW600" s="2"/>
      <c r="WZX600" s="2"/>
      <c r="WZY600" s="2"/>
      <c r="WZZ600" s="2"/>
      <c r="XAA600" s="2"/>
      <c r="XAB600" s="2"/>
      <c r="XAC600" s="2"/>
      <c r="XAD600" s="2"/>
      <c r="XAE600" s="2"/>
      <c r="XAF600" s="2"/>
      <c r="XAG600" s="2"/>
      <c r="XAH600" s="2"/>
      <c r="XAI600" s="2"/>
      <c r="XAJ600" s="2"/>
      <c r="XAK600" s="2"/>
      <c r="XAL600" s="2"/>
      <c r="XAM600" s="2"/>
      <c r="XAN600" s="2"/>
      <c r="XAO600" s="2"/>
      <c r="XAP600" s="2"/>
      <c r="XAQ600" s="2"/>
      <c r="XAR600" s="2"/>
      <c r="XAS600" s="2"/>
      <c r="XAT600" s="2"/>
      <c r="XAU600" s="2"/>
      <c r="XAV600" s="2"/>
      <c r="XAW600" s="2"/>
      <c r="XAX600" s="2"/>
      <c r="XAY600" s="2"/>
      <c r="XAZ600" s="2"/>
      <c r="XBA600" s="2"/>
      <c r="XBB600" s="2"/>
      <c r="XBC600" s="2"/>
      <c r="XBD600" s="2"/>
      <c r="XBE600" s="2"/>
      <c r="XBF600" s="2"/>
      <c r="XBG600" s="2"/>
      <c r="XBH600" s="2"/>
      <c r="XBI600" s="2"/>
      <c r="XBJ600" s="2"/>
      <c r="XBK600" s="2"/>
      <c r="XBL600" s="2"/>
      <c r="XBM600" s="2"/>
      <c r="XBN600" s="2"/>
      <c r="XBO600" s="2"/>
      <c r="XBP600" s="2"/>
      <c r="XBQ600" s="2"/>
      <c r="XBR600" s="2"/>
      <c r="XBS600" s="2"/>
      <c r="XBT600" s="2"/>
      <c r="XBU600" s="2"/>
      <c r="XBV600" s="2"/>
      <c r="XBW600" s="2"/>
      <c r="XBX600" s="2"/>
      <c r="XBY600" s="2"/>
      <c r="XBZ600" s="2"/>
      <c r="XCA600" s="2"/>
      <c r="XCB600" s="2"/>
      <c r="XCC600" s="2"/>
      <c r="XCD600" s="2"/>
      <c r="XCE600" s="2"/>
      <c r="XCF600" s="2"/>
      <c r="XCG600" s="2"/>
      <c r="XCH600" s="2"/>
      <c r="XCI600" s="2"/>
      <c r="XCJ600" s="2"/>
      <c r="XCK600" s="2"/>
      <c r="XCL600" s="2"/>
      <c r="XCM600" s="2"/>
      <c r="XCN600" s="2"/>
      <c r="XCO600" s="2"/>
      <c r="XCP600" s="2"/>
      <c r="XCQ600" s="2"/>
      <c r="XCR600" s="2"/>
      <c r="XCS600" s="2"/>
      <c r="XCT600" s="2"/>
      <c r="XCU600" s="2"/>
      <c r="XCV600" s="2"/>
      <c r="XCW600" s="2"/>
      <c r="XCX600" s="2"/>
      <c r="XCY600" s="2"/>
      <c r="XCZ600" s="2"/>
      <c r="XDA600" s="2"/>
      <c r="XDB600" s="2"/>
      <c r="XDC600" s="2"/>
      <c r="XDD600" s="2"/>
      <c r="XDE600" s="2"/>
      <c r="XDF600" s="2"/>
      <c r="XDG600" s="2"/>
      <c r="XDH600" s="2"/>
      <c r="XDI600" s="2"/>
      <c r="XDJ600" s="2"/>
      <c r="XDK600" s="2"/>
      <c r="XDL600" s="2"/>
      <c r="XDM600" s="2"/>
      <c r="XDN600" s="2"/>
      <c r="XDO600" s="2"/>
      <c r="XDP600" s="2"/>
      <c r="XDQ600" s="2"/>
      <c r="XDR600" s="2"/>
      <c r="XDS600" s="2"/>
      <c r="XDT600" s="2"/>
      <c r="XDU600" s="2"/>
      <c r="XDV600" s="2"/>
      <c r="XDW600" s="2"/>
      <c r="XDX600" s="2"/>
      <c r="XDY600" s="2"/>
      <c r="XDZ600" s="2"/>
      <c r="XEA600" s="2"/>
      <c r="XEB600" s="2"/>
      <c r="XEC600" s="2"/>
      <c r="XED600" s="2"/>
      <c r="XEE600" s="2"/>
      <c r="XEF600" s="2"/>
      <c r="XEG600" s="2"/>
      <c r="XEH600" s="2"/>
      <c r="XEI600" s="2"/>
    </row>
    <row r="601" spans="1:16363" s="4" customFormat="1" ht="28.8" hidden="1">
      <c r="A601" s="40"/>
      <c r="B601" s="36" t="s">
        <v>2203</v>
      </c>
      <c r="C601" s="41"/>
      <c r="D601" s="34"/>
      <c r="E601" s="41"/>
      <c r="F601" s="42"/>
      <c r="G601" s="42"/>
      <c r="H601" s="41"/>
      <c r="I601" s="33"/>
      <c r="J601" s="40"/>
      <c r="K601" s="40"/>
      <c r="L601" s="58">
        <f>SUM(L602:L619)</f>
        <v>688.41500000000008</v>
      </c>
      <c r="M601" s="58">
        <f t="shared" ref="M601:Q601" si="66">SUM(M602:M619)</f>
        <v>0</v>
      </c>
      <c r="N601" s="64">
        <f t="shared" si="66"/>
        <v>1370</v>
      </c>
      <c r="O601" s="64">
        <f t="shared" si="66"/>
        <v>5236</v>
      </c>
      <c r="P601" s="64">
        <f t="shared" si="66"/>
        <v>151</v>
      </c>
      <c r="Q601" s="64">
        <f t="shared" si="66"/>
        <v>605</v>
      </c>
      <c r="R601" s="44"/>
      <c r="S601" s="44"/>
      <c r="T601" s="33"/>
      <c r="U601" s="33"/>
      <c r="V601" s="33"/>
      <c r="W601" s="33"/>
      <c r="X601" s="4">
        <v>1</v>
      </c>
    </row>
    <row r="602" spans="1:16363" ht="57.6" hidden="1">
      <c r="A602" s="35">
        <v>10</v>
      </c>
      <c r="B602" s="43"/>
      <c r="C602" s="54" t="s">
        <v>262</v>
      </c>
      <c r="D602" s="53" t="s">
        <v>549</v>
      </c>
      <c r="E602" s="44" t="s">
        <v>32</v>
      </c>
      <c r="F602" s="35" t="s">
        <v>439</v>
      </c>
      <c r="G602" s="35">
        <v>1</v>
      </c>
      <c r="H602" s="44"/>
      <c r="I602" s="44" t="s">
        <v>2204</v>
      </c>
      <c r="J602" s="35" t="s">
        <v>2205</v>
      </c>
      <c r="K602" s="35" t="s">
        <v>2206</v>
      </c>
      <c r="L602" s="57">
        <v>49.7</v>
      </c>
      <c r="M602" s="57"/>
      <c r="N602" s="65">
        <v>76</v>
      </c>
      <c r="O602" s="63">
        <v>300</v>
      </c>
      <c r="P602" s="65">
        <v>2</v>
      </c>
      <c r="Q602" s="63">
        <v>6</v>
      </c>
      <c r="R602" s="44" t="s">
        <v>2179</v>
      </c>
      <c r="S602" s="44"/>
      <c r="T602" s="44"/>
      <c r="U602" s="54" t="s">
        <v>262</v>
      </c>
      <c r="V602" s="44" t="s">
        <v>2207</v>
      </c>
      <c r="W602" s="44"/>
    </row>
    <row r="603" spans="1:16363" ht="28.8" hidden="1">
      <c r="A603" s="35">
        <v>11</v>
      </c>
      <c r="B603" s="43"/>
      <c r="C603" s="54" t="s">
        <v>69</v>
      </c>
      <c r="D603" s="53" t="s">
        <v>713</v>
      </c>
      <c r="E603" s="44" t="s">
        <v>32</v>
      </c>
      <c r="F603" s="35" t="s">
        <v>439</v>
      </c>
      <c r="G603" s="35">
        <v>1</v>
      </c>
      <c r="H603" s="44"/>
      <c r="I603" s="44" t="s">
        <v>2208</v>
      </c>
      <c r="J603" s="35" t="s">
        <v>2205</v>
      </c>
      <c r="K603" s="35" t="s">
        <v>2206</v>
      </c>
      <c r="L603" s="57">
        <v>47.16</v>
      </c>
      <c r="M603" s="57"/>
      <c r="N603" s="65">
        <v>113</v>
      </c>
      <c r="O603" s="63">
        <v>464</v>
      </c>
      <c r="P603" s="65">
        <v>19</v>
      </c>
      <c r="Q603" s="63">
        <v>81</v>
      </c>
      <c r="R603" s="44" t="s">
        <v>2209</v>
      </c>
      <c r="S603" s="44"/>
      <c r="T603" s="44"/>
      <c r="U603" s="54" t="s">
        <v>69</v>
      </c>
      <c r="V603" s="44" t="s">
        <v>2207</v>
      </c>
      <c r="W603" s="44"/>
    </row>
    <row r="604" spans="1:16363" ht="43.2" hidden="1">
      <c r="A604" s="35">
        <v>12</v>
      </c>
      <c r="B604" s="43"/>
      <c r="C604" s="54" t="s">
        <v>280</v>
      </c>
      <c r="D604" s="53" t="s">
        <v>281</v>
      </c>
      <c r="E604" s="44" t="s">
        <v>32</v>
      </c>
      <c r="F604" s="35" t="s">
        <v>439</v>
      </c>
      <c r="G604" s="35">
        <v>1</v>
      </c>
      <c r="H604" s="44"/>
      <c r="I604" s="44" t="s">
        <v>2210</v>
      </c>
      <c r="J604" s="35" t="s">
        <v>2205</v>
      </c>
      <c r="K604" s="35" t="s">
        <v>2206</v>
      </c>
      <c r="L604" s="57">
        <v>46.22</v>
      </c>
      <c r="M604" s="57"/>
      <c r="N604" s="65">
        <v>62</v>
      </c>
      <c r="O604" s="63">
        <v>235</v>
      </c>
      <c r="P604" s="65">
        <v>4</v>
      </c>
      <c r="Q604" s="63">
        <v>8</v>
      </c>
      <c r="R604" s="44" t="s">
        <v>2179</v>
      </c>
      <c r="S604" s="44"/>
      <c r="T604" s="44"/>
      <c r="U604" s="54" t="s">
        <v>280</v>
      </c>
      <c r="V604" s="44" t="s">
        <v>2207</v>
      </c>
      <c r="W604" s="44"/>
    </row>
    <row r="605" spans="1:16363" ht="43.2" hidden="1">
      <c r="A605" s="35">
        <v>13</v>
      </c>
      <c r="B605" s="43"/>
      <c r="C605" s="54" t="s">
        <v>206</v>
      </c>
      <c r="D605" s="53" t="s">
        <v>1711</v>
      </c>
      <c r="E605" s="44" t="s">
        <v>32</v>
      </c>
      <c r="F605" s="35" t="s">
        <v>439</v>
      </c>
      <c r="G605" s="35">
        <v>1</v>
      </c>
      <c r="H605" s="44"/>
      <c r="I605" s="44" t="s">
        <v>2211</v>
      </c>
      <c r="J605" s="35" t="s">
        <v>2205</v>
      </c>
      <c r="K605" s="35" t="s">
        <v>2206</v>
      </c>
      <c r="L605" s="57">
        <v>11.1</v>
      </c>
      <c r="M605" s="57"/>
      <c r="N605" s="65">
        <v>108</v>
      </c>
      <c r="O605" s="63">
        <v>468</v>
      </c>
      <c r="P605" s="65">
        <v>1</v>
      </c>
      <c r="Q605" s="63">
        <v>4</v>
      </c>
      <c r="R605" s="44" t="s">
        <v>2179</v>
      </c>
      <c r="S605" s="44"/>
      <c r="T605" s="44"/>
      <c r="U605" s="54" t="s">
        <v>206</v>
      </c>
      <c r="V605" s="44" t="s">
        <v>2207</v>
      </c>
      <c r="W605" s="44"/>
    </row>
    <row r="606" spans="1:16363" ht="43.2" hidden="1">
      <c r="A606" s="35">
        <v>14</v>
      </c>
      <c r="B606" s="43"/>
      <c r="C606" s="54" t="s">
        <v>206</v>
      </c>
      <c r="D606" s="53" t="s">
        <v>1711</v>
      </c>
      <c r="E606" s="44" t="s">
        <v>32</v>
      </c>
      <c r="F606" s="35" t="s">
        <v>439</v>
      </c>
      <c r="G606" s="35">
        <v>1</v>
      </c>
      <c r="H606" s="44"/>
      <c r="I606" s="44" t="s">
        <v>2212</v>
      </c>
      <c r="J606" s="35" t="s">
        <v>2205</v>
      </c>
      <c r="K606" s="35" t="s">
        <v>2206</v>
      </c>
      <c r="L606" s="57">
        <v>17.28</v>
      </c>
      <c r="M606" s="57"/>
      <c r="N606" s="65">
        <v>46</v>
      </c>
      <c r="O606" s="63">
        <v>167</v>
      </c>
      <c r="P606" s="65">
        <v>1</v>
      </c>
      <c r="Q606" s="63">
        <v>4</v>
      </c>
      <c r="R606" s="44" t="s">
        <v>2179</v>
      </c>
      <c r="S606" s="44"/>
      <c r="T606" s="44"/>
      <c r="U606" s="54" t="s">
        <v>206</v>
      </c>
      <c r="V606" s="44" t="s">
        <v>2207</v>
      </c>
      <c r="W606" s="44"/>
    </row>
    <row r="607" spans="1:16363" ht="43.2" hidden="1">
      <c r="A607" s="35">
        <v>15</v>
      </c>
      <c r="B607" s="43"/>
      <c r="C607" s="54" t="s">
        <v>206</v>
      </c>
      <c r="D607" s="53" t="s">
        <v>2213</v>
      </c>
      <c r="E607" s="44" t="s">
        <v>32</v>
      </c>
      <c r="F607" s="35" t="s">
        <v>439</v>
      </c>
      <c r="G607" s="35">
        <v>1</v>
      </c>
      <c r="H607" s="44"/>
      <c r="I607" s="44" t="s">
        <v>2211</v>
      </c>
      <c r="J607" s="35" t="s">
        <v>2205</v>
      </c>
      <c r="K607" s="35" t="s">
        <v>2206</v>
      </c>
      <c r="L607" s="57">
        <v>17.43</v>
      </c>
      <c r="M607" s="57"/>
      <c r="N607" s="65">
        <v>111</v>
      </c>
      <c r="O607" s="65">
        <v>349</v>
      </c>
      <c r="P607" s="65">
        <v>1</v>
      </c>
      <c r="Q607" s="63">
        <v>4</v>
      </c>
      <c r="R607" s="44" t="s">
        <v>2179</v>
      </c>
      <c r="S607" s="44"/>
      <c r="T607" s="44"/>
      <c r="U607" s="54" t="s">
        <v>206</v>
      </c>
      <c r="V607" s="44" t="s">
        <v>2207</v>
      </c>
      <c r="W607" s="44"/>
    </row>
    <row r="608" spans="1:16363" ht="43.2" hidden="1">
      <c r="A608" s="35">
        <v>16</v>
      </c>
      <c r="B608" s="43"/>
      <c r="C608" s="54" t="s">
        <v>200</v>
      </c>
      <c r="D608" s="53" t="s">
        <v>940</v>
      </c>
      <c r="E608" s="44" t="s">
        <v>32</v>
      </c>
      <c r="F608" s="35" t="s">
        <v>439</v>
      </c>
      <c r="G608" s="35">
        <v>1</v>
      </c>
      <c r="H608" s="44"/>
      <c r="I608" s="44" t="s">
        <v>2214</v>
      </c>
      <c r="J608" s="35" t="s">
        <v>2205</v>
      </c>
      <c r="K608" s="35" t="s">
        <v>2206</v>
      </c>
      <c r="L608" s="57">
        <v>52</v>
      </c>
      <c r="M608" s="57"/>
      <c r="N608" s="65">
        <v>99</v>
      </c>
      <c r="O608" s="63">
        <v>297</v>
      </c>
      <c r="P608" s="65">
        <v>2</v>
      </c>
      <c r="Q608" s="63">
        <v>7</v>
      </c>
      <c r="R608" s="44" t="s">
        <v>2209</v>
      </c>
      <c r="S608" s="44"/>
      <c r="T608" s="44"/>
      <c r="U608" s="54" t="s">
        <v>200</v>
      </c>
      <c r="V608" s="44" t="s">
        <v>2207</v>
      </c>
      <c r="W608" s="44"/>
    </row>
    <row r="609" spans="1:24" ht="28.8" hidden="1">
      <c r="A609" s="35">
        <v>17</v>
      </c>
      <c r="B609" s="43"/>
      <c r="C609" s="54" t="s">
        <v>179</v>
      </c>
      <c r="D609" s="53" t="s">
        <v>2215</v>
      </c>
      <c r="E609" s="44" t="s">
        <v>32</v>
      </c>
      <c r="F609" s="35" t="s">
        <v>439</v>
      </c>
      <c r="G609" s="35">
        <v>1</v>
      </c>
      <c r="H609" s="44"/>
      <c r="I609" s="44" t="s">
        <v>2216</v>
      </c>
      <c r="J609" s="35" t="s">
        <v>2205</v>
      </c>
      <c r="K609" s="35" t="s">
        <v>2206</v>
      </c>
      <c r="L609" s="57">
        <v>34.56</v>
      </c>
      <c r="M609" s="57"/>
      <c r="N609" s="65">
        <v>94</v>
      </c>
      <c r="O609" s="63">
        <v>384</v>
      </c>
      <c r="P609" s="65">
        <v>1</v>
      </c>
      <c r="Q609" s="63">
        <v>6</v>
      </c>
      <c r="R609" s="44" t="s">
        <v>2209</v>
      </c>
      <c r="S609" s="44"/>
      <c r="T609" s="44"/>
      <c r="U609" s="54" t="s">
        <v>179</v>
      </c>
      <c r="V609" s="44" t="s">
        <v>2207</v>
      </c>
      <c r="W609" s="44"/>
    </row>
    <row r="610" spans="1:24" ht="28.8" hidden="1">
      <c r="A610" s="35">
        <v>18</v>
      </c>
      <c r="B610" s="43"/>
      <c r="C610" s="54" t="s">
        <v>179</v>
      </c>
      <c r="D610" s="53" t="s">
        <v>1298</v>
      </c>
      <c r="E610" s="44" t="s">
        <v>32</v>
      </c>
      <c r="F610" s="35" t="s">
        <v>439</v>
      </c>
      <c r="G610" s="35">
        <v>1</v>
      </c>
      <c r="H610" s="44"/>
      <c r="I610" s="44" t="s">
        <v>2217</v>
      </c>
      <c r="J610" s="35" t="s">
        <v>2205</v>
      </c>
      <c r="K610" s="35" t="s">
        <v>2206</v>
      </c>
      <c r="L610" s="57">
        <v>36</v>
      </c>
      <c r="M610" s="57"/>
      <c r="N610" s="65">
        <v>117</v>
      </c>
      <c r="O610" s="63">
        <v>467</v>
      </c>
      <c r="P610" s="65">
        <v>1</v>
      </c>
      <c r="Q610" s="63">
        <v>3</v>
      </c>
      <c r="R610" s="44" t="s">
        <v>2209</v>
      </c>
      <c r="S610" s="44"/>
      <c r="T610" s="44"/>
      <c r="U610" s="54" t="s">
        <v>179</v>
      </c>
      <c r="V610" s="44" t="s">
        <v>2207</v>
      </c>
      <c r="W610" s="44"/>
    </row>
    <row r="611" spans="1:24" ht="57.6" hidden="1">
      <c r="A611" s="35">
        <v>19</v>
      </c>
      <c r="B611" s="43"/>
      <c r="C611" s="54" t="s">
        <v>179</v>
      </c>
      <c r="D611" s="53" t="s">
        <v>2218</v>
      </c>
      <c r="E611" s="44" t="s">
        <v>32</v>
      </c>
      <c r="F611" s="35" t="s">
        <v>439</v>
      </c>
      <c r="G611" s="35">
        <v>1</v>
      </c>
      <c r="H611" s="44"/>
      <c r="I611" s="54" t="s">
        <v>2219</v>
      </c>
      <c r="J611" s="35" t="s">
        <v>2205</v>
      </c>
      <c r="K611" s="35" t="s">
        <v>2206</v>
      </c>
      <c r="L611" s="57">
        <v>16.5</v>
      </c>
      <c r="M611" s="57"/>
      <c r="N611" s="65">
        <v>78</v>
      </c>
      <c r="O611" s="65">
        <v>289</v>
      </c>
      <c r="P611" s="65">
        <v>5</v>
      </c>
      <c r="Q611" s="63">
        <v>23</v>
      </c>
      <c r="R611" s="44" t="s">
        <v>2179</v>
      </c>
      <c r="S611" s="44"/>
      <c r="T611" s="44"/>
      <c r="U611" s="54" t="s">
        <v>179</v>
      </c>
      <c r="V611" s="44" t="s">
        <v>2207</v>
      </c>
      <c r="W611" s="44"/>
    </row>
    <row r="612" spans="1:24" ht="57.6" hidden="1">
      <c r="A612" s="35">
        <v>20</v>
      </c>
      <c r="B612" s="43"/>
      <c r="C612" s="54" t="s">
        <v>103</v>
      </c>
      <c r="D612" s="53" t="s">
        <v>117</v>
      </c>
      <c r="E612" s="44" t="s">
        <v>32</v>
      </c>
      <c r="F612" s="35" t="s">
        <v>439</v>
      </c>
      <c r="G612" s="35">
        <v>1</v>
      </c>
      <c r="H612" s="44"/>
      <c r="I612" s="44" t="s">
        <v>2220</v>
      </c>
      <c r="J612" s="35" t="s">
        <v>2205</v>
      </c>
      <c r="K612" s="35" t="s">
        <v>2206</v>
      </c>
      <c r="L612" s="57">
        <v>81.685000000000002</v>
      </c>
      <c r="M612" s="57"/>
      <c r="N612" s="65">
        <v>61</v>
      </c>
      <c r="O612" s="63">
        <v>238</v>
      </c>
      <c r="P612" s="65">
        <v>2</v>
      </c>
      <c r="Q612" s="63">
        <v>10</v>
      </c>
      <c r="R612" s="44" t="s">
        <v>2209</v>
      </c>
      <c r="S612" s="44"/>
      <c r="T612" s="44"/>
      <c r="U612" s="54" t="s">
        <v>103</v>
      </c>
      <c r="V612" s="44" t="s">
        <v>2207</v>
      </c>
      <c r="W612" s="44"/>
    </row>
    <row r="613" spans="1:24" ht="57.6" hidden="1">
      <c r="A613" s="35">
        <v>21</v>
      </c>
      <c r="B613" s="43"/>
      <c r="C613" s="54" t="s">
        <v>150</v>
      </c>
      <c r="D613" s="53" t="s">
        <v>2023</v>
      </c>
      <c r="E613" s="44" t="s">
        <v>32</v>
      </c>
      <c r="F613" s="35" t="s">
        <v>439</v>
      </c>
      <c r="G613" s="35">
        <v>1</v>
      </c>
      <c r="H613" s="44"/>
      <c r="I613" s="44" t="s">
        <v>2221</v>
      </c>
      <c r="J613" s="35" t="s">
        <v>2205</v>
      </c>
      <c r="K613" s="35" t="s">
        <v>2206</v>
      </c>
      <c r="L613" s="57">
        <v>23.1</v>
      </c>
      <c r="M613" s="57"/>
      <c r="N613" s="65">
        <v>48</v>
      </c>
      <c r="O613" s="63">
        <v>192</v>
      </c>
      <c r="P613" s="65">
        <v>7</v>
      </c>
      <c r="Q613" s="63">
        <v>30</v>
      </c>
      <c r="R613" s="44" t="s">
        <v>2179</v>
      </c>
      <c r="S613" s="44"/>
      <c r="T613" s="44"/>
      <c r="U613" s="54" t="s">
        <v>150</v>
      </c>
      <c r="V613" s="44" t="s">
        <v>2207</v>
      </c>
      <c r="W613" s="44"/>
    </row>
    <row r="614" spans="1:24" ht="28.8" hidden="1">
      <c r="A614" s="35">
        <v>22</v>
      </c>
      <c r="B614" s="43"/>
      <c r="C614" s="54" t="s">
        <v>150</v>
      </c>
      <c r="D614" s="53" t="s">
        <v>2222</v>
      </c>
      <c r="E614" s="44" t="s">
        <v>32</v>
      </c>
      <c r="F614" s="35" t="s">
        <v>439</v>
      </c>
      <c r="G614" s="35">
        <v>1</v>
      </c>
      <c r="H614" s="44"/>
      <c r="I614" s="44" t="s">
        <v>2223</v>
      </c>
      <c r="J614" s="35" t="s">
        <v>2205</v>
      </c>
      <c r="K614" s="35" t="s">
        <v>2206</v>
      </c>
      <c r="L614" s="57">
        <v>11.3</v>
      </c>
      <c r="M614" s="57"/>
      <c r="N614" s="65">
        <v>36</v>
      </c>
      <c r="O614" s="63">
        <v>136</v>
      </c>
      <c r="P614" s="65">
        <v>10</v>
      </c>
      <c r="Q614" s="63">
        <v>42</v>
      </c>
      <c r="R614" s="44" t="s">
        <v>2179</v>
      </c>
      <c r="S614" s="44"/>
      <c r="T614" s="44"/>
      <c r="U614" s="54" t="s">
        <v>150</v>
      </c>
      <c r="V614" s="44" t="s">
        <v>2207</v>
      </c>
      <c r="W614" s="44"/>
    </row>
    <row r="615" spans="1:24" ht="43.2" hidden="1">
      <c r="A615" s="35">
        <v>23</v>
      </c>
      <c r="B615" s="43"/>
      <c r="C615" s="54" t="s">
        <v>150</v>
      </c>
      <c r="D615" s="53" t="s">
        <v>269</v>
      </c>
      <c r="E615" s="44" t="s">
        <v>32</v>
      </c>
      <c r="F615" s="35" t="s">
        <v>439</v>
      </c>
      <c r="G615" s="35">
        <v>1</v>
      </c>
      <c r="H615" s="44"/>
      <c r="I615" s="44" t="s">
        <v>2224</v>
      </c>
      <c r="J615" s="35" t="s">
        <v>2205</v>
      </c>
      <c r="K615" s="35" t="s">
        <v>2206</v>
      </c>
      <c r="L615" s="57">
        <v>16.3</v>
      </c>
      <c r="M615" s="57"/>
      <c r="N615" s="65">
        <v>47</v>
      </c>
      <c r="O615" s="63">
        <v>178</v>
      </c>
      <c r="P615" s="65">
        <v>15</v>
      </c>
      <c r="Q615" s="63">
        <v>50</v>
      </c>
      <c r="R615" s="44" t="s">
        <v>2179</v>
      </c>
      <c r="S615" s="44"/>
      <c r="T615" s="44"/>
      <c r="U615" s="54" t="s">
        <v>150</v>
      </c>
      <c r="V615" s="44" t="s">
        <v>2207</v>
      </c>
      <c r="W615" s="44"/>
    </row>
    <row r="616" spans="1:24" ht="28.8" hidden="1">
      <c r="A616" s="35">
        <v>24</v>
      </c>
      <c r="B616" s="43"/>
      <c r="C616" s="54" t="s">
        <v>225</v>
      </c>
      <c r="D616" s="53" t="s">
        <v>1322</v>
      </c>
      <c r="E616" s="44" t="s">
        <v>32</v>
      </c>
      <c r="F616" s="35" t="s">
        <v>439</v>
      </c>
      <c r="G616" s="35">
        <v>1</v>
      </c>
      <c r="H616" s="44"/>
      <c r="I616" s="44" t="s">
        <v>2225</v>
      </c>
      <c r="J616" s="35" t="s">
        <v>2205</v>
      </c>
      <c r="K616" s="35" t="s">
        <v>2206</v>
      </c>
      <c r="L616" s="57">
        <v>21.41</v>
      </c>
      <c r="M616" s="57"/>
      <c r="N616" s="65">
        <v>47</v>
      </c>
      <c r="O616" s="63">
        <v>172</v>
      </c>
      <c r="P616" s="65">
        <v>3</v>
      </c>
      <c r="Q616" s="63">
        <v>8</v>
      </c>
      <c r="R616" s="44" t="s">
        <v>2209</v>
      </c>
      <c r="S616" s="44"/>
      <c r="T616" s="44"/>
      <c r="U616" s="54" t="s">
        <v>225</v>
      </c>
      <c r="V616" s="44" t="s">
        <v>2207</v>
      </c>
      <c r="W616" s="44"/>
    </row>
    <row r="617" spans="1:24" ht="28.8" hidden="1">
      <c r="A617" s="35">
        <v>25</v>
      </c>
      <c r="B617" s="43"/>
      <c r="C617" s="54" t="s">
        <v>225</v>
      </c>
      <c r="D617" s="53" t="s">
        <v>1322</v>
      </c>
      <c r="E617" s="44" t="s">
        <v>32</v>
      </c>
      <c r="F617" s="35" t="s">
        <v>439</v>
      </c>
      <c r="G617" s="35">
        <v>1</v>
      </c>
      <c r="H617" s="44"/>
      <c r="I617" s="44" t="s">
        <v>2226</v>
      </c>
      <c r="J617" s="35" t="s">
        <v>2205</v>
      </c>
      <c r="K617" s="35" t="s">
        <v>2206</v>
      </c>
      <c r="L617" s="57">
        <v>26.29</v>
      </c>
      <c r="M617" s="57"/>
      <c r="N617" s="65">
        <v>43</v>
      </c>
      <c r="O617" s="65">
        <v>165</v>
      </c>
      <c r="P617" s="65">
        <v>3</v>
      </c>
      <c r="Q617" s="63">
        <v>8</v>
      </c>
      <c r="R617" s="44" t="s">
        <v>2209</v>
      </c>
      <c r="S617" s="44"/>
      <c r="T617" s="44"/>
      <c r="U617" s="54" t="s">
        <v>225</v>
      </c>
      <c r="V617" s="44" t="s">
        <v>2207</v>
      </c>
      <c r="W617" s="44"/>
    </row>
    <row r="618" spans="1:24" ht="57.6" hidden="1">
      <c r="A618" s="35">
        <v>26</v>
      </c>
      <c r="B618" s="43"/>
      <c r="C618" s="54" t="s">
        <v>76</v>
      </c>
      <c r="D618" s="53" t="s">
        <v>87</v>
      </c>
      <c r="E618" s="44" t="s">
        <v>32</v>
      </c>
      <c r="F618" s="35" t="s">
        <v>439</v>
      </c>
      <c r="G618" s="35">
        <v>1</v>
      </c>
      <c r="H618" s="44"/>
      <c r="I618" s="44" t="s">
        <v>2227</v>
      </c>
      <c r="J618" s="35" t="s">
        <v>2205</v>
      </c>
      <c r="K618" s="35" t="s">
        <v>2206</v>
      </c>
      <c r="L618" s="57">
        <v>58.38</v>
      </c>
      <c r="M618" s="57"/>
      <c r="N618" s="65">
        <v>58</v>
      </c>
      <c r="O618" s="63">
        <v>215</v>
      </c>
      <c r="P618" s="65">
        <v>6</v>
      </c>
      <c r="Q618" s="63">
        <v>14</v>
      </c>
      <c r="R618" s="44" t="s">
        <v>2179</v>
      </c>
      <c r="S618" s="44"/>
      <c r="T618" s="44"/>
      <c r="U618" s="54" t="s">
        <v>76</v>
      </c>
      <c r="V618" s="44" t="s">
        <v>2207</v>
      </c>
      <c r="W618" s="44"/>
    </row>
    <row r="619" spans="1:24" ht="72" hidden="1">
      <c r="A619" s="35">
        <v>27</v>
      </c>
      <c r="B619" s="43"/>
      <c r="C619" s="35" t="s">
        <v>150</v>
      </c>
      <c r="D619" s="38" t="s">
        <v>2023</v>
      </c>
      <c r="E619" s="44" t="s">
        <v>32</v>
      </c>
      <c r="F619" s="35" t="s">
        <v>845</v>
      </c>
      <c r="G619" s="35">
        <v>7600</v>
      </c>
      <c r="H619" s="44" t="s">
        <v>2228</v>
      </c>
      <c r="I619" s="44" t="s">
        <v>2229</v>
      </c>
      <c r="J619" s="35" t="s">
        <v>2206</v>
      </c>
      <c r="K619" s="35" t="s">
        <v>2230</v>
      </c>
      <c r="L619" s="57">
        <v>122</v>
      </c>
      <c r="M619" s="57"/>
      <c r="N619" s="63">
        <v>126</v>
      </c>
      <c r="O619" s="63">
        <v>520</v>
      </c>
      <c r="P619" s="63">
        <v>68</v>
      </c>
      <c r="Q619" s="63">
        <v>297</v>
      </c>
      <c r="R619" s="44" t="s">
        <v>2231</v>
      </c>
      <c r="S619" s="44"/>
      <c r="T619" s="44"/>
      <c r="U619" s="54" t="s">
        <v>150</v>
      </c>
      <c r="V619" s="44" t="s">
        <v>2207</v>
      </c>
      <c r="W619" s="44"/>
    </row>
    <row r="620" spans="1:24" s="4" customFormat="1" ht="24" hidden="1" customHeight="1">
      <c r="A620" s="40"/>
      <c r="B620" s="36" t="s">
        <v>2232</v>
      </c>
      <c r="C620" s="40"/>
      <c r="D620" s="34"/>
      <c r="E620" s="33"/>
      <c r="F620" s="40"/>
      <c r="G620" s="40"/>
      <c r="H620" s="41"/>
      <c r="I620" s="33"/>
      <c r="J620" s="40"/>
      <c r="K620" s="40"/>
      <c r="L620" s="58">
        <v>546</v>
      </c>
      <c r="M620" s="58"/>
      <c r="N620" s="64">
        <v>690</v>
      </c>
      <c r="O620" s="64">
        <v>2521</v>
      </c>
      <c r="P620" s="64">
        <v>204</v>
      </c>
      <c r="Q620" s="64">
        <v>737</v>
      </c>
      <c r="R620" s="44"/>
      <c r="S620" s="44"/>
      <c r="T620" s="33"/>
      <c r="U620" s="179"/>
      <c r="V620" s="33"/>
      <c r="W620" s="33"/>
      <c r="X620" s="4">
        <v>1</v>
      </c>
    </row>
    <row r="621" spans="1:24" ht="312" hidden="1" customHeight="1">
      <c r="A621" s="35">
        <v>28</v>
      </c>
      <c r="B621" s="43"/>
      <c r="C621" s="35" t="s">
        <v>225</v>
      </c>
      <c r="D621" s="38" t="s">
        <v>1271</v>
      </c>
      <c r="E621" s="44" t="s">
        <v>32</v>
      </c>
      <c r="F621" s="35" t="s">
        <v>439</v>
      </c>
      <c r="G621" s="35">
        <v>1</v>
      </c>
      <c r="H621" s="37"/>
      <c r="I621" s="44" t="s">
        <v>2233</v>
      </c>
      <c r="J621" s="35" t="s">
        <v>2206</v>
      </c>
      <c r="K621" s="35" t="s">
        <v>2230</v>
      </c>
      <c r="L621" s="57">
        <v>546</v>
      </c>
      <c r="M621" s="57"/>
      <c r="N621" s="63">
        <v>690</v>
      </c>
      <c r="O621" s="63">
        <v>2521</v>
      </c>
      <c r="P621" s="63">
        <v>204</v>
      </c>
      <c r="Q621" s="63">
        <v>737</v>
      </c>
      <c r="R621" s="44" t="s">
        <v>2179</v>
      </c>
      <c r="S621" s="44"/>
      <c r="T621" s="44"/>
      <c r="U621" s="54" t="s">
        <v>225</v>
      </c>
      <c r="V621" s="44" t="s">
        <v>2207</v>
      </c>
      <c r="W621" s="44"/>
    </row>
    <row r="622" spans="1:24" s="4" customFormat="1" hidden="1">
      <c r="A622" s="40"/>
      <c r="B622" s="36" t="s">
        <v>2234</v>
      </c>
      <c r="C622" s="41"/>
      <c r="D622" s="34"/>
      <c r="E622" s="41"/>
      <c r="F622" s="42"/>
      <c r="G622" s="42"/>
      <c r="H622" s="41"/>
      <c r="I622" s="33"/>
      <c r="J622" s="40"/>
      <c r="K622" s="40"/>
      <c r="L622" s="58">
        <f>SUM(L623:L634)</f>
        <v>671.58</v>
      </c>
      <c r="M622" s="58">
        <f t="shared" ref="M622:Q622" si="67">SUM(M623:M634)</f>
        <v>0</v>
      </c>
      <c r="N622" s="64">
        <f t="shared" si="67"/>
        <v>1356</v>
      </c>
      <c r="O622" s="64">
        <f t="shared" si="67"/>
        <v>4972</v>
      </c>
      <c r="P622" s="64">
        <f t="shared" si="67"/>
        <v>678</v>
      </c>
      <c r="Q622" s="64">
        <f t="shared" si="67"/>
        <v>2706</v>
      </c>
      <c r="R622" s="44"/>
      <c r="S622" s="44"/>
      <c r="T622" s="33"/>
      <c r="U622" s="33"/>
      <c r="V622" s="33"/>
      <c r="W622" s="33"/>
      <c r="X622" s="4">
        <v>1</v>
      </c>
    </row>
    <row r="623" spans="1:24" s="13" customFormat="1" ht="86.4" hidden="1">
      <c r="A623" s="44">
        <v>29</v>
      </c>
      <c r="B623" s="43" t="s">
        <v>2235</v>
      </c>
      <c r="C623" s="37" t="s">
        <v>225</v>
      </c>
      <c r="D623" s="38" t="s">
        <v>226</v>
      </c>
      <c r="E623" s="37" t="s">
        <v>32</v>
      </c>
      <c r="F623" s="37" t="s">
        <v>526</v>
      </c>
      <c r="G623" s="44">
        <v>1</v>
      </c>
      <c r="H623" s="37">
        <v>39.5</v>
      </c>
      <c r="I623" s="44" t="s">
        <v>2236</v>
      </c>
      <c r="J623" s="44">
        <v>2019.9</v>
      </c>
      <c r="K623" s="44">
        <v>2019.11</v>
      </c>
      <c r="L623" s="45">
        <v>39.5</v>
      </c>
      <c r="M623" s="45"/>
      <c r="N623" s="65">
        <v>678</v>
      </c>
      <c r="O623" s="65">
        <v>2486</v>
      </c>
      <c r="P623" s="65">
        <v>339</v>
      </c>
      <c r="Q623" s="65">
        <v>1353</v>
      </c>
      <c r="R623" s="44" t="s">
        <v>2237</v>
      </c>
      <c r="S623" s="44"/>
      <c r="T623" s="44"/>
      <c r="U623" s="44" t="s">
        <v>225</v>
      </c>
      <c r="V623" s="44" t="s">
        <v>1178</v>
      </c>
      <c r="W623" s="44" t="s">
        <v>2238</v>
      </c>
    </row>
    <row r="624" spans="1:24" s="13" customFormat="1" ht="86.4" hidden="1">
      <c r="A624" s="44">
        <v>30</v>
      </c>
      <c r="B624" s="43" t="s">
        <v>2239</v>
      </c>
      <c r="C624" s="37" t="s">
        <v>225</v>
      </c>
      <c r="D624" s="38" t="s">
        <v>226</v>
      </c>
      <c r="E624" s="37" t="s">
        <v>32</v>
      </c>
      <c r="F624" s="37" t="s">
        <v>526</v>
      </c>
      <c r="G624" s="44">
        <v>1</v>
      </c>
      <c r="H624" s="37">
        <v>45</v>
      </c>
      <c r="I624" s="44" t="s">
        <v>2240</v>
      </c>
      <c r="J624" s="44">
        <v>2020.1</v>
      </c>
      <c r="K624" s="44">
        <v>2020.12</v>
      </c>
      <c r="L624" s="45">
        <v>45</v>
      </c>
      <c r="M624" s="45"/>
      <c r="N624" s="65">
        <v>678</v>
      </c>
      <c r="O624" s="65">
        <v>2486</v>
      </c>
      <c r="P624" s="65">
        <v>339</v>
      </c>
      <c r="Q624" s="65">
        <v>1353</v>
      </c>
      <c r="R624" s="44" t="s">
        <v>2241</v>
      </c>
      <c r="S624" s="44" t="s">
        <v>2242</v>
      </c>
      <c r="T624" s="44"/>
      <c r="U624" s="44" t="s">
        <v>225</v>
      </c>
      <c r="V624" s="44" t="s">
        <v>1178</v>
      </c>
      <c r="W624" s="44" t="s">
        <v>2238</v>
      </c>
    </row>
    <row r="625" spans="1:24" s="7" customFormat="1" ht="43.2" hidden="1">
      <c r="A625" s="44">
        <v>31</v>
      </c>
      <c r="B625" s="43" t="s">
        <v>2243</v>
      </c>
      <c r="C625" s="35" t="s">
        <v>150</v>
      </c>
      <c r="D625" s="51" t="s">
        <v>269</v>
      </c>
      <c r="E625" s="35" t="s">
        <v>32</v>
      </c>
      <c r="F625" s="35" t="s">
        <v>33</v>
      </c>
      <c r="G625" s="35">
        <v>300</v>
      </c>
      <c r="H625" s="44"/>
      <c r="I625" s="44" t="s">
        <v>2244</v>
      </c>
      <c r="J625" s="35">
        <v>2019</v>
      </c>
      <c r="K625" s="35">
        <v>2020</v>
      </c>
      <c r="L625" s="57">
        <v>22.8</v>
      </c>
      <c r="M625" s="57"/>
      <c r="N625" s="63"/>
      <c r="O625" s="63"/>
      <c r="P625" s="63"/>
      <c r="Q625" s="63"/>
      <c r="R625" s="44" t="s">
        <v>933</v>
      </c>
      <c r="S625" s="44" t="s">
        <v>91</v>
      </c>
      <c r="T625" s="35"/>
      <c r="U625" s="35" t="s">
        <v>150</v>
      </c>
      <c r="V625" s="44" t="s">
        <v>1178</v>
      </c>
      <c r="W625" s="35" t="s">
        <v>2245</v>
      </c>
    </row>
    <row r="626" spans="1:24" s="7" customFormat="1" ht="28.8" hidden="1">
      <c r="A626" s="44">
        <v>32</v>
      </c>
      <c r="B626" s="206" t="s">
        <v>2246</v>
      </c>
      <c r="C626" s="35" t="s">
        <v>150</v>
      </c>
      <c r="D626" s="51" t="s">
        <v>269</v>
      </c>
      <c r="E626" s="35" t="s">
        <v>32</v>
      </c>
      <c r="F626" s="35" t="s">
        <v>840</v>
      </c>
      <c r="G626" s="35">
        <v>500</v>
      </c>
      <c r="H626" s="44"/>
      <c r="I626" s="44" t="s">
        <v>2247</v>
      </c>
      <c r="J626" s="35">
        <v>2019</v>
      </c>
      <c r="K626" s="35">
        <v>2020</v>
      </c>
      <c r="L626" s="57">
        <v>12.5</v>
      </c>
      <c r="M626" s="57"/>
      <c r="N626" s="63"/>
      <c r="O626" s="63"/>
      <c r="P626" s="63"/>
      <c r="Q626" s="63"/>
      <c r="R626" s="44"/>
      <c r="S626" s="44" t="s">
        <v>91</v>
      </c>
      <c r="T626" s="35"/>
      <c r="U626" s="35" t="s">
        <v>150</v>
      </c>
      <c r="V626" s="44" t="s">
        <v>1178</v>
      </c>
      <c r="W626" s="35" t="s">
        <v>2245</v>
      </c>
    </row>
    <row r="627" spans="1:24" s="7" customFormat="1" ht="28.8" hidden="1">
      <c r="A627" s="44">
        <v>33</v>
      </c>
      <c r="B627" s="207"/>
      <c r="C627" s="35" t="s">
        <v>150</v>
      </c>
      <c r="D627" s="51" t="s">
        <v>1253</v>
      </c>
      <c r="E627" s="35" t="s">
        <v>32</v>
      </c>
      <c r="F627" s="35" t="s">
        <v>840</v>
      </c>
      <c r="G627" s="35">
        <v>500</v>
      </c>
      <c r="H627" s="44"/>
      <c r="I627" s="44" t="s">
        <v>2248</v>
      </c>
      <c r="J627" s="35">
        <v>2019</v>
      </c>
      <c r="K627" s="35">
        <v>2020</v>
      </c>
      <c r="L627" s="57">
        <v>12.5</v>
      </c>
      <c r="M627" s="57"/>
      <c r="N627" s="63"/>
      <c r="O627" s="63"/>
      <c r="P627" s="63"/>
      <c r="Q627" s="63"/>
      <c r="R627" s="44"/>
      <c r="S627" s="44" t="s">
        <v>91</v>
      </c>
      <c r="T627" s="35"/>
      <c r="U627" s="35" t="s">
        <v>150</v>
      </c>
      <c r="V627" s="44" t="s">
        <v>1178</v>
      </c>
      <c r="W627" s="35" t="s">
        <v>2245</v>
      </c>
    </row>
    <row r="628" spans="1:24" s="7" customFormat="1" ht="43.2" hidden="1">
      <c r="A628" s="44">
        <v>34</v>
      </c>
      <c r="B628" s="206" t="s">
        <v>2249</v>
      </c>
      <c r="C628" s="35" t="s">
        <v>150</v>
      </c>
      <c r="D628" s="51" t="s">
        <v>1253</v>
      </c>
      <c r="E628" s="35" t="s">
        <v>32</v>
      </c>
      <c r="F628" s="51" t="s">
        <v>33</v>
      </c>
      <c r="G628" s="51">
        <v>100</v>
      </c>
      <c r="H628" s="44"/>
      <c r="I628" s="44" t="s">
        <v>2250</v>
      </c>
      <c r="J628" s="35">
        <v>2019</v>
      </c>
      <c r="K628" s="35">
        <v>2020</v>
      </c>
      <c r="L628" s="57">
        <v>80.599999999999994</v>
      </c>
      <c r="M628" s="57"/>
      <c r="N628" s="63"/>
      <c r="O628" s="63"/>
      <c r="P628" s="63"/>
      <c r="Q628" s="63"/>
      <c r="R628" s="44"/>
      <c r="S628" s="44" t="s">
        <v>56</v>
      </c>
      <c r="T628" s="35"/>
      <c r="U628" s="35" t="s">
        <v>150</v>
      </c>
      <c r="V628" s="44" t="s">
        <v>1178</v>
      </c>
      <c r="W628" s="35" t="s">
        <v>2245</v>
      </c>
    </row>
    <row r="629" spans="1:24" s="7" customFormat="1" ht="43.2" hidden="1">
      <c r="A629" s="44">
        <v>35</v>
      </c>
      <c r="B629" s="208"/>
      <c r="C629" s="35" t="s">
        <v>150</v>
      </c>
      <c r="D629" s="51" t="s">
        <v>269</v>
      </c>
      <c r="E629" s="35" t="s">
        <v>32</v>
      </c>
      <c r="F629" s="51" t="s">
        <v>33</v>
      </c>
      <c r="G629" s="51">
        <v>500</v>
      </c>
      <c r="H629" s="44"/>
      <c r="I629" s="44" t="s">
        <v>2251</v>
      </c>
      <c r="J629" s="35">
        <v>2019</v>
      </c>
      <c r="K629" s="35">
        <v>2020</v>
      </c>
      <c r="L629" s="57">
        <v>80.599999999999994</v>
      </c>
      <c r="M629" s="57"/>
      <c r="N629" s="63"/>
      <c r="O629" s="63"/>
      <c r="P629" s="63"/>
      <c r="Q629" s="63"/>
      <c r="R629" s="44"/>
      <c r="S629" s="44" t="s">
        <v>56</v>
      </c>
      <c r="T629" s="35"/>
      <c r="U629" s="35" t="s">
        <v>150</v>
      </c>
      <c r="V629" s="44" t="s">
        <v>1178</v>
      </c>
      <c r="W629" s="35" t="s">
        <v>2245</v>
      </c>
    </row>
    <row r="630" spans="1:24" s="7" customFormat="1" ht="57.6" hidden="1">
      <c r="A630" s="44">
        <v>36</v>
      </c>
      <c r="B630" s="207"/>
      <c r="C630" s="35" t="s">
        <v>150</v>
      </c>
      <c r="D630" s="51" t="s">
        <v>2222</v>
      </c>
      <c r="E630" s="35" t="s">
        <v>32</v>
      </c>
      <c r="F630" s="51" t="s">
        <v>33</v>
      </c>
      <c r="G630" s="51">
        <v>500</v>
      </c>
      <c r="H630" s="44"/>
      <c r="I630" s="44" t="s">
        <v>2252</v>
      </c>
      <c r="J630" s="35">
        <v>2019</v>
      </c>
      <c r="K630" s="35">
        <v>2020</v>
      </c>
      <c r="L630" s="57">
        <v>80.599999999999994</v>
      </c>
      <c r="M630" s="57"/>
      <c r="N630" s="63"/>
      <c r="O630" s="63"/>
      <c r="P630" s="63"/>
      <c r="Q630" s="63"/>
      <c r="R630" s="44"/>
      <c r="S630" s="44" t="s">
        <v>56</v>
      </c>
      <c r="T630" s="35"/>
      <c r="U630" s="35" t="s">
        <v>150</v>
      </c>
      <c r="V630" s="44" t="s">
        <v>1178</v>
      </c>
      <c r="W630" s="35" t="s">
        <v>2245</v>
      </c>
    </row>
    <row r="631" spans="1:24" s="7" customFormat="1" ht="57.6" hidden="1">
      <c r="A631" s="44">
        <v>37</v>
      </c>
      <c r="B631" s="206" t="s">
        <v>2253</v>
      </c>
      <c r="C631" s="35" t="s">
        <v>150</v>
      </c>
      <c r="D631" s="51" t="s">
        <v>269</v>
      </c>
      <c r="E631" s="35" t="s">
        <v>32</v>
      </c>
      <c r="F631" s="35" t="s">
        <v>33</v>
      </c>
      <c r="G631" s="35">
        <v>200</v>
      </c>
      <c r="H631" s="44"/>
      <c r="I631" s="44" t="s">
        <v>2254</v>
      </c>
      <c r="J631" s="35">
        <v>2019</v>
      </c>
      <c r="K631" s="35">
        <v>2020</v>
      </c>
      <c r="L631" s="57">
        <v>100</v>
      </c>
      <c r="M631" s="57"/>
      <c r="N631" s="63"/>
      <c r="O631" s="63"/>
      <c r="P631" s="63"/>
      <c r="Q631" s="63"/>
      <c r="R631" s="44"/>
      <c r="S631" s="44" t="s">
        <v>91</v>
      </c>
      <c r="T631" s="35"/>
      <c r="U631" s="35" t="s">
        <v>150</v>
      </c>
      <c r="V631" s="44" t="s">
        <v>1178</v>
      </c>
      <c r="W631" s="35" t="s">
        <v>2245</v>
      </c>
    </row>
    <row r="632" spans="1:24" s="7" customFormat="1" ht="57.6" hidden="1">
      <c r="A632" s="44">
        <v>38</v>
      </c>
      <c r="B632" s="207"/>
      <c r="C632" s="35" t="s">
        <v>150</v>
      </c>
      <c r="D632" s="51" t="s">
        <v>1253</v>
      </c>
      <c r="E632" s="35" t="s">
        <v>32</v>
      </c>
      <c r="F632" s="35" t="s">
        <v>33</v>
      </c>
      <c r="G632" s="35">
        <v>200</v>
      </c>
      <c r="H632" s="44"/>
      <c r="I632" s="44" t="s">
        <v>2254</v>
      </c>
      <c r="J632" s="35">
        <v>2019</v>
      </c>
      <c r="K632" s="35">
        <v>2020</v>
      </c>
      <c r="L632" s="57">
        <v>100</v>
      </c>
      <c r="M632" s="57"/>
      <c r="N632" s="63"/>
      <c r="O632" s="63"/>
      <c r="P632" s="63"/>
      <c r="Q632" s="63"/>
      <c r="R632" s="44"/>
      <c r="S632" s="44" t="s">
        <v>91</v>
      </c>
      <c r="T632" s="35"/>
      <c r="U632" s="35" t="s">
        <v>150</v>
      </c>
      <c r="V632" s="44" t="s">
        <v>1178</v>
      </c>
      <c r="W632" s="35" t="s">
        <v>2245</v>
      </c>
    </row>
    <row r="633" spans="1:24" s="7" customFormat="1" ht="86.4" hidden="1">
      <c r="A633" s="44">
        <v>39</v>
      </c>
      <c r="B633" s="43" t="s">
        <v>2255</v>
      </c>
      <c r="C633" s="35" t="s">
        <v>150</v>
      </c>
      <c r="D633" s="51" t="s">
        <v>2222</v>
      </c>
      <c r="E633" s="35" t="s">
        <v>32</v>
      </c>
      <c r="F633" s="51" t="s">
        <v>865</v>
      </c>
      <c r="G633" s="51">
        <v>1</v>
      </c>
      <c r="H633" s="44"/>
      <c r="I633" s="44" t="s">
        <v>2256</v>
      </c>
      <c r="J633" s="35">
        <v>2019</v>
      </c>
      <c r="K633" s="35">
        <v>2020</v>
      </c>
      <c r="L633" s="57">
        <v>87.28</v>
      </c>
      <c r="M633" s="57"/>
      <c r="N633" s="63"/>
      <c r="O633" s="63"/>
      <c r="P633" s="63"/>
      <c r="Q633" s="63"/>
      <c r="R633" s="44" t="s">
        <v>2257</v>
      </c>
      <c r="S633" s="44"/>
      <c r="T633" s="35"/>
      <c r="U633" s="35" t="s">
        <v>150</v>
      </c>
      <c r="V633" s="44" t="s">
        <v>1178</v>
      </c>
      <c r="W633" s="35" t="s">
        <v>2245</v>
      </c>
    </row>
    <row r="634" spans="1:24" s="7" customFormat="1" ht="129.6" hidden="1">
      <c r="A634" s="44">
        <v>40</v>
      </c>
      <c r="B634" s="43" t="s">
        <v>2258</v>
      </c>
      <c r="C634" s="35" t="s">
        <v>150</v>
      </c>
      <c r="D634" s="38" t="s">
        <v>2023</v>
      </c>
      <c r="E634" s="35" t="s">
        <v>32</v>
      </c>
      <c r="F634" s="51" t="s">
        <v>865</v>
      </c>
      <c r="G634" s="51">
        <v>1</v>
      </c>
      <c r="H634" s="44"/>
      <c r="I634" s="44" t="s">
        <v>2259</v>
      </c>
      <c r="J634" s="35">
        <v>2019</v>
      </c>
      <c r="K634" s="35">
        <v>2020</v>
      </c>
      <c r="L634" s="57">
        <v>10.199999999999999</v>
      </c>
      <c r="M634" s="57"/>
      <c r="N634" s="63"/>
      <c r="O634" s="63"/>
      <c r="P634" s="63"/>
      <c r="Q634" s="63"/>
      <c r="R634" s="44" t="s">
        <v>2260</v>
      </c>
      <c r="S634" s="44"/>
      <c r="T634" s="35"/>
      <c r="U634" s="35" t="s">
        <v>150</v>
      </c>
      <c r="V634" s="44" t="s">
        <v>1178</v>
      </c>
      <c r="W634" s="35" t="s">
        <v>2245</v>
      </c>
    </row>
    <row r="635" spans="1:24" s="27" customFormat="1" hidden="1">
      <c r="A635" s="44"/>
      <c r="B635" s="36" t="s">
        <v>2261</v>
      </c>
      <c r="C635" s="41"/>
      <c r="D635" s="34"/>
      <c r="E635" s="41"/>
      <c r="F635" s="42"/>
      <c r="G635" s="42"/>
      <c r="H635" s="41"/>
      <c r="I635" s="33"/>
      <c r="J635" s="40"/>
      <c r="K635" s="40"/>
      <c r="L635" s="58">
        <f>SUM(L636:L645)</f>
        <v>14105.650000000001</v>
      </c>
      <c r="M635" s="58">
        <f t="shared" ref="M635:Q635" si="68">SUM(M636:M645)</f>
        <v>0</v>
      </c>
      <c r="N635" s="64">
        <f t="shared" si="68"/>
        <v>8457</v>
      </c>
      <c r="O635" s="64">
        <f t="shared" si="68"/>
        <v>35343</v>
      </c>
      <c r="P635" s="64">
        <f t="shared" si="68"/>
        <v>843</v>
      </c>
      <c r="Q635" s="64">
        <f t="shared" si="68"/>
        <v>3474</v>
      </c>
      <c r="R635" s="44"/>
      <c r="S635" s="44"/>
      <c r="T635" s="33"/>
      <c r="U635" s="33"/>
      <c r="V635" s="33"/>
      <c r="W635" s="33"/>
      <c r="X635" s="4">
        <v>1</v>
      </c>
    </row>
    <row r="636" spans="1:24" s="11" customFormat="1" ht="88.95" hidden="1" customHeight="1">
      <c r="A636" s="44">
        <v>41</v>
      </c>
      <c r="B636" s="43" t="s">
        <v>2262</v>
      </c>
      <c r="C636" s="35" t="s">
        <v>103</v>
      </c>
      <c r="D636" s="38" t="s">
        <v>2263</v>
      </c>
      <c r="E636" s="44" t="s">
        <v>32</v>
      </c>
      <c r="F636" s="35" t="s">
        <v>526</v>
      </c>
      <c r="G636" s="35">
        <v>1</v>
      </c>
      <c r="H636" s="44" t="s">
        <v>1225</v>
      </c>
      <c r="I636" s="44" t="s">
        <v>2264</v>
      </c>
      <c r="J636" s="35">
        <v>2018</v>
      </c>
      <c r="K636" s="35">
        <v>2019</v>
      </c>
      <c r="L636" s="57">
        <v>2006.9</v>
      </c>
      <c r="M636" s="57"/>
      <c r="N636" s="63">
        <v>2189</v>
      </c>
      <c r="O636" s="63">
        <v>8760</v>
      </c>
      <c r="P636" s="63">
        <v>0</v>
      </c>
      <c r="Q636" s="63">
        <v>0</v>
      </c>
      <c r="R636" s="44" t="s">
        <v>2265</v>
      </c>
      <c r="S636" s="44"/>
      <c r="T636" s="44"/>
      <c r="U636" s="45" t="s">
        <v>1228</v>
      </c>
      <c r="V636" s="45" t="s">
        <v>1229</v>
      </c>
      <c r="W636" s="44"/>
      <c r="X636" s="8"/>
    </row>
    <row r="637" spans="1:24" s="11" customFormat="1" ht="232.95" hidden="1" customHeight="1">
      <c r="A637" s="44">
        <v>42</v>
      </c>
      <c r="B637" s="43" t="s">
        <v>2266</v>
      </c>
      <c r="C637" s="35" t="s">
        <v>103</v>
      </c>
      <c r="D637" s="38" t="s">
        <v>111</v>
      </c>
      <c r="E637" s="44" t="s">
        <v>32</v>
      </c>
      <c r="F637" s="35" t="s">
        <v>526</v>
      </c>
      <c r="G637" s="35">
        <v>1</v>
      </c>
      <c r="H637" s="44" t="s">
        <v>1225</v>
      </c>
      <c r="I637" s="44" t="s">
        <v>2267</v>
      </c>
      <c r="J637" s="35">
        <v>2019</v>
      </c>
      <c r="K637" s="35">
        <v>2020</v>
      </c>
      <c r="L637" s="57">
        <v>1898.54</v>
      </c>
      <c r="M637" s="57"/>
      <c r="N637" s="63">
        <v>205</v>
      </c>
      <c r="O637" s="63">
        <v>794</v>
      </c>
      <c r="P637" s="63">
        <v>0</v>
      </c>
      <c r="Q637" s="63">
        <v>0</v>
      </c>
      <c r="R637" s="44" t="s">
        <v>2265</v>
      </c>
      <c r="S637" s="44"/>
      <c r="T637" s="44"/>
      <c r="U637" s="45" t="s">
        <v>1228</v>
      </c>
      <c r="V637" s="45" t="s">
        <v>1229</v>
      </c>
      <c r="W637" s="44"/>
      <c r="X637" s="8"/>
    </row>
    <row r="638" spans="1:24" ht="28.8" hidden="1">
      <c r="A638" s="44">
        <v>43</v>
      </c>
      <c r="B638" s="43" t="s">
        <v>2268</v>
      </c>
      <c r="C638" s="44" t="s">
        <v>2269</v>
      </c>
      <c r="D638" s="38" t="s">
        <v>2270</v>
      </c>
      <c r="E638" s="44" t="s">
        <v>2271</v>
      </c>
      <c r="F638" s="35" t="s">
        <v>526</v>
      </c>
      <c r="G638" s="35">
        <v>1</v>
      </c>
      <c r="H638" s="44">
        <v>80</v>
      </c>
      <c r="I638" s="44" t="s">
        <v>2272</v>
      </c>
      <c r="J638" s="35">
        <v>2019</v>
      </c>
      <c r="K638" s="35">
        <v>2020</v>
      </c>
      <c r="L638" s="57">
        <v>80</v>
      </c>
      <c r="M638" s="57"/>
      <c r="N638" s="63">
        <v>2449</v>
      </c>
      <c r="O638" s="63">
        <v>9796</v>
      </c>
      <c r="P638" s="63">
        <v>120</v>
      </c>
      <c r="Q638" s="63">
        <v>493</v>
      </c>
      <c r="R638" s="44" t="s">
        <v>2265</v>
      </c>
      <c r="S638" s="44"/>
      <c r="T638" s="44"/>
      <c r="U638" s="45" t="s">
        <v>1228</v>
      </c>
      <c r="V638" s="45" t="s">
        <v>1229</v>
      </c>
      <c r="W638" s="44"/>
    </row>
    <row r="639" spans="1:24" ht="27" hidden="1" customHeight="1">
      <c r="A639" s="44">
        <v>44</v>
      </c>
      <c r="B639" s="43" t="s">
        <v>2273</v>
      </c>
      <c r="C639" s="44" t="s">
        <v>914</v>
      </c>
      <c r="D639" s="38" t="s">
        <v>2274</v>
      </c>
      <c r="E639" s="44" t="s">
        <v>264</v>
      </c>
      <c r="F639" s="35" t="s">
        <v>865</v>
      </c>
      <c r="G639" s="35">
        <v>6</v>
      </c>
      <c r="H639" s="44" t="s">
        <v>798</v>
      </c>
      <c r="I639" s="44" t="s">
        <v>2275</v>
      </c>
      <c r="J639" s="44">
        <v>2018</v>
      </c>
      <c r="K639" s="44">
        <v>2018</v>
      </c>
      <c r="L639" s="57">
        <v>1487</v>
      </c>
      <c r="M639" s="57"/>
      <c r="N639" s="63">
        <v>802</v>
      </c>
      <c r="O639" s="63">
        <v>3188</v>
      </c>
      <c r="P639" s="63">
        <v>133</v>
      </c>
      <c r="Q639" s="63">
        <v>567</v>
      </c>
      <c r="R639" s="44" t="s">
        <v>2276</v>
      </c>
      <c r="S639" s="44"/>
      <c r="T639" s="44"/>
      <c r="U639" s="45" t="s">
        <v>1228</v>
      </c>
      <c r="V639" s="45" t="s">
        <v>1229</v>
      </c>
      <c r="W639" s="44"/>
    </row>
    <row r="640" spans="1:24" ht="43.2" hidden="1">
      <c r="A640" s="44">
        <v>45</v>
      </c>
      <c r="B640" s="43" t="s">
        <v>2277</v>
      </c>
      <c r="C640" s="44" t="s">
        <v>914</v>
      </c>
      <c r="D640" s="38"/>
      <c r="E640" s="44" t="s">
        <v>32</v>
      </c>
      <c r="F640" s="35" t="s">
        <v>526</v>
      </c>
      <c r="G640" s="35">
        <v>1</v>
      </c>
      <c r="H640" s="44" t="s">
        <v>798</v>
      </c>
      <c r="I640" s="44" t="s">
        <v>2278</v>
      </c>
      <c r="J640" s="44">
        <v>2018</v>
      </c>
      <c r="K640" s="44">
        <v>2018</v>
      </c>
      <c r="L640" s="57">
        <v>48</v>
      </c>
      <c r="M640" s="57"/>
      <c r="N640" s="63">
        <v>802</v>
      </c>
      <c r="O640" s="63">
        <v>3188</v>
      </c>
      <c r="P640" s="63">
        <v>133</v>
      </c>
      <c r="Q640" s="63">
        <v>567</v>
      </c>
      <c r="R640" s="44" t="s">
        <v>2279</v>
      </c>
      <c r="S640" s="44"/>
      <c r="T640" s="44"/>
      <c r="U640" s="45" t="s">
        <v>1228</v>
      </c>
      <c r="V640" s="45" t="s">
        <v>1229</v>
      </c>
      <c r="W640" s="44"/>
    </row>
    <row r="641" spans="1:24" s="3" customFormat="1" ht="216" hidden="1">
      <c r="A641" s="78">
        <v>220</v>
      </c>
      <c r="B641" s="43" t="s">
        <v>2280</v>
      </c>
      <c r="C641" s="44" t="s">
        <v>240</v>
      </c>
      <c r="D641" s="38" t="s">
        <v>997</v>
      </c>
      <c r="E641" s="78" t="s">
        <v>32</v>
      </c>
      <c r="F641" s="78" t="s">
        <v>526</v>
      </c>
      <c r="G641" s="44">
        <v>5</v>
      </c>
      <c r="H641" s="92"/>
      <c r="I641" s="73" t="s">
        <v>2281</v>
      </c>
      <c r="J641" s="44">
        <v>2018.01</v>
      </c>
      <c r="K641" s="44">
        <v>2019.12</v>
      </c>
      <c r="L641" s="57">
        <v>426.06</v>
      </c>
      <c r="M641" s="57"/>
      <c r="N641" s="63">
        <v>238</v>
      </c>
      <c r="O641" s="63">
        <v>238</v>
      </c>
      <c r="P641" s="63"/>
      <c r="Q641" s="63"/>
      <c r="R641" s="44" t="s">
        <v>2282</v>
      </c>
      <c r="S641" s="44" t="s">
        <v>2283</v>
      </c>
      <c r="T641" s="78"/>
      <c r="U641" s="44" t="s">
        <v>995</v>
      </c>
      <c r="V641" s="44" t="s">
        <v>245</v>
      </c>
      <c r="W641" s="78"/>
    </row>
    <row r="642" spans="1:24" ht="115.2" hidden="1">
      <c r="A642" s="44">
        <v>46</v>
      </c>
      <c r="B642" s="50" t="s">
        <v>2284</v>
      </c>
      <c r="C642" s="73" t="s">
        <v>2285</v>
      </c>
      <c r="D642" s="38" t="s">
        <v>2286</v>
      </c>
      <c r="E642" s="44" t="s">
        <v>32</v>
      </c>
      <c r="F642" s="35" t="s">
        <v>439</v>
      </c>
      <c r="G642" s="39">
        <v>14</v>
      </c>
      <c r="H642" s="180"/>
      <c r="I642" s="44" t="s">
        <v>2287</v>
      </c>
      <c r="J642" s="35">
        <v>2017</v>
      </c>
      <c r="K642" s="35">
        <v>2020</v>
      </c>
      <c r="L642" s="97">
        <v>6052.8</v>
      </c>
      <c r="M642" s="97"/>
      <c r="N642" s="100">
        <v>1772</v>
      </c>
      <c r="O642" s="100">
        <v>9379</v>
      </c>
      <c r="P642" s="100">
        <v>457</v>
      </c>
      <c r="Q642" s="100">
        <v>1847</v>
      </c>
      <c r="R642" s="44" t="s">
        <v>2288</v>
      </c>
      <c r="S642" s="44"/>
      <c r="T642" s="44"/>
      <c r="U642" s="44" t="s">
        <v>1927</v>
      </c>
      <c r="V642" s="44" t="s">
        <v>1927</v>
      </c>
      <c r="W642" s="44"/>
    </row>
    <row r="643" spans="1:24" s="18" customFormat="1" ht="97.05" hidden="1" customHeight="1">
      <c r="A643" s="44">
        <v>47</v>
      </c>
      <c r="B643" s="43" t="s">
        <v>2289</v>
      </c>
      <c r="C643" s="44" t="s">
        <v>232</v>
      </c>
      <c r="D643" s="38" t="s">
        <v>2290</v>
      </c>
      <c r="E643" s="44"/>
      <c r="F643" s="44"/>
      <c r="G643" s="44"/>
      <c r="H643" s="44"/>
      <c r="I643" s="44" t="s">
        <v>2291</v>
      </c>
      <c r="J643" s="44">
        <v>2018</v>
      </c>
      <c r="K643" s="44">
        <v>2020</v>
      </c>
      <c r="L643" s="45">
        <v>1819</v>
      </c>
      <c r="M643" s="45"/>
      <c r="N643" s="65"/>
      <c r="O643" s="65"/>
      <c r="P643" s="65"/>
      <c r="Q643" s="65"/>
      <c r="R643" s="44"/>
      <c r="S643" s="44"/>
      <c r="T643" s="44"/>
      <c r="U643" s="44" t="s">
        <v>38</v>
      </c>
      <c r="V643" s="44" t="s">
        <v>38</v>
      </c>
      <c r="W643" s="44"/>
      <c r="X643" s="7"/>
    </row>
    <row r="644" spans="1:24" s="18" customFormat="1" ht="97.05" hidden="1" customHeight="1">
      <c r="A644" s="44">
        <v>48</v>
      </c>
      <c r="B644" s="43" t="s">
        <v>2292</v>
      </c>
      <c r="C644" s="44" t="s">
        <v>232</v>
      </c>
      <c r="D644" s="38" t="s">
        <v>2290</v>
      </c>
      <c r="E644" s="44"/>
      <c r="F644" s="44"/>
      <c r="G644" s="44"/>
      <c r="H644" s="44"/>
      <c r="I644" s="44" t="s">
        <v>2293</v>
      </c>
      <c r="J644" s="44">
        <v>2018</v>
      </c>
      <c r="K644" s="44">
        <v>2020</v>
      </c>
      <c r="L644" s="45">
        <v>222.35</v>
      </c>
      <c r="M644" s="45"/>
      <c r="N644" s="65"/>
      <c r="O644" s="65"/>
      <c r="P644" s="65"/>
      <c r="Q644" s="65"/>
      <c r="R644" s="44"/>
      <c r="S644" s="44"/>
      <c r="T644" s="44"/>
      <c r="U644" s="44" t="s">
        <v>38</v>
      </c>
      <c r="V644" s="44" t="s">
        <v>38</v>
      </c>
      <c r="W644" s="44"/>
      <c r="X644" s="7"/>
    </row>
    <row r="645" spans="1:24" s="5" customFormat="1" ht="97.05" hidden="1" customHeight="1">
      <c r="A645" s="44">
        <v>50</v>
      </c>
      <c r="B645" s="43" t="s">
        <v>2294</v>
      </c>
      <c r="C645" s="44" t="s">
        <v>232</v>
      </c>
      <c r="D645" s="38" t="s">
        <v>2290</v>
      </c>
      <c r="E645" s="44" t="s">
        <v>32</v>
      </c>
      <c r="F645" s="44"/>
      <c r="G645" s="44"/>
      <c r="H645" s="44"/>
      <c r="I645" s="44" t="s">
        <v>2295</v>
      </c>
      <c r="J645" s="44">
        <v>2019</v>
      </c>
      <c r="K645" s="44">
        <v>2020</v>
      </c>
      <c r="L645" s="45">
        <v>65</v>
      </c>
      <c r="M645" s="45"/>
      <c r="N645" s="65"/>
      <c r="O645" s="65"/>
      <c r="P645" s="65"/>
      <c r="Q645" s="65"/>
      <c r="R645" s="44"/>
      <c r="S645" s="44"/>
      <c r="T645" s="44"/>
      <c r="U645" s="44" t="s">
        <v>38</v>
      </c>
      <c r="V645" s="44" t="s">
        <v>38</v>
      </c>
      <c r="W645" s="44"/>
    </row>
  </sheetData>
  <autoFilter ref="A5:XEX645">
    <filterColumn colId="21">
      <filters>
        <filter val="区文化和旅游局"/>
      </filters>
    </filterColumn>
  </autoFilter>
  <mergeCells count="70">
    <mergeCell ref="A1:W1"/>
    <mergeCell ref="A2:D2"/>
    <mergeCell ref="H2:M2"/>
    <mergeCell ref="O2:R2"/>
    <mergeCell ref="L3:M3"/>
    <mergeCell ref="N3:Q3"/>
    <mergeCell ref="N4:O4"/>
    <mergeCell ref="P4:Q4"/>
    <mergeCell ref="A3:A5"/>
    <mergeCell ref="B3:B5"/>
    <mergeCell ref="H3:H5"/>
    <mergeCell ref="I3:I5"/>
    <mergeCell ref="M4:M5"/>
    <mergeCell ref="L4:L5"/>
    <mergeCell ref="B90:B93"/>
    <mergeCell ref="B99:B107"/>
    <mergeCell ref="B298:B299"/>
    <mergeCell ref="B333:B334"/>
    <mergeCell ref="B335:B337"/>
    <mergeCell ref="B626:B627"/>
    <mergeCell ref="B628:B630"/>
    <mergeCell ref="B631:B632"/>
    <mergeCell ref="C333:C334"/>
    <mergeCell ref="C335:C337"/>
    <mergeCell ref="C339:C340"/>
    <mergeCell ref="C341:C349"/>
    <mergeCell ref="C350:C356"/>
    <mergeCell ref="B342:B347"/>
    <mergeCell ref="B348:B349"/>
    <mergeCell ref="B350:B352"/>
    <mergeCell ref="B353:B355"/>
    <mergeCell ref="B368:B370"/>
    <mergeCell ref="D335:D337"/>
    <mergeCell ref="D342:D347"/>
    <mergeCell ref="E3:E5"/>
    <mergeCell ref="F3:F5"/>
    <mergeCell ref="G3:G5"/>
    <mergeCell ref="J335:J337"/>
    <mergeCell ref="J339:J340"/>
    <mergeCell ref="J341:J349"/>
    <mergeCell ref="J351:J352"/>
    <mergeCell ref="K335:K337"/>
    <mergeCell ref="K339:K340"/>
    <mergeCell ref="K341:K349"/>
    <mergeCell ref="K351:K352"/>
    <mergeCell ref="Q342:Q347"/>
    <mergeCell ref="R3:R5"/>
    <mergeCell ref="R90:R93"/>
    <mergeCell ref="R99:R107"/>
    <mergeCell ref="N342:N347"/>
    <mergeCell ref="O342:O347"/>
    <mergeCell ref="P90:P93"/>
    <mergeCell ref="P99:P107"/>
    <mergeCell ref="P342:P347"/>
    <mergeCell ref="U350:U356"/>
    <mergeCell ref="V3:V5"/>
    <mergeCell ref="W3:W5"/>
    <mergeCell ref="C3:D4"/>
    <mergeCell ref="J3:K4"/>
    <mergeCell ref="U3:U5"/>
    <mergeCell ref="U333:U334"/>
    <mergeCell ref="U335:U337"/>
    <mergeCell ref="U339:U340"/>
    <mergeCell ref="U341:U349"/>
    <mergeCell ref="S3:S5"/>
    <mergeCell ref="S90:S93"/>
    <mergeCell ref="S99:S107"/>
    <mergeCell ref="T3:T5"/>
    <mergeCell ref="Q90:Q93"/>
    <mergeCell ref="Q99:Q107"/>
  </mergeCells>
  <phoneticPr fontId="18" type="noConversion"/>
  <dataValidations count="1">
    <dataValidation errorStyle="warning" allowBlank="1" showInputMessage="1" promptTitle="自然村名称" prompt="请输入自然村的名称;(屯、组等)。&#10;不填表示按照行政村计算。&#10;" sqref="I289"/>
  </dataValidations>
  <pageMargins left="0.16041666666666701" right="0.16041666666666701" top="0.80277777777777803" bottom="0.80277777777777803" header="0.5" footer="0.5"/>
  <pageSetup paperSize="8" scale="65" orientation="landscape" r:id="rId1"/>
  <legacyDrawing r:id="rId2"/>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三年汇总</vt:lpstr>
      <vt:lpstr>三年汇总!Print_Area</vt:lpstr>
      <vt:lpstr>三年汇总!Print_Titles</vt:lpstr>
    </vt:vector>
  </TitlesOfParts>
  <Company>临沧市临翔区党政机关单位</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cp:lastPrinted>2021-12-13T03:50:22Z</cp:lastPrinted>
  <dcterms:created xsi:type="dcterms:W3CDTF">2019-05-31T09:18:00Z</dcterms:created>
  <dcterms:modified xsi:type="dcterms:W3CDTF">2021-12-13T03:50:30Z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KSOReadingLayout">
    <vt:bool>true</vt:bool>
  </property>
</Properties>
</file>