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7945" windowHeight="12375" tabRatio="800" firstSheet="7" activeTab="14"/>
  </bookViews>
  <sheets>
    <sheet name="封面 " sheetId="25" r:id="rId1"/>
    <sheet name="目录" sheetId="26" r:id="rId2"/>
    <sheet name="公共预算平衡表1 " sheetId="14" r:id="rId3"/>
    <sheet name="分部门收入（公共预算收入）2" sheetId="12" r:id="rId4"/>
    <sheet name="汇总变动表3" sheetId="1" r:id="rId5"/>
    <sheet name="基本支出变动表4" sheetId="27" r:id="rId6"/>
    <sheet name="项目支出变动表5" sheetId="28" r:id="rId7"/>
    <sheet name="政府性基金收入6" sheetId="4" r:id="rId8"/>
    <sheet name="政府性基金支出7" sheetId="5" r:id="rId9"/>
    <sheet name="社会保险基金收入8" sheetId="17" r:id="rId10"/>
    <sheet name="社会保险基金支出9" sheetId="18" r:id="rId11"/>
    <sheet name="国有资本经营预算收入10" sheetId="20" r:id="rId12"/>
    <sheet name="国有资本经营预算支出11" sheetId="21" r:id="rId13"/>
    <sheet name="政府债务限额12" sheetId="22" r:id="rId14"/>
    <sheet name="政府债务余额13" sheetId="23" r:id="rId15"/>
  </sheets>
  <externalReferences>
    <externalReference r:id="rId16"/>
    <externalReference r:id="rId17"/>
  </externalReferences>
  <definedNames>
    <definedName name="_xlnm._FilterDatabase" localSheetId="6" hidden="1">项目支出变动表5!$A$1:$I$1333</definedName>
    <definedName name="_xlnm._FilterDatabase" localSheetId="8" hidden="1">政府性基金支出7!$A$1:$E$273</definedName>
    <definedName name="_xlnm._FilterDatabase" localSheetId="4" hidden="1">汇总变动表3!$A$1:$U$35</definedName>
    <definedName name="_lst_r_地方财政预算表2015年全省汇总_10_科目编码名称">[1]_ESList!$A$1:$A$27</definedName>
    <definedName name="_xlnm.Print_Area" localSheetId="4">汇总变动表3!$B$1:$E$30</definedName>
    <definedName name="_xlnm.Print_Titles" localSheetId="4">汇总变动表3!$1:$3</definedName>
    <definedName name="专项收入年初预算数">#REF!</definedName>
    <definedName name="专项收入全年预计数">#REF!</definedName>
    <definedName name="地区名称">#REF!</definedName>
    <definedName name="专项收入全年预计数" localSheetId="7">#REF!</definedName>
    <definedName name="专项收入年初预算数" localSheetId="7">#REF!</definedName>
    <definedName name="_lst_r_地方财政预算表2015年全省汇总_10_科目编码名称" localSheetId="7">#NAME?</definedName>
    <definedName name="_xlnm._FilterDatabase" localSheetId="7" hidden="1">政府性基金收入6!$A$1:$F$82</definedName>
    <definedName name="_xlnm.Print_Titles" localSheetId="7">政府性基金收入6!$1:$3</definedName>
    <definedName name="专项收入全年预计数" localSheetId="8">#REF!</definedName>
    <definedName name="专项收入年初预算数" localSheetId="8">#REF!</definedName>
    <definedName name="_lst_r_地方财政预算表2015年全省汇总_10_科目编码名称" localSheetId="8">#NAME?</definedName>
    <definedName name="_xlnm.Print_Titles" localSheetId="8">政府性基金支出7!$1:$2</definedName>
    <definedName name="Database" hidden="1">#REF!</definedName>
    <definedName name="_xlnm.Print_Area">#N/A</definedName>
    <definedName name="专项收入年初预算数" localSheetId="3">#REF!</definedName>
    <definedName name="专项收入全年预计数" localSheetId="3">#REF!</definedName>
    <definedName name="地区名称" localSheetId="3">#REF!</definedName>
    <definedName name="_xlnm.Print_Titles" localSheetId="3">'分部门收入（公共预算收入）2'!$1:$6</definedName>
    <definedName name="_xlnm._FilterDatabase" localSheetId="3" hidden="1">'分部门收入（公共预算收入）2'!$A$1:$M$29</definedName>
    <definedName name="专项收入年初预算数" localSheetId="2">#REF!</definedName>
    <definedName name="专项收入全年预计数" localSheetId="2">#REF!</definedName>
    <definedName name="地区名称" localSheetId="2">#REF!</definedName>
    <definedName name="Database" localSheetId="2" hidden="1">#REF!</definedName>
    <definedName name="_xlnm.Print_Titles" localSheetId="2">'公共预算平衡表1 '!$1:$4</definedName>
    <definedName name="专项收入年初预算数" localSheetId="11">#REF!</definedName>
    <definedName name="专项收入全年预计数" localSheetId="11">#REF!</definedName>
    <definedName name="地区名称" localSheetId="11">#REF!</definedName>
    <definedName name="_xlnm._FilterDatabase" localSheetId="11" hidden="1">国有资本经营预算收入10!$A$3:$E$39</definedName>
    <definedName name="_xlnm.Print_Area" localSheetId="11">国有资本经营预算收入10!$A$1:$E$39</definedName>
    <definedName name="_xlnm.Print_Titles" localSheetId="11">国有资本经营预算收入10!$1:$3</definedName>
    <definedName name="Database" localSheetId="11" hidden="1">#REF!</definedName>
    <definedName name="专项收入年初预算数" localSheetId="12">#REF!</definedName>
    <definedName name="专项收入全年预计数" localSheetId="12">#REF!</definedName>
    <definedName name="地区名称" localSheetId="12">#REF!</definedName>
    <definedName name="_xlnm._FilterDatabase" localSheetId="12" hidden="1">国有资本经营预算支出11!$A$3:$E$27</definedName>
    <definedName name="_xlnm.Print_Area" localSheetId="12">国有资本经营预算支出11!$A$1:$E$27</definedName>
    <definedName name="_xlnm.Print_Titles" localSheetId="12">国有资本经营预算支出11!$1:$3</definedName>
    <definedName name="Database" localSheetId="12" hidden="1">#REF!</definedName>
    <definedName name="专项收入年初预算数" localSheetId="13">#REF!</definedName>
    <definedName name="专项收入全年预计数" localSheetId="13">#REF!</definedName>
    <definedName name="地区名称" localSheetId="13">#REF!</definedName>
    <definedName name="Database" localSheetId="13" hidden="1">#REF!</definedName>
    <definedName name="_xlnm.Print_Area" localSheetId="13">政府债务限额12!$A$1:$L$7</definedName>
    <definedName name="专项收入年初预算数" localSheetId="14">#REF!</definedName>
    <definedName name="专项收入全年预计数" localSheetId="14">#REF!</definedName>
    <definedName name="地区名称" localSheetId="14">#REF!</definedName>
    <definedName name="Database" localSheetId="14" hidden="1">#REF!</definedName>
    <definedName name="_xlnm.Print_Area" localSheetId="14">政府债务余额13!$A$1:$R$7</definedName>
    <definedName name="_xlnm._FilterDatabase" localSheetId="5" hidden="1">基本支出变动表4!$A$1:$V$1333</definedName>
    <definedName name="_xlnm.Print_Area" localSheetId="5">基本支出变动表4!$B$1:$C$1320</definedName>
    <definedName name="_xlnm.Print_Titles" localSheetId="5">基本支出变动表4!$1:$3</definedName>
    <definedName name="_xlnm.Print_Area" localSheetId="6">项目支出变动表5!$B$1:$C$1320</definedName>
    <definedName name="_xlnm.Print_Titles" localSheetId="6">项目支出变动表5!$1:$3</definedName>
  </definedNames>
  <calcPr calcId="144525"/>
</workbook>
</file>

<file path=xl/sharedStrings.xml><?xml version="1.0" encoding="utf-8"?>
<sst xmlns="http://schemas.openxmlformats.org/spreadsheetml/2006/main" count="6854" uniqueCount="3135">
  <si>
    <t xml:space="preserve">  临翔区2022年财政预算调整</t>
  </si>
  <si>
    <t xml:space="preserve">          初步方案</t>
  </si>
  <si>
    <t xml:space="preserve">            （草案）</t>
  </si>
  <si>
    <t>临翔区财政局</t>
  </si>
  <si>
    <t xml:space="preserve">               目　录</t>
  </si>
  <si>
    <t>表1  临翔区2022年一般公共预算调整收支平衡情况表</t>
  </si>
  <si>
    <t>表2 临翔区2022年本级一般公共预算收入调整情况表</t>
  </si>
  <si>
    <t>表3  临翔区2022年一般公共预算支出调整情况表</t>
  </si>
  <si>
    <t>表4 临翔区2022年一般公共预算基本支出调整情况表</t>
  </si>
  <si>
    <t>表5 临翔区2022年一般公共预算项目支出调整情况表</t>
  </si>
  <si>
    <t>表6 临翔区2022年政府性基金预算收入调整情况表</t>
  </si>
  <si>
    <t>表7 临翔区2022年政府性基金预算支出调整情况表</t>
  </si>
  <si>
    <t xml:space="preserve">表8 临翔区2022年社会保险基金预算收入调整情况表    </t>
  </si>
  <si>
    <t>表9  临翔区2022年社会保险基金预算支出调整情况表</t>
  </si>
  <si>
    <t>表10 临翔区2022年国有资本经营收入调整情况表</t>
  </si>
  <si>
    <t>表11 临翔区2022年国有资本经营支出调整情况表</t>
  </si>
  <si>
    <t>表12 临翔区2022年地方政府债务限额表</t>
  </si>
  <si>
    <t>表13 临翔区2022年政府债务余额预计表</t>
  </si>
  <si>
    <t>表1                           临翔区2022年一般公共预算调整收支平衡情况表</t>
  </si>
  <si>
    <t>制表单位：临翔区财政局</t>
  </si>
  <si>
    <t>项目</t>
  </si>
  <si>
    <t>年初预算数</t>
  </si>
  <si>
    <t>本次调整数</t>
  </si>
  <si>
    <t>调整后预算数</t>
  </si>
  <si>
    <t>项          目</t>
  </si>
  <si>
    <t>收  入  总  计</t>
  </si>
  <si>
    <t>支    出   总  计</t>
  </si>
  <si>
    <t>一、地方本级公共预算收入</t>
  </si>
  <si>
    <t>一、地方本级一般公共预算支出</t>
  </si>
  <si>
    <t>二、上级补助收入合计</t>
  </si>
  <si>
    <t>二、上解省市专项支出</t>
  </si>
  <si>
    <t>1.返还性补助</t>
  </si>
  <si>
    <t>三、债务还本支出</t>
  </si>
  <si>
    <t>（1）所得税基数返还收入</t>
  </si>
  <si>
    <t>四、安排预算稳定调节基金</t>
  </si>
  <si>
    <t>（2）增值税税收返还收入</t>
  </si>
  <si>
    <t>结    余（上级专款结转）</t>
  </si>
  <si>
    <t>（3）消费税税收返还收入</t>
  </si>
  <si>
    <t>（4）增值税“五五分享”税收返还收入</t>
  </si>
  <si>
    <t>（5）其他返还性收入</t>
  </si>
  <si>
    <t>2.一般性转移支付</t>
  </si>
  <si>
    <t>（1）体制补助收入</t>
  </si>
  <si>
    <t>（2）均衡性转移支付收入</t>
  </si>
  <si>
    <t>（3）县级基本财力保障机制奖补资金</t>
  </si>
  <si>
    <t>（4）结算补助收入</t>
  </si>
  <si>
    <t>（5）企事业单位划转补助收入</t>
  </si>
  <si>
    <t>（6）产粮(油)大县奖励资金收入</t>
  </si>
  <si>
    <t>（7）重点生态功能区转移支付收入</t>
  </si>
  <si>
    <t>（8）固定数额补助收入</t>
  </si>
  <si>
    <t>（9）民族地区转移支付收入</t>
  </si>
  <si>
    <t>（10）贫困地区转移支付收入</t>
  </si>
  <si>
    <t>（11）公共安全共同财政事权转移支付收入</t>
  </si>
  <si>
    <t>（12）教育共同财政事权转移支付收入</t>
  </si>
  <si>
    <t>（13）文化旅游体育与传媒共同财政事权转移支付收入</t>
  </si>
  <si>
    <t>（14）社会保障和就业共同财政事权转移支付收入</t>
  </si>
  <si>
    <t>（15）医疗卫生共同财政事权转移支付收入</t>
  </si>
  <si>
    <t>（16）节能环保共同财政事权转移支付收入</t>
  </si>
  <si>
    <t>（17）农林水共同财政事权转移支付收入</t>
  </si>
  <si>
    <t>（18）交通运输共同财政事权转移支付收入</t>
  </si>
  <si>
    <t>（19）灾害防治及应急管理共同财政事权转移支付收入</t>
  </si>
  <si>
    <t>（20）住房保障共同财政事权转移支付收入</t>
  </si>
  <si>
    <t>（21） 其他共同财政事权转移支付收入</t>
  </si>
  <si>
    <t>（22）增值税留抵退税转移支付</t>
  </si>
  <si>
    <t>（23）其他退税减税降费转移支付支出</t>
  </si>
  <si>
    <t>（24）补充县区财力转移支付支出</t>
  </si>
  <si>
    <t>（22）其他一般性转移支付</t>
  </si>
  <si>
    <r>
      <rPr>
        <b/>
        <sz val="10"/>
        <rFont val="微软雅黑"/>
        <charset val="134"/>
      </rPr>
      <t>3.</t>
    </r>
    <r>
      <rPr>
        <sz val="10"/>
        <rFont val="微软雅黑"/>
        <charset val="134"/>
      </rPr>
      <t>专项转移支付收入</t>
    </r>
  </si>
  <si>
    <t>三、政府债券转贷收入</t>
  </si>
  <si>
    <t>四、上年结余收入</t>
  </si>
  <si>
    <t>五、调入资金</t>
  </si>
  <si>
    <t>1.政府性基金调入</t>
  </si>
  <si>
    <t>2.国有资本经营预算调入</t>
  </si>
  <si>
    <t>3.其他调入</t>
  </si>
  <si>
    <t>六、预算稳定调节基金调入</t>
  </si>
  <si>
    <r>
      <rPr>
        <sz val="12"/>
        <rFont val="黑体"/>
        <charset val="134"/>
      </rPr>
      <t xml:space="preserve">表2 </t>
    </r>
    <r>
      <rPr>
        <sz val="18"/>
        <rFont val="黑体"/>
        <charset val="134"/>
      </rPr>
      <t xml:space="preserve">           临翔区2022年本级一般公共预算收入调整情况表</t>
    </r>
  </si>
  <si>
    <t>收入项目名称</t>
  </si>
  <si>
    <t>合计</t>
  </si>
  <si>
    <t>税务局</t>
  </si>
  <si>
    <t>工业园区</t>
  </si>
  <si>
    <t>财政局</t>
  </si>
  <si>
    <r>
      <rPr>
        <b/>
        <sz val="10"/>
        <color indexed="8"/>
        <rFont val="宋体"/>
        <charset val="134"/>
      </rPr>
      <t>合计</t>
    </r>
  </si>
  <si>
    <r>
      <rPr>
        <b/>
        <sz val="10"/>
        <color indexed="8"/>
        <rFont val="宋体"/>
        <charset val="134"/>
      </rPr>
      <t>税务局</t>
    </r>
  </si>
  <si>
    <r>
      <rPr>
        <b/>
        <sz val="10"/>
        <color indexed="8"/>
        <rFont val="宋体"/>
        <charset val="134"/>
      </rPr>
      <t>工业园区</t>
    </r>
  </si>
  <si>
    <r>
      <rPr>
        <b/>
        <sz val="10"/>
        <color indexed="8"/>
        <rFont val="宋体"/>
        <charset val="134"/>
      </rPr>
      <t>财政局</t>
    </r>
  </si>
  <si>
    <r>
      <rPr>
        <b/>
        <sz val="10"/>
        <rFont val="Times New Roman"/>
        <charset val="0"/>
      </rPr>
      <t>1)</t>
    </r>
    <r>
      <rPr>
        <b/>
        <sz val="10"/>
        <rFont val="黑体"/>
        <charset val="134"/>
      </rPr>
      <t>税收收入</t>
    </r>
  </si>
  <si>
    <t>增值税</t>
  </si>
  <si>
    <t>消费税</t>
  </si>
  <si>
    <t>营业税</t>
  </si>
  <si>
    <t>企业所得税</t>
  </si>
  <si>
    <t>个人所得税</t>
  </si>
  <si>
    <t>资源税</t>
  </si>
  <si>
    <t>城市维护建设税</t>
  </si>
  <si>
    <t>房产税</t>
  </si>
  <si>
    <t>印花税</t>
  </si>
  <si>
    <t>城镇土地使用税</t>
  </si>
  <si>
    <t>土地增值税</t>
  </si>
  <si>
    <t>车船税</t>
  </si>
  <si>
    <t>耕地占用税</t>
  </si>
  <si>
    <t>契税</t>
  </si>
  <si>
    <t>烟叶税</t>
  </si>
  <si>
    <t>环境税</t>
  </si>
  <si>
    <t>其他税收收入</t>
  </si>
  <si>
    <r>
      <rPr>
        <b/>
        <sz val="10"/>
        <rFont val="Times New Roman"/>
        <charset val="0"/>
      </rPr>
      <t>2)</t>
    </r>
    <r>
      <rPr>
        <b/>
        <sz val="10"/>
        <rFont val="黑体"/>
        <charset val="134"/>
      </rPr>
      <t>非税收入</t>
    </r>
  </si>
  <si>
    <t>专项收入</t>
  </si>
  <si>
    <t>其中：教育费附加收入</t>
  </si>
  <si>
    <t xml:space="preserve">     残疾人保障金收入</t>
  </si>
  <si>
    <t xml:space="preserve">     森林植被恢复费</t>
  </si>
  <si>
    <t xml:space="preserve">    其他专项收入</t>
  </si>
  <si>
    <t>行政事业性收费收入</t>
  </si>
  <si>
    <t>罚没收入</t>
  </si>
  <si>
    <t>国有资源有偿使用收入</t>
  </si>
  <si>
    <t>捐赠收入</t>
  </si>
  <si>
    <t>政府住房基金收入</t>
  </si>
  <si>
    <t>其他收入</t>
  </si>
  <si>
    <t>表3                 临翔区2022年一般公共预算支出调整情况表</t>
  </si>
  <si>
    <t>科目编码</t>
  </si>
  <si>
    <t>科目名称</t>
  </si>
  <si>
    <t>基本</t>
  </si>
  <si>
    <t>小计</t>
  </si>
  <si>
    <t>201</t>
  </si>
  <si>
    <t>一、一般公共服务支出</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</si>
  <si>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</si>
  <si>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</si>
  <si>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</si>
  <si>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</si>
  <si>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</si>
  <si>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</si>
  <si>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</si>
  <si>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</si>
  <si>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</si>
  <si>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</si>
  <si>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</si>
  <si>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</si>
  <si>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</si>
  <si>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</si>
  <si>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</si>
  <si>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</si>
  <si>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</si>
  <si>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</si>
  <si>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</si>
  <si>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</si>
  <si>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</si>
  <si>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</si>
  <si>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</si>
  <si>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</si>
  <si>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</si>
  <si>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</si>
  <si>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</si>
  <si>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</si>
  <si>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</si>
  <si>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</si>
  <si>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</si>
  <si>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</si>
  <si>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</si>
  <si>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</si>
  <si>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</si>
  <si>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</si>
  <si>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</si>
  <si>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</si>
  <si>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</si>
  <si>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</si>
  <si>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</si>
  <si>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</si>
  <si>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</si>
  <si>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</si>
  <si>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</si>
  <si>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</si>
  <si>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</si>
  <si>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</si>
  <si>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一般公共预算支出合计</t>
  </si>
  <si>
    <t>专项上解支出</t>
  </si>
  <si>
    <t>补充预算稳定调节基金</t>
  </si>
  <si>
    <t>年终结转</t>
  </si>
  <si>
    <t>债务还本支出</t>
  </si>
  <si>
    <t>各  项  支  出  合  计</t>
  </si>
  <si>
    <t>表4         临翔区2022年一般公共预算基本支出调整情况表</t>
  </si>
  <si>
    <t>类-款-项</t>
  </si>
  <si>
    <t>年内追加基本支出</t>
  </si>
  <si>
    <t>根据政策标准变动等因素调减</t>
  </si>
  <si>
    <t>类</t>
  </si>
  <si>
    <t>20101</t>
  </si>
  <si>
    <t>人大事务</t>
  </si>
  <si>
    <t>款</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</si>
  <si>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</si>
  <si>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</si>
  <si>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</si>
  <si>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</si>
  <si>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</si>
  <si>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</si>
  <si>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</si>
  <si>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</si>
  <si>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</si>
  <si>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</si>
  <si>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</si>
  <si>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</si>
  <si>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</si>
  <si>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</si>
  <si>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</si>
  <si>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</si>
  <si>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</si>
  <si>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</si>
  <si>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</si>
  <si>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</si>
  <si>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</si>
  <si>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</si>
  <si>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</si>
  <si>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</si>
  <si>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</si>
  <si>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</si>
  <si>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</si>
  <si>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</si>
  <si>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</si>
  <si>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</si>
  <si>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</si>
  <si>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</si>
  <si>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</si>
  <si>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</si>
  <si>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</si>
  <si>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</si>
  <si>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</si>
  <si>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</si>
  <si>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</si>
  <si>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</si>
  <si>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</si>
  <si>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</si>
  <si>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</si>
  <si>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</si>
  <si>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</si>
  <si>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</si>
  <si>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</si>
  <si>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</si>
  <si>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</si>
  <si>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</si>
  <si>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</si>
  <si>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</si>
  <si>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</si>
  <si>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</si>
  <si>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</si>
  <si>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</si>
  <si>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</si>
  <si>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</si>
  <si>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</si>
  <si>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</si>
  <si>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</si>
  <si>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</si>
  <si>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</si>
  <si>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</si>
  <si>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</si>
  <si>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</si>
  <si>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</si>
  <si>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</si>
  <si>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</si>
  <si>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</si>
  <si>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</si>
  <si>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</si>
  <si>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</si>
  <si>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</si>
  <si>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</si>
  <si>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</si>
  <si>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</si>
  <si>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</si>
  <si>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</si>
  <si>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</si>
  <si>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</si>
  <si>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</si>
  <si>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</si>
  <si>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</si>
  <si>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</si>
  <si>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</si>
  <si>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</si>
  <si>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</si>
  <si>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</si>
  <si>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</si>
  <si>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</si>
  <si>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</si>
  <si>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</si>
  <si>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</si>
  <si>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</si>
  <si>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</si>
  <si>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</si>
  <si>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</si>
  <si>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</si>
  <si>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</si>
  <si>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</si>
  <si>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</si>
  <si>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</si>
  <si>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</si>
  <si>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</si>
  <si>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</si>
  <si>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</si>
  <si>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</si>
  <si>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</si>
  <si>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</si>
  <si>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</si>
  <si>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</si>
  <si>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</si>
  <si>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2010704</t>
  </si>
  <si>
    <t>税务办案</t>
  </si>
  <si>
    <t>2010705</t>
  </si>
  <si>
    <t>发票管理及税务登记</t>
  </si>
  <si>
    <t>2010706</t>
  </si>
  <si>
    <t>代扣代收代征税款手续费</t>
  </si>
  <si>
    <t>2010707</t>
  </si>
  <si>
    <t>税务宣传</t>
  </si>
  <si>
    <t>2010708</t>
  </si>
  <si>
    <t>协税护税</t>
  </si>
  <si>
    <t>2010709</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</si>
  <si>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</si>
  <si>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</si>
  <si>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</si>
  <si>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</si>
  <si>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</si>
  <si>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</si>
  <si>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</si>
  <si>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</si>
  <si>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</si>
  <si>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</si>
  <si>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</si>
  <si>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</si>
  <si>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</si>
  <si>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</si>
  <si>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</si>
  <si>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</si>
  <si>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</si>
  <si>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</si>
  <si>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</si>
  <si>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</si>
  <si>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</si>
  <si>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</si>
  <si>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</si>
  <si>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</si>
  <si>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</si>
  <si>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</si>
  <si>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</si>
  <si>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</si>
  <si>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</si>
  <si>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</si>
  <si>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</si>
  <si>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</si>
  <si>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</si>
  <si>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</si>
  <si>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</si>
  <si>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</si>
  <si>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</si>
  <si>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</si>
  <si>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</si>
  <si>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</si>
  <si>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</si>
  <si>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</si>
  <si>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</si>
  <si>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</si>
  <si>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</si>
  <si>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</si>
  <si>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</si>
  <si>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</si>
  <si>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</si>
  <si>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</si>
  <si>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</si>
  <si>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</si>
  <si>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</si>
  <si>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</si>
  <si>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</si>
  <si>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</si>
  <si>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</si>
  <si>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</si>
  <si>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</si>
  <si>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</si>
  <si>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</si>
  <si>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</si>
  <si>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</si>
  <si>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</si>
  <si>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</si>
  <si>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</si>
  <si>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</si>
  <si>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</si>
  <si>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</si>
  <si>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</si>
  <si>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</si>
  <si>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</si>
  <si>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</si>
  <si>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</si>
  <si>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</si>
  <si>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</si>
  <si>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</si>
  <si>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</si>
  <si>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产权战略与规划</t>
  </si>
  <si>
    <t>2011406</t>
  </si>
  <si>
    <t>专利试点和产业化推进</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</si>
  <si>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</si>
  <si>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</si>
  <si>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</si>
  <si>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</si>
  <si>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</si>
  <si>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</si>
  <si>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</si>
  <si>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</si>
  <si>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</si>
  <si>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</si>
  <si>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</si>
  <si>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</si>
  <si>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</si>
  <si>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</si>
  <si>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</si>
  <si>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</si>
  <si>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</si>
  <si>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</si>
  <si>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</si>
  <si>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</si>
  <si>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</si>
  <si>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</si>
  <si>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</si>
  <si>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</si>
  <si>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</si>
  <si>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</si>
  <si>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</si>
  <si>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</si>
  <si>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</si>
  <si>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</si>
  <si>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</si>
  <si>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</si>
  <si>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</si>
  <si>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</si>
  <si>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</si>
  <si>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</si>
  <si>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</si>
  <si>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</si>
  <si>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</si>
  <si>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</si>
  <si>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</si>
  <si>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</si>
  <si>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</si>
  <si>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</si>
  <si>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</si>
  <si>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</si>
  <si>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</si>
  <si>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</si>
  <si>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</si>
  <si>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</si>
  <si>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</si>
  <si>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</si>
  <si>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</si>
  <si>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</si>
  <si>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</si>
  <si>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</si>
  <si>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</si>
  <si>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</si>
  <si>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</si>
  <si>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</si>
  <si>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</si>
  <si>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</si>
  <si>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</si>
  <si>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</si>
  <si>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</si>
  <si>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</si>
  <si>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</si>
  <si>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</si>
  <si>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</si>
  <si>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</si>
  <si>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</si>
  <si>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</si>
  <si>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</si>
  <si>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</si>
  <si>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</si>
  <si>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</si>
  <si>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</si>
  <si>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</si>
  <si>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</si>
  <si>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</si>
  <si>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</si>
  <si>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</si>
  <si>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</si>
  <si>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</si>
  <si>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</si>
  <si>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</si>
  <si>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</si>
  <si>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</si>
  <si>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</si>
  <si>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</si>
  <si>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</si>
  <si>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</si>
  <si>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</si>
  <si>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</si>
  <si>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</si>
  <si>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</si>
  <si>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</si>
  <si>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</si>
  <si>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</si>
  <si>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</si>
  <si>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</si>
  <si>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</si>
  <si>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</si>
  <si>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</si>
  <si>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</si>
  <si>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</si>
  <si>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</si>
  <si>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</si>
  <si>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</si>
  <si>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</si>
  <si>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</si>
  <si>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</si>
  <si>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</si>
  <si>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</si>
  <si>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</si>
  <si>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</si>
  <si>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</si>
  <si>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</si>
  <si>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</si>
  <si>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</si>
  <si>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</si>
  <si>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</si>
  <si>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</si>
  <si>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</si>
  <si>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</si>
  <si>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</si>
  <si>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</si>
  <si>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</si>
  <si>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</si>
  <si>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</si>
  <si>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</si>
  <si>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</si>
  <si>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</si>
  <si>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</si>
  <si>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</si>
  <si>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</si>
  <si>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</si>
  <si>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</si>
  <si>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</si>
  <si>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</si>
  <si>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</si>
  <si>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</si>
  <si>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</si>
  <si>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</si>
  <si>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</si>
  <si>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</si>
  <si>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</si>
  <si>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</si>
  <si>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</si>
  <si>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</si>
  <si>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</si>
  <si>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</si>
  <si>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t>
  </si>
  <si>
    <t>其他一般公共服务支出</t>
  </si>
  <si>
    <t>2019901</t>
  </si>
  <si>
    <t>国家赔偿费用支出</t>
  </si>
  <si>
    <t>2019999</t>
  </si>
  <si>
    <t>20205</t>
  </si>
  <si>
    <t>对外合作与交流</t>
  </si>
  <si>
    <t>20299</t>
  </si>
  <si>
    <t>其他外交支出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</si>
  <si>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</si>
  <si>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</si>
  <si>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</si>
  <si>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</si>
  <si>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</si>
  <si>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</si>
  <si>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</si>
  <si>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</si>
  <si>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</si>
  <si>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</si>
  <si>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</si>
  <si>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</si>
  <si>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</si>
  <si>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</si>
  <si>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</si>
  <si>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</si>
  <si>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</si>
  <si>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</si>
  <si>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</si>
  <si>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</si>
  <si>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</si>
  <si>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</si>
  <si>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</si>
  <si>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</si>
  <si>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2030605</t>
  </si>
  <si>
    <t>国防教育</t>
  </si>
  <si>
    <t>2030606</t>
  </si>
  <si>
    <t>2030607</t>
  </si>
  <si>
    <t>民兵</t>
  </si>
  <si>
    <t>2030608</t>
  </si>
  <si>
    <t>边海防</t>
  </si>
  <si>
    <t>2030699</t>
  </si>
  <si>
    <t>其他国防动员支出</t>
  </si>
  <si>
    <t>20399</t>
  </si>
  <si>
    <t>其他国防支出</t>
  </si>
  <si>
    <t>2039999</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</si>
  <si>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</si>
  <si>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</si>
  <si>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</si>
  <si>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</si>
  <si>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</si>
  <si>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</si>
  <si>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</si>
  <si>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</si>
  <si>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</si>
  <si>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</si>
  <si>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</si>
  <si>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</si>
  <si>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</si>
  <si>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</si>
  <si>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</si>
  <si>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</si>
  <si>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</si>
  <si>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</si>
  <si>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</si>
  <si>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</si>
  <si>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</si>
  <si>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</si>
  <si>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</si>
  <si>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</si>
  <si>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</si>
  <si>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</si>
  <si>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</si>
  <si>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</si>
  <si>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</si>
  <si>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</si>
  <si>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</si>
  <si>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</si>
  <si>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</si>
  <si>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</si>
  <si>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</si>
  <si>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</si>
  <si>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</si>
  <si>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</si>
  <si>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</si>
  <si>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</si>
  <si>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</si>
  <si>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</si>
  <si>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</si>
  <si>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</si>
  <si>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</si>
  <si>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</si>
  <si>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</si>
  <si>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</si>
  <si>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</si>
  <si>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</si>
  <si>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</si>
  <si>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</si>
  <si>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</si>
  <si>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</si>
  <si>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</si>
  <si>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</si>
  <si>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</si>
  <si>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</si>
  <si>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</si>
  <si>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</si>
  <si>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</si>
  <si>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</si>
  <si>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</si>
  <si>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</si>
  <si>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</si>
  <si>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</si>
  <si>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</si>
  <si>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</si>
  <si>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</si>
  <si>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</si>
  <si>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</si>
  <si>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</si>
  <si>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</si>
  <si>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</si>
  <si>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</si>
  <si>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</si>
  <si>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</si>
  <si>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</si>
  <si>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</si>
  <si>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</si>
  <si>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</si>
  <si>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</si>
  <si>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</si>
  <si>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</si>
  <si>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</si>
  <si>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</si>
  <si>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</si>
  <si>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</si>
  <si>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</si>
  <si>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</si>
  <si>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</si>
  <si>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</si>
  <si>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</si>
  <si>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</si>
  <si>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</si>
  <si>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</si>
  <si>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</si>
  <si>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</si>
  <si>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</si>
  <si>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</si>
  <si>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</si>
  <si>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</si>
  <si>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</si>
  <si>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</si>
  <si>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</si>
  <si>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</si>
  <si>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</si>
  <si>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</si>
  <si>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</si>
  <si>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</si>
  <si>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</si>
  <si>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</si>
  <si>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</si>
  <si>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</si>
  <si>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</si>
  <si>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</si>
  <si>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</si>
  <si>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</si>
  <si>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</si>
  <si>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</si>
  <si>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</si>
  <si>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</si>
  <si>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</si>
  <si>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</si>
  <si>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</si>
  <si>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</si>
  <si>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</si>
  <si>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</si>
  <si>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</si>
  <si>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</si>
  <si>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</si>
  <si>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</si>
  <si>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</si>
  <si>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</si>
  <si>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国家司法救助支出</t>
  </si>
  <si>
    <t>2049999</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</si>
  <si>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</si>
  <si>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</si>
  <si>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</si>
  <si>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</si>
  <si>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</si>
  <si>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</si>
  <si>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</si>
  <si>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</si>
  <si>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</si>
  <si>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</si>
  <si>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</si>
  <si>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</si>
  <si>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</si>
  <si>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</si>
  <si>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</si>
  <si>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</si>
  <si>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</si>
  <si>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</si>
  <si>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</si>
  <si>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</si>
  <si>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</si>
  <si>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</si>
  <si>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</si>
  <si>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</si>
  <si>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</si>
  <si>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</si>
  <si>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</si>
  <si>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</si>
  <si>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</si>
  <si>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</si>
  <si>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</si>
  <si>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</si>
  <si>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</si>
  <si>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</si>
  <si>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</si>
  <si>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</si>
  <si>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</si>
  <si>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</si>
  <si>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</si>
  <si>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</si>
  <si>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</si>
  <si>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</si>
  <si>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</si>
  <si>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</si>
  <si>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</si>
  <si>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</si>
  <si>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</si>
  <si>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</si>
  <si>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</si>
  <si>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</si>
  <si>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</si>
  <si>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</si>
  <si>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</si>
  <si>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</si>
  <si>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</si>
  <si>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</si>
  <si>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</si>
  <si>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</si>
  <si>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</si>
  <si>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</si>
  <si>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</si>
  <si>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</si>
  <si>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</si>
  <si>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</si>
  <si>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</si>
  <si>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</si>
  <si>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</si>
  <si>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</si>
  <si>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</si>
  <si>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</si>
  <si>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进修及培训</t>
  </si>
  <si>
    <t>2050801</t>
  </si>
  <si>
    <t>教师进修</t>
  </si>
  <si>
    <t>2050802</t>
  </si>
  <si>
    <t>干部教育</t>
  </si>
  <si>
    <t>2050803</t>
  </si>
  <si>
    <t>培训支出</t>
  </si>
  <si>
    <t>2050804</t>
  </si>
  <si>
    <t>退役士兵能力提升</t>
  </si>
  <si>
    <t>2050899</t>
  </si>
  <si>
    <t>其他进修及培训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</si>
  <si>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</si>
  <si>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</si>
  <si>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</si>
  <si>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</si>
  <si>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</si>
  <si>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</si>
  <si>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</si>
  <si>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</si>
  <si>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</si>
  <si>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</si>
  <si>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</si>
  <si>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</si>
  <si>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</si>
  <si>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</si>
  <si>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</si>
  <si>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</si>
  <si>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</si>
  <si>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</si>
  <si>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</si>
  <si>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</si>
  <si>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</si>
  <si>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</si>
  <si>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</si>
  <si>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</si>
  <si>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</si>
  <si>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</si>
  <si>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</si>
  <si>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</si>
  <si>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</si>
  <si>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</si>
  <si>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</si>
  <si>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</si>
  <si>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</si>
  <si>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</si>
  <si>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</si>
  <si>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</si>
  <si>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</si>
  <si>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</si>
  <si>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</si>
  <si>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</si>
  <si>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</si>
  <si>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</si>
  <si>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</si>
  <si>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</si>
  <si>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</si>
  <si>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</si>
  <si>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</si>
  <si>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</si>
  <si>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</si>
  <si>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</si>
  <si>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</si>
  <si>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</si>
  <si>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</si>
  <si>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</si>
  <si>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</si>
  <si>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</si>
  <si>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</si>
  <si>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</si>
  <si>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</si>
  <si>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</si>
  <si>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</si>
  <si>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</si>
  <si>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</si>
  <si>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</si>
  <si>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</si>
  <si>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</si>
  <si>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</si>
  <si>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</si>
  <si>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</si>
  <si>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</si>
  <si>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</si>
  <si>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</si>
  <si>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</si>
  <si>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</si>
  <si>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</si>
  <si>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</si>
  <si>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</si>
  <si>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</si>
  <si>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</si>
  <si>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</si>
  <si>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</si>
  <si>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</si>
  <si>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</si>
  <si>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</si>
  <si>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</si>
  <si>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</si>
  <si>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</si>
  <si>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</si>
  <si>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</si>
  <si>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</si>
  <si>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</si>
  <si>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</si>
  <si>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</si>
  <si>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</si>
  <si>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</si>
  <si>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</si>
  <si>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</si>
  <si>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</si>
  <si>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</si>
  <si>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</si>
  <si>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</si>
  <si>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</si>
  <si>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</si>
  <si>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</si>
  <si>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</si>
  <si>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</si>
  <si>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</si>
  <si>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20699</t>
  </si>
  <si>
    <t>其他科学技术支出</t>
  </si>
  <si>
    <t>2069901</t>
  </si>
  <si>
    <t>科技奖励</t>
  </si>
  <si>
    <t>2069902</t>
  </si>
  <si>
    <t>核应急</t>
  </si>
  <si>
    <t>2069903</t>
  </si>
  <si>
    <t>转制科研机构</t>
  </si>
  <si>
    <t>2069999</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</si>
  <si>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</si>
  <si>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</si>
  <si>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</si>
  <si>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</si>
  <si>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</si>
  <si>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</si>
  <si>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</si>
  <si>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</si>
  <si>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</si>
  <si>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</si>
  <si>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</si>
  <si>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</si>
  <si>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</si>
  <si>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</si>
  <si>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</si>
  <si>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</si>
  <si>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</si>
  <si>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</si>
  <si>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</si>
  <si>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</si>
  <si>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</si>
  <si>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</si>
  <si>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</si>
  <si>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</si>
  <si>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</si>
  <si>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</si>
  <si>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</si>
  <si>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</si>
  <si>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</si>
  <si>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</si>
  <si>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</si>
  <si>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</si>
  <si>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</si>
  <si>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</si>
  <si>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</si>
  <si>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</si>
  <si>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</si>
  <si>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</si>
  <si>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</si>
  <si>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</si>
  <si>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</si>
  <si>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</si>
  <si>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</si>
  <si>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</si>
  <si>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</si>
  <si>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</si>
  <si>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</si>
  <si>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</si>
  <si>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</si>
  <si>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</si>
  <si>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</si>
  <si>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</si>
  <si>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</si>
  <si>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</si>
  <si>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</si>
  <si>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</si>
  <si>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</si>
  <si>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</si>
  <si>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</si>
  <si>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</si>
  <si>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</si>
  <si>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</si>
  <si>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</si>
  <si>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</si>
  <si>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</si>
  <si>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</si>
  <si>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</si>
  <si>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</si>
  <si>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</si>
  <si>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</si>
  <si>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</si>
  <si>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</si>
  <si>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</si>
  <si>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</si>
  <si>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</si>
  <si>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</si>
  <si>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20708</t>
  </si>
  <si>
    <t>广播电视</t>
  </si>
  <si>
    <t>2070801</t>
  </si>
  <si>
    <t>2070802</t>
  </si>
  <si>
    <t>2070803</t>
  </si>
  <si>
    <t>2070806</t>
  </si>
  <si>
    <t>监测监管</t>
  </si>
  <si>
    <t>2070807</t>
  </si>
  <si>
    <t>传输发射</t>
  </si>
  <si>
    <t>2070808</t>
  </si>
  <si>
    <t>广播电视事务</t>
  </si>
  <si>
    <t>2070899</t>
  </si>
  <si>
    <t>其他广播电视支出</t>
  </si>
  <si>
    <t>20799</t>
  </si>
  <si>
    <t>其他文化旅游体育与传媒支出</t>
  </si>
  <si>
    <t>2079902</t>
  </si>
  <si>
    <t>宣传文化发展专项支出</t>
  </si>
  <si>
    <t>2079903</t>
  </si>
  <si>
    <t>文化产业发展专项支出</t>
  </si>
  <si>
    <t>2079999</t>
  </si>
  <si>
    <t>20801</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</si>
  <si>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</si>
  <si>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</si>
  <si>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</si>
  <si>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</si>
  <si>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</si>
  <si>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</si>
  <si>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</si>
  <si>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</si>
  <si>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</si>
  <si>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</si>
  <si>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</si>
  <si>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</si>
  <si>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</si>
  <si>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</si>
  <si>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</si>
  <si>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</si>
  <si>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</si>
  <si>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</si>
  <si>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</si>
  <si>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</si>
  <si>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</si>
  <si>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政府特殊津贴</t>
  </si>
  <si>
    <t>资助留学回国人员</t>
  </si>
  <si>
    <t>博士后日常经费</t>
  </si>
  <si>
    <t>引进人才费用</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</si>
  <si>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</si>
  <si>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</si>
  <si>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</si>
  <si>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</si>
  <si>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</si>
  <si>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</si>
  <si>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</si>
  <si>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</si>
  <si>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</si>
  <si>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</si>
  <si>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</si>
  <si>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</si>
  <si>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</si>
  <si>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</si>
  <si>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</si>
  <si>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20804</t>
  </si>
  <si>
    <t>补充全国社会保障基金</t>
  </si>
  <si>
    <t>2080402</t>
  </si>
  <si>
    <t>用一般公共预算补充基金</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</si>
  <si>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</si>
  <si>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</si>
  <si>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</si>
  <si>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</si>
  <si>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</si>
  <si>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</si>
  <si>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</si>
  <si>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</si>
  <si>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</si>
  <si>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</si>
  <si>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</si>
  <si>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</si>
  <si>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</si>
  <si>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</si>
  <si>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</si>
  <si>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</si>
  <si>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</si>
  <si>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</si>
  <si>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</si>
  <si>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</si>
  <si>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</si>
  <si>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</si>
  <si>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</si>
  <si>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</si>
  <si>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</si>
  <si>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</si>
  <si>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</si>
  <si>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</si>
  <si>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</si>
  <si>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</si>
  <si>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</si>
  <si>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</si>
  <si>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</si>
  <si>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</si>
  <si>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</si>
  <si>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</si>
  <si>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</si>
  <si>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</si>
  <si>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</si>
  <si>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</si>
  <si>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</si>
  <si>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</si>
  <si>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</si>
  <si>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</si>
  <si>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</si>
  <si>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t>
  </si>
  <si>
    <t>抚恤</t>
  </si>
  <si>
    <t>2080801</t>
  </si>
  <si>
    <t>死亡抚恤</t>
  </si>
  <si>
    <t>2080802</t>
  </si>
  <si>
    <t>伤残抚恤</t>
  </si>
  <si>
    <t>2080803</t>
  </si>
  <si>
    <t>在乡复员、退伍军人生活补助</t>
  </si>
  <si>
    <t>2080804</t>
  </si>
  <si>
    <t>优抚事业单位支出</t>
  </si>
  <si>
    <t>2080805</t>
  </si>
  <si>
    <t>义务兵优待</t>
  </si>
  <si>
    <t>2080806</t>
  </si>
  <si>
    <t>农村籍退役士兵老年生活补助</t>
  </si>
  <si>
    <t>2080807</t>
  </si>
  <si>
    <t>光荣院</t>
  </si>
  <si>
    <t>2080808</t>
  </si>
  <si>
    <t>烈士纪念设施管理维护</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</si>
  <si>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</si>
  <si>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</si>
  <si>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</si>
  <si>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</si>
  <si>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</si>
  <si>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</si>
  <si>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</si>
  <si>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</si>
  <si>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</si>
  <si>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</si>
  <si>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</si>
  <si>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</si>
  <si>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</si>
  <si>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</si>
  <si>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</si>
  <si>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</si>
  <si>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</si>
  <si>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</si>
  <si>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</si>
  <si>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</si>
  <si>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</si>
  <si>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</si>
  <si>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</si>
  <si>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</si>
  <si>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</si>
  <si>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</si>
  <si>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</si>
  <si>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</si>
  <si>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</si>
  <si>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</si>
  <si>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</si>
  <si>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</si>
  <si>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</si>
  <si>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</si>
  <si>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</si>
  <si>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</si>
  <si>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</si>
  <si>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</si>
  <si>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</si>
  <si>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</si>
  <si>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</si>
  <si>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</si>
  <si>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</si>
  <si>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</si>
  <si>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</si>
  <si>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</si>
  <si>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</si>
  <si>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</si>
  <si>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</si>
  <si>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</si>
  <si>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</si>
  <si>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</si>
  <si>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</si>
  <si>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</si>
  <si>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</si>
  <si>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</si>
  <si>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</si>
  <si>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</si>
  <si>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</si>
  <si>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</si>
  <si>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</si>
  <si>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</si>
  <si>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</si>
  <si>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</si>
  <si>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</si>
  <si>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</si>
  <si>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</si>
  <si>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</si>
  <si>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</si>
  <si>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</si>
  <si>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</si>
  <si>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</si>
  <si>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20824</t>
  </si>
  <si>
    <t>补充道路交通事故社会救助基金</t>
  </si>
  <si>
    <t>2082401</t>
  </si>
  <si>
    <t>交强险增值税补助基金支出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</si>
  <si>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</si>
  <si>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</si>
  <si>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</si>
  <si>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</si>
  <si>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</si>
  <si>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</si>
  <si>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</si>
  <si>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</si>
  <si>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</si>
  <si>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</si>
  <si>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</si>
  <si>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</si>
  <si>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</si>
  <si>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</si>
  <si>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</si>
  <si>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</si>
  <si>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</si>
  <si>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</si>
  <si>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</si>
  <si>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</si>
  <si>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</si>
  <si>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</si>
  <si>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2082703</t>
  </si>
  <si>
    <t>财政对生育保险基金的补助</t>
  </si>
  <si>
    <t>2082799</t>
  </si>
  <si>
    <t>其他财政对社会保险基金的补助</t>
  </si>
  <si>
    <t>20828</t>
  </si>
  <si>
    <t>退役军人管理事务</t>
  </si>
  <si>
    <t>2082801</t>
  </si>
  <si>
    <t>2082802</t>
  </si>
  <si>
    <t>2082803</t>
  </si>
  <si>
    <t>2082804</t>
  </si>
  <si>
    <t>拥军优属</t>
  </si>
  <si>
    <t>2082805</t>
  </si>
  <si>
    <t>军供保障</t>
  </si>
  <si>
    <t>2082850</t>
  </si>
  <si>
    <t>2082899</t>
  </si>
  <si>
    <t>其他退役军人事务管理支出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</si>
  <si>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</si>
  <si>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</si>
  <si>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</si>
  <si>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</si>
  <si>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</si>
  <si>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</si>
  <si>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</si>
  <si>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</si>
  <si>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</si>
  <si>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</si>
  <si>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</si>
  <si>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</si>
  <si>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</si>
  <si>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</si>
  <si>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</si>
  <si>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</si>
  <si>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</si>
  <si>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</si>
  <si>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</si>
  <si>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</si>
  <si>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</si>
  <si>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</si>
  <si>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</si>
  <si>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</si>
  <si>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</si>
  <si>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</si>
  <si>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</si>
  <si>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</si>
  <si>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</si>
  <si>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</si>
  <si>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</si>
  <si>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</si>
  <si>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</si>
  <si>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</si>
  <si>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</si>
  <si>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</si>
  <si>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</si>
  <si>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</si>
  <si>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</si>
  <si>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</si>
  <si>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</si>
  <si>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</si>
  <si>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</si>
  <si>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</si>
  <si>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</si>
  <si>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</si>
  <si>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</si>
  <si>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</si>
  <si>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</si>
  <si>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</si>
  <si>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</si>
  <si>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</si>
  <si>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</si>
  <si>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</si>
  <si>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</si>
  <si>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</si>
  <si>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</si>
  <si>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</si>
  <si>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</si>
  <si>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</si>
  <si>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</si>
  <si>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</si>
  <si>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</si>
  <si>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</si>
  <si>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</si>
  <si>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</si>
  <si>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</si>
  <si>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</si>
  <si>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</si>
  <si>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</si>
  <si>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</si>
  <si>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</si>
  <si>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</si>
  <si>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</si>
  <si>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</si>
  <si>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</si>
  <si>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</si>
  <si>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</si>
  <si>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</si>
  <si>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</si>
  <si>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</si>
  <si>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</si>
  <si>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</si>
  <si>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</si>
  <si>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</si>
  <si>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</si>
  <si>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</si>
  <si>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</si>
  <si>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</si>
  <si>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</si>
  <si>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</si>
  <si>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</si>
  <si>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</si>
  <si>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</si>
  <si>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</si>
  <si>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</si>
  <si>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</si>
  <si>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</si>
  <si>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</si>
  <si>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</si>
  <si>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</si>
  <si>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</si>
  <si>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</si>
  <si>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</si>
  <si>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</si>
  <si>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</si>
  <si>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</si>
  <si>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</si>
  <si>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</si>
  <si>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</si>
  <si>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</si>
  <si>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</si>
  <si>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</si>
  <si>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</si>
  <si>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</si>
  <si>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</si>
  <si>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</si>
  <si>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</si>
  <si>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</si>
  <si>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</si>
  <si>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</si>
  <si>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</si>
  <si>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</si>
  <si>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</si>
  <si>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</si>
  <si>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</si>
  <si>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</si>
  <si>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</si>
  <si>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</si>
  <si>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</si>
  <si>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</si>
  <si>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</si>
  <si>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</si>
  <si>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</si>
  <si>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</si>
  <si>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</si>
  <si>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</si>
  <si>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</si>
  <si>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</si>
  <si>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</si>
  <si>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21099</t>
  </si>
  <si>
    <t>其他卫生健康支出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</si>
  <si>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</si>
  <si>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</si>
  <si>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</si>
  <si>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</si>
  <si>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</si>
  <si>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</si>
  <si>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</si>
  <si>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</si>
  <si>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</si>
  <si>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</si>
  <si>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</si>
  <si>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</si>
  <si>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</si>
  <si>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</si>
  <si>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</si>
  <si>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</si>
  <si>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</si>
  <si>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</si>
  <si>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</si>
  <si>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</si>
  <si>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</si>
  <si>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</si>
  <si>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</si>
  <si>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</si>
  <si>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</si>
  <si>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</si>
  <si>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</si>
  <si>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</si>
  <si>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</si>
  <si>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</si>
  <si>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</si>
  <si>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</si>
  <si>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</si>
  <si>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</si>
  <si>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</si>
  <si>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</si>
  <si>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</si>
  <si>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</si>
  <si>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</si>
  <si>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</si>
  <si>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</si>
  <si>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</si>
  <si>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</si>
  <si>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</si>
  <si>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</si>
  <si>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</si>
  <si>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</si>
  <si>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</si>
  <si>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</si>
  <si>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</si>
  <si>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</si>
  <si>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</si>
  <si>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</si>
  <si>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</si>
  <si>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</si>
  <si>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</si>
  <si>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</si>
  <si>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</si>
  <si>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</si>
  <si>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</si>
  <si>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</si>
  <si>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</si>
  <si>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</si>
  <si>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</si>
  <si>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</si>
  <si>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</si>
  <si>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</si>
  <si>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</si>
  <si>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</si>
  <si>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</si>
  <si>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</si>
  <si>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</si>
  <si>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</si>
  <si>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</si>
  <si>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</si>
  <si>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</si>
  <si>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</si>
  <si>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</si>
  <si>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</si>
  <si>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</si>
  <si>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</si>
  <si>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</si>
  <si>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</si>
  <si>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</si>
  <si>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</si>
  <si>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</si>
  <si>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</si>
  <si>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</si>
  <si>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</si>
  <si>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</si>
  <si>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</si>
  <si>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</si>
  <si>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</si>
  <si>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</si>
  <si>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</si>
  <si>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</si>
  <si>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</si>
  <si>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21110</t>
  </si>
  <si>
    <t>能源节约利用</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</si>
  <si>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</si>
  <si>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</si>
  <si>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</si>
  <si>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</si>
  <si>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</si>
  <si>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</si>
  <si>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</si>
  <si>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</si>
  <si>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</si>
  <si>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</si>
  <si>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</si>
  <si>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</si>
  <si>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</si>
  <si>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</si>
  <si>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</si>
  <si>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</si>
  <si>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</si>
  <si>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</si>
  <si>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</si>
  <si>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</si>
  <si>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</si>
  <si>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</si>
  <si>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</si>
  <si>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2111404</t>
  </si>
  <si>
    <t>能源预测预警</t>
  </si>
  <si>
    <t>2111405</t>
  </si>
  <si>
    <t>能源战略规划与实施</t>
  </si>
  <si>
    <t>2111406</t>
  </si>
  <si>
    <t>能源科技装备</t>
  </si>
  <si>
    <t>2111407</t>
  </si>
  <si>
    <t>能源行业管理</t>
  </si>
  <si>
    <t>2111408</t>
  </si>
  <si>
    <t>能源管理</t>
  </si>
  <si>
    <t>2111409</t>
  </si>
  <si>
    <t>石油储备发展管理</t>
  </si>
  <si>
    <t>2111410</t>
  </si>
  <si>
    <t>能源调查</t>
  </si>
  <si>
    <t>2111411</t>
  </si>
  <si>
    <t>2111413</t>
  </si>
  <si>
    <t>农村电网建设</t>
  </si>
  <si>
    <t>2111450</t>
  </si>
  <si>
    <t>2111499</t>
  </si>
  <si>
    <t>其他能源管理事务支出</t>
  </si>
  <si>
    <t>21199</t>
  </si>
  <si>
    <t>其他节能环保支出</t>
  </si>
  <si>
    <t>2119999</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</si>
  <si>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</si>
  <si>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</si>
  <si>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</si>
  <si>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</si>
  <si>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</si>
  <si>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</si>
  <si>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</si>
  <si>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</si>
  <si>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</si>
  <si>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</si>
  <si>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</si>
  <si>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</si>
  <si>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</si>
  <si>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</si>
  <si>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</si>
  <si>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</si>
  <si>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</si>
  <si>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</si>
  <si>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</si>
  <si>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</si>
  <si>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</si>
  <si>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21203</t>
  </si>
  <si>
    <t>城乡社区公共设施</t>
  </si>
  <si>
    <t>2120303</t>
  </si>
  <si>
    <t>小城镇基础设施建设</t>
  </si>
  <si>
    <t>2120399</t>
  </si>
  <si>
    <t>其他城乡社区公共设施支出</t>
  </si>
  <si>
    <t>21205</t>
  </si>
  <si>
    <t>城乡社区环境卫生</t>
  </si>
  <si>
    <t>21206</t>
  </si>
  <si>
    <t>建设市场管理与监督</t>
  </si>
  <si>
    <t>21299</t>
  </si>
  <si>
    <t>其他城乡社区支出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</si>
  <si>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</si>
  <si>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</si>
  <si>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</si>
  <si>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</si>
  <si>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</si>
  <si>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</si>
  <si>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</si>
  <si>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</si>
  <si>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</si>
  <si>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</si>
  <si>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</si>
  <si>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</si>
  <si>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</si>
  <si>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</si>
  <si>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</si>
  <si>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</si>
  <si>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</si>
  <si>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</si>
  <si>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</si>
  <si>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</si>
  <si>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</si>
  <si>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</si>
  <si>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</si>
  <si>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</si>
  <si>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</si>
  <si>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</si>
  <si>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</si>
  <si>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</si>
  <si>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</si>
  <si>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</si>
  <si>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</si>
  <si>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</si>
  <si>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</si>
  <si>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</si>
  <si>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</si>
  <si>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</si>
  <si>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</si>
  <si>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农业资源保护修复与利用</t>
  </si>
  <si>
    <t>2130142</t>
  </si>
  <si>
    <t>农村道路建设</t>
  </si>
  <si>
    <t>2130148</t>
  </si>
  <si>
    <t>渔业发展</t>
  </si>
  <si>
    <t>2130152</t>
  </si>
  <si>
    <t>对高校毕业生到基层任职补助</t>
  </si>
  <si>
    <t>2130153</t>
  </si>
  <si>
    <t>农田建设</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</si>
  <si>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</si>
  <si>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</si>
  <si>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</si>
  <si>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</si>
  <si>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</si>
  <si>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</si>
  <si>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</si>
  <si>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</si>
  <si>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</si>
  <si>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</si>
  <si>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</si>
  <si>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</si>
  <si>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</si>
  <si>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</si>
  <si>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</si>
  <si>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</si>
  <si>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</si>
  <si>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2130210</t>
  </si>
  <si>
    <t>自然保护区等管理</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</si>
  <si>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</si>
  <si>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</si>
  <si>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</si>
  <si>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</si>
  <si>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</si>
  <si>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</si>
  <si>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</si>
  <si>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</si>
  <si>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</si>
  <si>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</si>
  <si>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</si>
  <si>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</si>
  <si>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</si>
  <si>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</si>
  <si>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</si>
  <si>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</si>
  <si>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</si>
  <si>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2130232</t>
  </si>
  <si>
    <t>成品油价格改革对林业的补贴</t>
  </si>
  <si>
    <t>2130234</t>
  </si>
  <si>
    <t>林业草原防灾减灾</t>
  </si>
  <si>
    <t>2130235</t>
  </si>
  <si>
    <t>国家公园</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</si>
  <si>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</si>
  <si>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</si>
  <si>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</si>
  <si>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</si>
  <si>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</si>
  <si>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</si>
  <si>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</si>
  <si>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</si>
  <si>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</si>
  <si>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</si>
  <si>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</si>
  <si>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</si>
  <si>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</si>
  <si>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</si>
  <si>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</si>
  <si>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</si>
  <si>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</si>
  <si>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</si>
  <si>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</si>
  <si>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</si>
  <si>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</si>
  <si>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</si>
  <si>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</si>
  <si>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</si>
  <si>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</si>
  <si>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</si>
  <si>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</si>
  <si>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</si>
  <si>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</si>
  <si>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</si>
  <si>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</si>
  <si>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</si>
  <si>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</si>
  <si>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</si>
  <si>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</si>
  <si>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</si>
  <si>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</si>
  <si>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</si>
  <si>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</si>
  <si>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</si>
  <si>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</si>
  <si>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</si>
  <si>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</si>
  <si>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</si>
  <si>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</si>
  <si>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</si>
  <si>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</si>
  <si>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</si>
  <si>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</si>
  <si>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</si>
  <si>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农村人畜饮水</t>
  </si>
  <si>
    <t>2130336</t>
  </si>
  <si>
    <t>南水北调工程建设</t>
  </si>
  <si>
    <t>2130337</t>
  </si>
  <si>
    <t>南水北调工程管理</t>
  </si>
  <si>
    <t>2130399</t>
  </si>
  <si>
    <t>其他水利支出</t>
  </si>
  <si>
    <t>21305</t>
  </si>
  <si>
    <t>巩固脱贫衔接乡村振兴</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</si>
  <si>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</si>
  <si>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</si>
  <si>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</si>
  <si>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</si>
  <si>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</si>
  <si>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</si>
  <si>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</si>
  <si>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</si>
  <si>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</si>
  <si>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</si>
  <si>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</si>
  <si>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</si>
  <si>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</si>
  <si>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</si>
  <si>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</si>
  <si>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其他巩固脱贫衔接乡村振兴支出</t>
  </si>
  <si>
    <t>21307</t>
  </si>
  <si>
    <t>农村综合改革</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</si>
  <si>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</si>
  <si>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</si>
  <si>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</si>
  <si>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</si>
  <si>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</si>
  <si>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</si>
  <si>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</si>
  <si>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</si>
  <si>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</si>
  <si>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</si>
  <si>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</si>
  <si>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</si>
  <si>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</si>
  <si>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</si>
  <si>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</si>
  <si>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</si>
  <si>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2130802</t>
  </si>
  <si>
    <t>涉农贷款增量奖励</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</si>
  <si>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</si>
  <si>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</si>
  <si>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</si>
  <si>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</si>
  <si>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</si>
  <si>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</si>
  <si>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</si>
  <si>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</si>
  <si>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</si>
  <si>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</si>
  <si>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</si>
  <si>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</si>
  <si>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</si>
  <si>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</si>
  <si>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</si>
  <si>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</si>
  <si>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</si>
  <si>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</si>
  <si>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</si>
  <si>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</si>
  <si>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</si>
  <si>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</si>
  <si>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</si>
  <si>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</si>
  <si>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</si>
  <si>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</si>
  <si>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</si>
  <si>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</si>
  <si>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</si>
  <si>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</si>
  <si>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</si>
  <si>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</si>
  <si>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</si>
  <si>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</si>
  <si>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</si>
  <si>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</si>
  <si>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</si>
  <si>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</si>
  <si>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</si>
  <si>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</si>
  <si>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</si>
  <si>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</si>
  <si>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</si>
  <si>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</si>
  <si>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</si>
  <si>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</si>
  <si>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</si>
  <si>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</si>
  <si>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</si>
  <si>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</si>
  <si>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</si>
  <si>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</si>
  <si>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</si>
  <si>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</si>
  <si>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</si>
  <si>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</si>
  <si>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</si>
  <si>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</si>
  <si>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2140139</t>
  </si>
  <si>
    <t>取消政府还贷二级公路收费专项支出</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</si>
  <si>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</si>
  <si>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</si>
  <si>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</si>
  <si>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</si>
  <si>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</si>
  <si>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</si>
  <si>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</si>
  <si>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</si>
  <si>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</si>
  <si>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</si>
  <si>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</si>
  <si>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</si>
  <si>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</si>
  <si>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</si>
  <si>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</si>
  <si>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</si>
  <si>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</si>
  <si>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</si>
  <si>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</si>
  <si>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</si>
  <si>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</si>
  <si>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</si>
  <si>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</si>
  <si>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</si>
  <si>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</si>
  <si>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</si>
  <si>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</si>
  <si>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</si>
  <si>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</si>
  <si>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</si>
  <si>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</si>
  <si>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</si>
  <si>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</si>
  <si>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</si>
  <si>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</si>
  <si>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</si>
  <si>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21404</t>
  </si>
  <si>
    <t>成品油价格改革对交通运输的补贴</t>
  </si>
  <si>
    <t>2140401</t>
  </si>
  <si>
    <t>对城市公交的补贴</t>
  </si>
  <si>
    <t>2140402</t>
  </si>
  <si>
    <t>对农村道路客运的补贴</t>
  </si>
  <si>
    <t>2140403</t>
  </si>
  <si>
    <t>对出租车的补贴</t>
  </si>
  <si>
    <t>2140499</t>
  </si>
  <si>
    <t>成品油价格改革补贴其他支出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</si>
  <si>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</si>
  <si>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</si>
  <si>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</si>
  <si>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</si>
  <si>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</si>
  <si>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</si>
  <si>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</si>
  <si>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</si>
  <si>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</si>
  <si>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</si>
  <si>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</si>
  <si>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</si>
  <si>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</si>
  <si>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</si>
  <si>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</si>
  <si>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</si>
  <si>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</si>
  <si>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t>
  </si>
  <si>
    <t>2140699</t>
  </si>
  <si>
    <t>车辆购置税其他支出</t>
  </si>
  <si>
    <t>21499</t>
  </si>
  <si>
    <t>其他交通运输支出</t>
  </si>
  <si>
    <t>2149901</t>
  </si>
  <si>
    <t>公共交通运营补助</t>
  </si>
  <si>
    <t>2149999</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</si>
  <si>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</si>
  <si>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</si>
  <si>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</si>
  <si>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</si>
  <si>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</si>
  <si>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</si>
  <si>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</si>
  <si>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</si>
  <si>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</si>
  <si>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</si>
  <si>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</si>
  <si>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</si>
  <si>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</si>
  <si>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</si>
  <si>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</si>
  <si>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</si>
  <si>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</si>
  <si>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</si>
  <si>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</si>
  <si>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</si>
  <si>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</si>
  <si>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</si>
  <si>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</si>
  <si>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</si>
  <si>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</si>
  <si>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</si>
  <si>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</si>
  <si>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</si>
  <si>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</si>
  <si>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</si>
  <si>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</si>
  <si>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</si>
  <si>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</si>
  <si>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</si>
  <si>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</si>
  <si>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</si>
  <si>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</si>
  <si>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</si>
  <si>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</si>
  <si>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</si>
  <si>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</si>
  <si>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</si>
  <si>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</si>
  <si>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</si>
  <si>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</si>
  <si>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</si>
  <si>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</si>
  <si>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</si>
  <si>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</si>
  <si>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</si>
  <si>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</si>
  <si>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</si>
  <si>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</si>
  <si>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</si>
  <si>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</si>
  <si>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</si>
  <si>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</si>
  <si>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</si>
  <si>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</si>
  <si>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</si>
  <si>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2150506</t>
  </si>
  <si>
    <t>信息安全建设</t>
  </si>
  <si>
    <t>2150507</t>
  </si>
  <si>
    <t>专用通信</t>
  </si>
  <si>
    <t>2150508</t>
  </si>
  <si>
    <t>无线电及信息通信监管</t>
  </si>
  <si>
    <t>2150509</t>
  </si>
  <si>
    <t>工业和信息产业战略研究与标准制定</t>
  </si>
  <si>
    <t>2150510</t>
  </si>
  <si>
    <t>工业和信息产业支持</t>
  </si>
  <si>
    <t>2150511</t>
  </si>
  <si>
    <t>电子专项工程</t>
  </si>
  <si>
    <t>2150513</t>
  </si>
  <si>
    <t>2150515</t>
  </si>
  <si>
    <t>技术基础研究</t>
  </si>
  <si>
    <t>工程建设及运行维护</t>
  </si>
  <si>
    <t>产业发展</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</si>
  <si>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</si>
  <si>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</si>
  <si>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</si>
  <si>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</si>
  <si>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</si>
  <si>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</si>
  <si>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</si>
  <si>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</si>
  <si>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</si>
  <si>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</si>
  <si>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</si>
  <si>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</si>
  <si>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</si>
  <si>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</si>
  <si>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</si>
  <si>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</si>
  <si>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</si>
  <si>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</si>
  <si>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</si>
  <si>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</si>
  <si>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</si>
  <si>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</si>
  <si>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减免房租补贴</t>
  </si>
  <si>
    <t>2150899</t>
  </si>
  <si>
    <t>其他支持中小企业发展和管理支出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</si>
  <si>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</si>
  <si>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</si>
  <si>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</si>
  <si>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</si>
  <si>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</si>
  <si>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</si>
  <si>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</si>
  <si>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</si>
  <si>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</si>
  <si>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</si>
  <si>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</si>
  <si>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</si>
  <si>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</si>
  <si>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</si>
  <si>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</si>
  <si>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</si>
  <si>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</si>
  <si>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</si>
  <si>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</si>
  <si>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</si>
  <si>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</si>
  <si>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</si>
  <si>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</si>
  <si>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</si>
  <si>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</si>
  <si>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</si>
  <si>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</si>
  <si>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</si>
  <si>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</si>
  <si>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</si>
  <si>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</si>
  <si>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</si>
  <si>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</si>
  <si>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</si>
  <si>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</si>
  <si>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</si>
  <si>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</si>
  <si>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</si>
  <si>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</si>
  <si>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</si>
  <si>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</si>
  <si>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21701</t>
  </si>
  <si>
    <t>金融部门行政支出</t>
  </si>
  <si>
    <t>2170101</t>
  </si>
  <si>
    <t>2170102</t>
  </si>
  <si>
    <t>2170103</t>
  </si>
  <si>
    <t>2170104</t>
  </si>
  <si>
    <t>安全防卫</t>
  </si>
  <si>
    <t>2170150</t>
  </si>
  <si>
    <t>2170199</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</si>
  <si>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</si>
  <si>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</si>
  <si>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</si>
  <si>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</si>
  <si>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</si>
  <si>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</si>
  <si>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</si>
  <si>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</si>
  <si>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</si>
  <si>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</si>
  <si>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</si>
  <si>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21703</t>
  </si>
  <si>
    <t>金融发展支出</t>
  </si>
  <si>
    <t>2170301</t>
  </si>
  <si>
    <t>政策性银行亏损补贴</t>
  </si>
  <si>
    <t>2170302</t>
  </si>
  <si>
    <t>利息费用补贴支出</t>
  </si>
  <si>
    <t>2170303</t>
  </si>
  <si>
    <t>补充资本金</t>
  </si>
  <si>
    <t>2170304</t>
  </si>
  <si>
    <t>风险基金补助</t>
  </si>
  <si>
    <t>2170399</t>
  </si>
  <si>
    <t>其他金融发展支出</t>
  </si>
  <si>
    <t>21799</t>
  </si>
  <si>
    <t>其他金融支出</t>
  </si>
  <si>
    <t>重点企业贷款贴息</t>
  </si>
  <si>
    <t>2179999</t>
  </si>
  <si>
    <t>21901</t>
  </si>
  <si>
    <t>一般公共服务</t>
  </si>
  <si>
    <t>21902</t>
  </si>
  <si>
    <t>教育</t>
  </si>
  <si>
    <t>21903</t>
  </si>
  <si>
    <t>文化旅游体育与传媒</t>
  </si>
  <si>
    <t>21904</t>
  </si>
  <si>
    <t>卫生健康</t>
  </si>
  <si>
    <t>21905</t>
  </si>
  <si>
    <t>节能环保</t>
  </si>
  <si>
    <t>21906</t>
  </si>
  <si>
    <t>21907</t>
  </si>
  <si>
    <t>交通运输</t>
  </si>
  <si>
    <t>21908</t>
  </si>
  <si>
    <t>住房保障</t>
  </si>
  <si>
    <t>21999</t>
  </si>
  <si>
    <t>其他支出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</si>
  <si>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</si>
  <si>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</si>
  <si>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</si>
  <si>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</si>
  <si>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</si>
  <si>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</si>
  <si>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</si>
  <si>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</si>
  <si>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</si>
  <si>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</si>
  <si>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</si>
  <si>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</si>
  <si>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</si>
  <si>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</si>
  <si>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</si>
  <si>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</si>
  <si>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</si>
  <si>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</si>
  <si>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</si>
  <si>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</si>
  <si>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</si>
  <si>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</si>
  <si>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</si>
  <si>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</si>
  <si>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</si>
  <si>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</si>
  <si>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</si>
  <si>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</si>
  <si>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</si>
  <si>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</si>
  <si>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</si>
  <si>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</si>
  <si>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</si>
  <si>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</si>
  <si>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</si>
  <si>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</si>
  <si>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</si>
  <si>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</si>
  <si>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</si>
  <si>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</si>
  <si>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</si>
  <si>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</si>
  <si>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</si>
  <si>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</si>
  <si>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</si>
  <si>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</si>
  <si>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</si>
  <si>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</si>
  <si>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</si>
  <si>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</si>
  <si>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</si>
  <si>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</si>
  <si>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</si>
  <si>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</si>
  <si>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</si>
  <si>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</si>
  <si>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</si>
  <si>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</si>
  <si>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</si>
  <si>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</si>
  <si>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</si>
  <si>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</si>
  <si>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</si>
  <si>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</si>
  <si>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</si>
  <si>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</si>
  <si>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</si>
  <si>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</si>
  <si>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</si>
  <si>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</si>
  <si>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</si>
  <si>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</si>
  <si>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</si>
  <si>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</si>
  <si>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</si>
  <si>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</si>
  <si>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</si>
  <si>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</si>
  <si>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</si>
  <si>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</si>
  <si>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</si>
  <si>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</si>
  <si>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</si>
  <si>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</si>
  <si>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</si>
  <si>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</si>
  <si>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</si>
  <si>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</si>
  <si>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</si>
  <si>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</si>
  <si>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</si>
  <si>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</si>
  <si>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</si>
  <si>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</si>
  <si>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</si>
  <si>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保障性住房租金补贴</t>
  </si>
  <si>
    <t>2210108</t>
  </si>
  <si>
    <t>老旧小区改造</t>
  </si>
  <si>
    <t>2210109</t>
  </si>
  <si>
    <t>住房租赁市场发展</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</si>
  <si>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</si>
  <si>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</si>
  <si>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</si>
  <si>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</si>
  <si>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</si>
  <si>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</si>
  <si>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</si>
  <si>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</si>
  <si>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</si>
  <si>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</si>
  <si>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</si>
  <si>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</si>
  <si>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</si>
  <si>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</si>
  <si>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</si>
  <si>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</si>
  <si>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</si>
  <si>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</si>
  <si>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22201</t>
  </si>
  <si>
    <t>粮油事务</t>
  </si>
  <si>
    <t>2220101</t>
  </si>
  <si>
    <t>2220102</t>
  </si>
  <si>
    <t>2220103</t>
  </si>
  <si>
    <t>2220104</t>
  </si>
  <si>
    <t>财务与审计支出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</si>
  <si>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</si>
  <si>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</si>
  <si>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</si>
  <si>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</si>
  <si>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</si>
  <si>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</si>
  <si>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</si>
  <si>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</si>
  <si>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</si>
  <si>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</si>
  <si>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</si>
  <si>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</si>
  <si>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</si>
  <si>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</si>
  <si>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</si>
  <si>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</si>
  <si>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设施建设</t>
  </si>
  <si>
    <t>设施安全</t>
  </si>
  <si>
    <t>物资保管体系</t>
  </si>
  <si>
    <t>2220150</t>
  </si>
  <si>
    <t>2220199</t>
  </si>
  <si>
    <t>其他粮油事务支出</t>
  </si>
  <si>
    <t>22202</t>
  </si>
  <si>
    <t>物资事务</t>
  </si>
  <si>
    <t>2220201</t>
  </si>
  <si>
    <t>2220202</t>
  </si>
  <si>
    <t>2220203</t>
  </si>
  <si>
    <t>2220204</t>
  </si>
  <si>
    <t>铁路专用线</t>
  </si>
  <si>
    <t>2220205</t>
  </si>
  <si>
    <t>护库武警和民兵支出</t>
  </si>
  <si>
    <t>2220206</t>
  </si>
  <si>
    <t>物资保管与保养</t>
  </si>
  <si>
    <t>2220207</t>
  </si>
  <si>
    <t>专项贷款利息</t>
  </si>
  <si>
    <t>2220209</t>
  </si>
  <si>
    <t>物资转移</t>
  </si>
  <si>
    <t>2220210</t>
  </si>
  <si>
    <t>物资轮换</t>
  </si>
  <si>
    <t>2220211</t>
  </si>
  <si>
    <t>仓库建设</t>
  </si>
  <si>
    <t>2220212</t>
  </si>
  <si>
    <t>仓库安防</t>
  </si>
  <si>
    <t>2220250</t>
  </si>
  <si>
    <t>2220299</t>
  </si>
  <si>
    <t>其他物资事务支出</t>
  </si>
  <si>
    <t>22203</t>
  </si>
  <si>
    <t>能源储备</t>
  </si>
  <si>
    <t>2220301</t>
  </si>
  <si>
    <t>石油储备</t>
  </si>
  <si>
    <t>2220303</t>
  </si>
  <si>
    <t>天然铀能源储备</t>
  </si>
  <si>
    <t>2220304</t>
  </si>
  <si>
    <t>煤炭储备</t>
  </si>
  <si>
    <t>成品油储备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</si>
  <si>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</si>
  <si>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</si>
  <si>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</si>
  <si>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</si>
  <si>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</si>
  <si>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</si>
  <si>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</si>
  <si>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</si>
  <si>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</si>
  <si>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</si>
  <si>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</si>
  <si>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</si>
  <si>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</si>
  <si>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</si>
  <si>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</si>
  <si>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</si>
  <si>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</si>
  <si>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</si>
  <si>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</si>
  <si>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</si>
  <si>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</si>
  <si>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</si>
  <si>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</si>
  <si>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</si>
  <si>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</si>
  <si>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</si>
  <si>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</si>
  <si>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</si>
  <si>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</si>
  <si>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</si>
  <si>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</si>
  <si>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</si>
  <si>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</si>
  <si>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</si>
  <si>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</si>
  <si>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</si>
  <si>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应急物资储备</t>
  </si>
  <si>
    <t>2220599</t>
  </si>
  <si>
    <t>其他重要商品储备支出</t>
  </si>
  <si>
    <t>22401</t>
  </si>
  <si>
    <t>应急管理事务</t>
  </si>
  <si>
    <t>2240101</t>
  </si>
  <si>
    <t>2240102</t>
  </si>
  <si>
    <t>2240103</t>
  </si>
  <si>
    <t>2240104</t>
  </si>
  <si>
    <t>灾害风险防治</t>
  </si>
  <si>
    <t>2240105</t>
  </si>
  <si>
    <t>国务院安委会专项</t>
  </si>
  <si>
    <t>2240106</t>
  </si>
  <si>
    <t>安全监管</t>
  </si>
  <si>
    <t>2240107</t>
  </si>
  <si>
    <t>安全生产基础</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</si>
  <si>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</si>
  <si>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</si>
  <si>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</si>
  <si>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</si>
  <si>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</si>
  <si>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</si>
  <si>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</si>
  <si>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</si>
  <si>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</si>
  <si>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</si>
  <si>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</si>
  <si>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</si>
  <si>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</si>
  <si>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</si>
  <si>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2240299</t>
  </si>
  <si>
    <t>其他消防救援事务支出</t>
  </si>
  <si>
    <t>22403</t>
  </si>
  <si>
    <t>森林消防事务</t>
  </si>
  <si>
    <t>2240301</t>
  </si>
  <si>
    <t>2240302</t>
  </si>
  <si>
    <t>2240303</t>
  </si>
  <si>
    <t>2240304</t>
  </si>
  <si>
    <t>森林消防应急救援</t>
  </si>
  <si>
    <t>2240399</t>
  </si>
  <si>
    <t>其他森林消防事务支出</t>
  </si>
  <si>
    <t>22404</t>
  </si>
  <si>
    <t>煤矿安全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</si>
  <si>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</si>
  <si>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</si>
  <si>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</si>
  <si>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</si>
  <si>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</si>
  <si>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</si>
  <si>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</si>
  <si>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</si>
  <si>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</si>
  <si>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</si>
  <si>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</si>
  <si>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</si>
  <si>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</si>
  <si>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</si>
  <si>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</si>
  <si>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</si>
  <si>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</si>
  <si>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</si>
  <si>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</si>
  <si>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</si>
  <si>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</si>
  <si>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</si>
  <si>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</si>
  <si>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</si>
  <si>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</si>
  <si>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</si>
  <si>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</si>
  <si>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</si>
  <si>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</si>
  <si>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</si>
  <si>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</si>
  <si>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</si>
  <si>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</si>
  <si>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</si>
  <si>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</si>
  <si>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</si>
  <si>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</si>
  <si>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</si>
  <si>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</si>
  <si>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</si>
  <si>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</si>
  <si>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</si>
  <si>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</si>
  <si>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2240701</t>
  </si>
  <si>
    <t>中央自然灾害生活补助</t>
  </si>
  <si>
    <t>2240702</t>
  </si>
  <si>
    <t>地方自然灾害生活补助</t>
  </si>
  <si>
    <t>2240703</t>
  </si>
  <si>
    <t>自然灾害救灾补助</t>
  </si>
  <si>
    <t>2240704</t>
  </si>
  <si>
    <t>自然灾害灾后重建补助</t>
  </si>
  <si>
    <t>2240799</t>
  </si>
  <si>
    <t>其他自然灾害救灾及恢复重建支出</t>
  </si>
  <si>
    <t>22499</t>
  </si>
  <si>
    <t>其他灾害防治及应急管理支出</t>
  </si>
  <si>
    <t>2249999</t>
  </si>
  <si>
    <t>类、款、项</t>
  </si>
  <si>
    <t>23203</t>
  </si>
  <si>
    <t>地方政府一般债务付息支出</t>
  </si>
  <si>
    <t>2320301</t>
  </si>
  <si>
    <t>地方政府一般债券付息支出</t>
  </si>
  <si>
    <t>2320302</t>
  </si>
  <si>
    <t>地方政府向外国政府借款付息支出</t>
  </si>
  <si>
    <t>2320303</t>
  </si>
  <si>
    <t>地方政府向国际组织借款付息支出</t>
  </si>
  <si>
    <t>地方政府其他一般债务付息支出</t>
  </si>
  <si>
    <t>23303</t>
  </si>
  <si>
    <t>地方政府一般债务发行费用支出</t>
  </si>
  <si>
    <t>款、项</t>
  </si>
  <si>
    <t>22902</t>
  </si>
  <si>
    <t>年初预留</t>
  </si>
  <si>
    <t>22999</t>
  </si>
  <si>
    <t>表5      临翔区2022年一般公共预算项目支出调整情况表</t>
  </si>
  <si>
    <t>年内追加项目支出</t>
  </si>
  <si>
    <r>
      <rPr>
        <sz val="16"/>
        <rFont val="黑体"/>
        <charset val="134"/>
      </rPr>
      <t xml:space="preserve">表6      </t>
    </r>
    <r>
      <rPr>
        <sz val="22"/>
        <rFont val="黑体"/>
        <charset val="134"/>
      </rPr>
      <t xml:space="preserve"> 临翔区2022年政府性基金预算收入调整情况表</t>
    </r>
  </si>
  <si>
    <t>单位:万元</t>
  </si>
  <si>
    <t>项    目</t>
  </si>
  <si>
    <t>2022年预算数</t>
  </si>
  <si>
    <t>1030102</t>
  </si>
  <si>
    <t>农网还贷资金收入</t>
  </si>
  <si>
    <t>1030106</t>
  </si>
  <si>
    <t>铁路建设基金收入</t>
  </si>
  <si>
    <t>1030110</t>
  </si>
  <si>
    <t>民航发展基金收入</t>
  </si>
  <si>
    <t>1030112</t>
  </si>
  <si>
    <t>海南省高等级公路车辆通行附加费收入</t>
  </si>
  <si>
    <t>1030115</t>
  </si>
  <si>
    <t>港口建设费收入</t>
  </si>
  <si>
    <t>1030121</t>
  </si>
  <si>
    <t>旅游发展基金收入</t>
  </si>
  <si>
    <t>1030129</t>
  </si>
  <si>
    <t>国家电影事业发展专项资金收入</t>
  </si>
  <si>
    <t>1030146</t>
  </si>
  <si>
    <t>国有土地收益基金收入</t>
  </si>
  <si>
    <t>1030147</t>
  </si>
  <si>
    <t>农业土地开发资金收入</t>
  </si>
  <si>
    <t>1030148</t>
  </si>
  <si>
    <t>国有土地使用权出让收入</t>
  </si>
  <si>
    <t>103014801</t>
  </si>
  <si>
    <t xml:space="preserve">  土地出让价款收入</t>
  </si>
  <si>
    <t>103014802</t>
  </si>
  <si>
    <t xml:space="preserve">  补缴的土地价款</t>
  </si>
  <si>
    <t>103014803</t>
  </si>
  <si>
    <t xml:space="preserve">  划拨土地收入</t>
  </si>
  <si>
    <t>103014897</t>
  </si>
  <si>
    <t xml:space="preserve">  铁路高速公路建设资金</t>
  </si>
  <si>
    <t>103014898</t>
  </si>
  <si>
    <t xml:space="preserve">  缴纳新增建设用地土地有偿使用费</t>
  </si>
  <si>
    <t>103014899</t>
  </si>
  <si>
    <t xml:space="preserve">  其他土地出让收入</t>
  </si>
  <si>
    <t>1030149</t>
  </si>
  <si>
    <t>大中型水库移民后期扶持基金收入</t>
  </si>
  <si>
    <t>1030150</t>
  </si>
  <si>
    <t>大中型水库库区基金收入</t>
  </si>
  <si>
    <t>1030155</t>
  </si>
  <si>
    <t>彩票公益金收入</t>
  </si>
  <si>
    <t>103015501</t>
  </si>
  <si>
    <t xml:space="preserve">  福利彩票公益金收入</t>
  </si>
  <si>
    <t>103015502</t>
  </si>
  <si>
    <t xml:space="preserve">  体育彩票公益金收入</t>
  </si>
  <si>
    <t>1030156</t>
  </si>
  <si>
    <t>城市基础设施配套费收入</t>
  </si>
  <si>
    <t>1030157</t>
  </si>
  <si>
    <t>小型水库移民扶助基金收入</t>
  </si>
  <si>
    <t>1030158</t>
  </si>
  <si>
    <t>重大水利工程建设基金收入</t>
  </si>
  <si>
    <t>1030159</t>
  </si>
  <si>
    <t>车辆通行费</t>
  </si>
  <si>
    <t>1030166</t>
  </si>
  <si>
    <t>核电站乏燃料处理处置基金收入</t>
  </si>
  <si>
    <t>1030168</t>
  </si>
  <si>
    <t>可再生能源电价附加收入</t>
  </si>
  <si>
    <t>1030171</t>
  </si>
  <si>
    <t>船舶油污损害赔偿基金收入</t>
  </si>
  <si>
    <t>1030175</t>
  </si>
  <si>
    <t>废弃电器电子产品处理基金收入</t>
  </si>
  <si>
    <t>1030178</t>
  </si>
  <si>
    <t>污水处理费收入</t>
  </si>
  <si>
    <t>1030180</t>
  </si>
  <si>
    <t>彩票发行机构和彩票销售机构的业务费用</t>
  </si>
  <si>
    <t>103018001</t>
  </si>
  <si>
    <t xml:space="preserve">  福利彩票发行机构的业务费用</t>
  </si>
  <si>
    <t>103018002</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</si>
  <si>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</si>
  <si>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</si>
  <si>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</si>
  <si>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</si>
  <si>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</si>
  <si>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</si>
  <si>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1030199</t>
  </si>
  <si>
    <t>其他政府性基金收入</t>
  </si>
  <si>
    <t>10310</t>
  </si>
  <si>
    <t>专项债券对应项目专项收入</t>
  </si>
  <si>
    <t>1031003</t>
  </si>
  <si>
    <t xml:space="preserve">  海南省高等级公路车辆通行附加费专项债务对应项目专项收入</t>
  </si>
  <si>
    <t>1031005</t>
  </si>
  <si>
    <t xml:space="preserve">  国家电影事业发展专项资金专项债务对应项目专项收入</t>
  </si>
  <si>
    <t>1031006</t>
  </si>
  <si>
    <t xml:space="preserve">  国有土地使用权出让金专项债务对应项目专项收入</t>
  </si>
  <si>
    <t>103100601</t>
  </si>
  <si>
    <t xml:space="preserve">    土地储备专项债券对应项目专项收入</t>
  </si>
  <si>
    <t>103100602</t>
  </si>
  <si>
    <t xml:space="preserve">    棚户区改造专项债券对应项目专项收入</t>
  </si>
  <si>
    <t>103100699</t>
  </si>
  <si>
    <t xml:space="preserve">    其他国有土地使用权出让金专项债务对应项目专项收入</t>
  </si>
  <si>
    <t>1031008</t>
  </si>
  <si>
    <t xml:space="preserve">  农业土地开发资金专项债务对应项目专项收入</t>
  </si>
  <si>
    <t>1031009</t>
  </si>
  <si>
    <t xml:space="preserve">  大中型水库库区基金专项债务对应项目专项收入</t>
  </si>
  <si>
    <t>1031010</t>
  </si>
  <si>
    <t xml:space="preserve">  城市基础设施配套费专项债务对应项目专项收入</t>
  </si>
  <si>
    <t>1031011</t>
  </si>
  <si>
    <t xml:space="preserve">  小型水库移民扶助基金专项债务对应项目专项收入</t>
  </si>
  <si>
    <t>1031012</t>
  </si>
  <si>
    <t xml:space="preserve">  国家重大水利工程建设基金专项债务对应项目专项收入</t>
  </si>
  <si>
    <t>1031013</t>
  </si>
  <si>
    <t xml:space="preserve">  车辆通行费专项债务对应项目专项收入</t>
  </si>
  <si>
    <t>103101301</t>
  </si>
  <si>
    <t xml:space="preserve">    政府收费公路专项债券对应项目专项收入</t>
  </si>
  <si>
    <t>103101399</t>
  </si>
  <si>
    <t xml:space="preserve">    其他车辆通行费专项债务对应项目专项收入</t>
  </si>
  <si>
    <t>1031014</t>
  </si>
  <si>
    <t xml:space="preserve">  污水处理费专项债务对应项目专项收入</t>
  </si>
  <si>
    <t>1031099</t>
  </si>
  <si>
    <t xml:space="preserve">  其他政府性基金专项债务对应项目专项收入</t>
  </si>
  <si>
    <t>103109998</t>
  </si>
  <si>
    <t xml:space="preserve">   其他地方自行试点项目收益专项债券对应项目专项收入</t>
  </si>
  <si>
    <t>103109999</t>
  </si>
  <si>
    <t xml:space="preserve">    其他政府性基金专项债务对应项目专项收入</t>
  </si>
  <si>
    <t>收入合计</t>
  </si>
  <si>
    <t>地方政府专项债务收入</t>
  </si>
  <si>
    <t>转移性收入</t>
  </si>
  <si>
    <t xml:space="preserve">  政府性基金转移支付收入</t>
  </si>
  <si>
    <t xml:space="preserve">    抗疫特别国债转移支付收入</t>
  </si>
  <si>
    <t>1100404</t>
  </si>
  <si>
    <t xml:space="preserve">    科学技术</t>
  </si>
  <si>
    <t>1100405</t>
  </si>
  <si>
    <t xml:space="preserve">    文化旅游体育与传媒</t>
  </si>
  <si>
    <t>1100406</t>
  </si>
  <si>
    <t xml:space="preserve">    社会保障和就业</t>
  </si>
  <si>
    <t>1100407</t>
  </si>
  <si>
    <t xml:space="preserve">    节能环保</t>
  </si>
  <si>
    <t>1100408</t>
  </si>
  <si>
    <t xml:space="preserve">    城乡社区</t>
  </si>
  <si>
    <t>1100409</t>
  </si>
  <si>
    <t xml:space="preserve">    农林水</t>
  </si>
  <si>
    <t>1100410</t>
  </si>
  <si>
    <t xml:space="preserve">    交通运输</t>
  </si>
  <si>
    <t>1100411</t>
  </si>
  <si>
    <t xml:space="preserve">    资源勘探工业信息等</t>
  </si>
  <si>
    <t>1100499</t>
  </si>
  <si>
    <t xml:space="preserve">    其他收入</t>
  </si>
  <si>
    <t>11006</t>
  </si>
  <si>
    <t xml:space="preserve">  上解收入</t>
  </si>
  <si>
    <t>1100603</t>
  </si>
  <si>
    <t xml:space="preserve">    政府性基金上解收入</t>
  </si>
  <si>
    <t xml:space="preserve">  上年结余收入</t>
  </si>
  <si>
    <t xml:space="preserve">  调入资金</t>
  </si>
  <si>
    <t xml:space="preserve">    调入政府性基金预算资金</t>
  </si>
  <si>
    <t xml:space="preserve">  地方政府专项债务转贷收入</t>
  </si>
  <si>
    <t>收入总计</t>
  </si>
  <si>
    <r>
      <rPr>
        <sz val="12"/>
        <rFont val="黑体"/>
        <charset val="134"/>
      </rPr>
      <t xml:space="preserve">表7  </t>
    </r>
    <r>
      <rPr>
        <sz val="22"/>
        <rFont val="黑体"/>
        <charset val="134"/>
      </rPr>
      <t xml:space="preserve">     临翔区2022年政府性基金预算支出调整情况表</t>
    </r>
  </si>
  <si>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</si>
  <si>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</si>
  <si>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</si>
  <si>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</si>
  <si>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</si>
  <si>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</si>
  <si>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</si>
  <si>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</si>
  <si>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</si>
  <si>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</si>
  <si>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</si>
  <si>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</si>
  <si>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</si>
  <si>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</si>
  <si>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</si>
  <si>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</si>
  <si>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</si>
  <si>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</si>
  <si>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</si>
  <si>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</si>
  <si>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</si>
  <si>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</si>
  <si>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</si>
  <si>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</si>
  <si>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</si>
  <si>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</si>
  <si>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</si>
  <si>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</si>
  <si>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</si>
  <si>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</si>
  <si>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</si>
  <si>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</si>
  <si>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</si>
  <si>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</si>
  <si>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</si>
  <si>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</si>
  <si>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</si>
  <si>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</si>
  <si>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</si>
  <si>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</si>
  <si>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</si>
  <si>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</si>
  <si>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</si>
  <si>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</si>
  <si>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</si>
  <si>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</si>
  <si>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</si>
  <si>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</si>
  <si>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</si>
  <si>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</si>
  <si>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</si>
  <si>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</si>
  <si>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</si>
  <si>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</si>
  <si>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</si>
  <si>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</si>
  <si>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</si>
  <si>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</si>
  <si>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</si>
  <si>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</si>
  <si>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</si>
  <si>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</si>
  <si>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</si>
  <si>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</si>
  <si>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</si>
  <si>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</si>
  <si>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</si>
  <si>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</si>
  <si>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</si>
  <si>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</si>
  <si>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</si>
  <si>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</si>
  <si>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</si>
  <si>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</si>
  <si>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</si>
  <si>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</si>
  <si>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</si>
  <si>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</si>
  <si>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</si>
  <si>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</si>
  <si>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</si>
  <si>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</si>
  <si>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</si>
  <si>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</si>
  <si>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</si>
  <si>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</si>
  <si>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</si>
  <si>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</si>
  <si>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2120814</t>
  </si>
  <si>
    <t xml:space="preserve">      农业生产发展支出</t>
  </si>
  <si>
    <t>2120815</t>
  </si>
  <si>
    <t xml:space="preserve">      农村社会事业支出</t>
  </si>
  <si>
    <t>2120816</t>
  </si>
  <si>
    <t xml:space="preserve">      农业农村生态环境支出</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</si>
  <si>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</si>
  <si>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</si>
  <si>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</si>
  <si>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</si>
  <si>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</si>
  <si>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</si>
  <si>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</si>
  <si>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</si>
  <si>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</si>
  <si>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</si>
  <si>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</si>
  <si>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</si>
  <si>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</si>
  <si>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</si>
  <si>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</si>
  <si>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</si>
  <si>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</si>
  <si>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</si>
  <si>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</si>
  <si>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</si>
  <si>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</si>
  <si>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</si>
  <si>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</si>
  <si>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</si>
  <si>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</si>
  <si>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</si>
  <si>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</si>
  <si>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</si>
  <si>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</si>
  <si>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</si>
  <si>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</si>
  <si>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</si>
  <si>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</si>
  <si>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</si>
  <si>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</si>
  <si>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</si>
  <si>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</si>
  <si>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</si>
  <si>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</si>
  <si>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</si>
  <si>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</si>
  <si>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</si>
  <si>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</si>
  <si>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</si>
  <si>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</si>
  <si>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</si>
  <si>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</si>
  <si>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</si>
  <si>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</si>
  <si>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</si>
  <si>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</si>
  <si>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</si>
  <si>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</si>
  <si>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</si>
  <si>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</si>
  <si>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</si>
  <si>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</si>
  <si>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</si>
  <si>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</si>
  <si>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</si>
  <si>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</si>
  <si>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</si>
  <si>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</si>
  <si>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</si>
  <si>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</si>
  <si>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</si>
  <si>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</si>
  <si>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</si>
  <si>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</si>
  <si>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</si>
  <si>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</si>
  <si>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</si>
  <si>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</si>
  <si>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</si>
  <si>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</si>
  <si>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</si>
  <si>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</si>
  <si>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</si>
  <si>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</si>
  <si>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</si>
  <si>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</si>
  <si>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</si>
  <si>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</si>
  <si>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</si>
  <si>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</si>
  <si>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</si>
  <si>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</si>
  <si>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</si>
  <si>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</si>
  <si>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</si>
  <si>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</si>
  <si>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</si>
  <si>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</si>
  <si>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</si>
  <si>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</si>
  <si>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</si>
  <si>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</si>
  <si>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</si>
  <si>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</si>
  <si>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</si>
  <si>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</si>
  <si>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</si>
  <si>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</si>
  <si>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</si>
  <si>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</si>
  <si>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</si>
  <si>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</si>
  <si>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</si>
  <si>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</si>
  <si>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</si>
  <si>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</si>
  <si>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</si>
  <si>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</si>
  <si>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</si>
  <si>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</si>
  <si>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</si>
  <si>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</si>
  <si>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</si>
  <si>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</si>
  <si>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</si>
  <si>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</si>
  <si>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</si>
  <si>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</si>
  <si>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</si>
  <si>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</si>
  <si>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</si>
  <si>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</si>
  <si>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</si>
  <si>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</si>
  <si>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</si>
  <si>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</si>
  <si>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</si>
  <si>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</si>
  <si>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</si>
  <si>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</si>
  <si>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</si>
  <si>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</si>
  <si>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</si>
  <si>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</si>
  <si>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</si>
  <si>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</si>
  <si>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</si>
  <si>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</si>
  <si>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</si>
  <si>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</si>
  <si>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</si>
  <si>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</si>
  <si>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</si>
  <si>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</si>
  <si>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</si>
  <si>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</si>
  <si>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</si>
  <si>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</si>
  <si>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</si>
  <si>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</si>
  <si>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</si>
  <si>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</si>
  <si>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</si>
  <si>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</si>
  <si>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</si>
  <si>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</si>
  <si>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</si>
  <si>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</si>
  <si>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</si>
  <si>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</si>
  <si>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</si>
  <si>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</si>
  <si>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</si>
  <si>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</si>
  <si>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</si>
  <si>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</si>
  <si>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</si>
  <si>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</si>
  <si>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</si>
  <si>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</si>
  <si>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</si>
  <si>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</si>
  <si>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</si>
  <si>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</si>
  <si>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</si>
  <si>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</si>
  <si>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</si>
  <si>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</si>
  <si>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</si>
  <si>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</si>
  <si>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</si>
  <si>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</si>
  <si>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</si>
  <si>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</si>
  <si>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</si>
  <si>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</si>
  <si>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</si>
  <si>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</si>
  <si>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</si>
  <si>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</si>
  <si>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</si>
  <si>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</si>
  <si>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</si>
  <si>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</si>
  <si>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</si>
  <si>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</si>
  <si>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</si>
  <si>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</si>
  <si>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</si>
  <si>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</si>
  <si>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</si>
  <si>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</si>
  <si>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</si>
  <si>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</si>
  <si>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</si>
  <si>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</si>
  <si>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</si>
  <si>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</si>
  <si>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</si>
  <si>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</si>
  <si>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</si>
  <si>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</si>
  <si>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</si>
  <si>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</si>
  <si>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</si>
  <si>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</si>
  <si>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</si>
  <si>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</si>
  <si>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</si>
  <si>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</si>
  <si>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</si>
  <si>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</si>
  <si>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</si>
  <si>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</si>
  <si>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</si>
  <si>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</si>
  <si>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</si>
  <si>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</si>
  <si>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</si>
  <si>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</si>
  <si>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</si>
  <si>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</si>
  <si>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</si>
  <si>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</si>
  <si>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</si>
  <si>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</si>
  <si>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</si>
  <si>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</si>
  <si>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</si>
  <si>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</si>
  <si>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</si>
  <si>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</si>
  <si>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用于巩固脱贫衔接乡村振兴的彩票公益金支出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</si>
  <si>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</si>
  <si>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</si>
  <si>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</si>
  <si>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</si>
  <si>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</si>
  <si>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</si>
  <si>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</si>
  <si>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t>
  </si>
  <si>
    <t xml:space="preserve">   地方政府专项债务付息支出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</si>
  <si>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</si>
  <si>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</si>
  <si>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</si>
  <si>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</si>
  <si>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</si>
  <si>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</si>
  <si>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</si>
  <si>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</si>
  <si>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</si>
  <si>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</si>
  <si>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</si>
  <si>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</si>
  <si>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</si>
  <si>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</si>
  <si>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</si>
  <si>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</si>
  <si>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</si>
  <si>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</si>
  <si>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</si>
  <si>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</si>
  <si>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</si>
  <si>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</si>
  <si>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</si>
  <si>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</si>
  <si>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</si>
  <si>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</si>
  <si>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</si>
  <si>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</si>
  <si>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</si>
  <si>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</si>
  <si>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</si>
  <si>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</si>
  <si>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</si>
  <si>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</si>
  <si>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</si>
  <si>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</si>
  <si>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</si>
  <si>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</si>
  <si>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</si>
  <si>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</si>
  <si>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</si>
  <si>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</si>
  <si>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</si>
  <si>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</si>
  <si>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</si>
  <si>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</si>
  <si>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</si>
  <si>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</si>
  <si>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</si>
  <si>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</si>
  <si>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</si>
  <si>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</si>
  <si>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</si>
  <si>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</si>
  <si>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</si>
  <si>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</si>
  <si>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</si>
  <si>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</si>
  <si>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</si>
  <si>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</si>
  <si>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</si>
  <si>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</si>
  <si>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</si>
  <si>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其他地方自行试点项目收益专项债券发行费用支出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</si>
  <si>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</si>
  <si>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</si>
  <si>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</si>
  <si>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</si>
  <si>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</si>
  <si>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</si>
  <si>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</si>
  <si>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</si>
  <si>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</si>
  <si>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</si>
  <si>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</si>
  <si>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</si>
  <si>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</si>
  <si>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</si>
  <si>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</si>
  <si>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</si>
  <si>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</si>
  <si>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</si>
  <si>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</si>
  <si>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</si>
  <si>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</si>
  <si>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</si>
  <si>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</si>
  <si>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</si>
  <si>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</si>
  <si>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</si>
  <si>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</si>
  <si>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</si>
  <si>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</si>
  <si>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</si>
  <si>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</si>
  <si>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</si>
  <si>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</si>
  <si>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</si>
  <si>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</si>
  <si>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</si>
  <si>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</si>
  <si>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</si>
  <si>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</si>
  <si>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</si>
  <si>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</si>
  <si>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</si>
  <si>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</si>
  <si>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</si>
  <si>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支出合计</t>
  </si>
  <si>
    <t xml:space="preserve">  地方政府专项债务还本支出</t>
  </si>
  <si>
    <t xml:space="preserve">  抗疫特别国债还本支出</t>
  </si>
  <si>
    <t>转移性支出</t>
  </si>
  <si>
    <t xml:space="preserve">  政府性基金上解支出</t>
  </si>
  <si>
    <t xml:space="preserve">    政府性基金上解支出</t>
  </si>
  <si>
    <t xml:space="preserve">  调出资金</t>
  </si>
  <si>
    <t xml:space="preserve">  年终结余</t>
  </si>
  <si>
    <t xml:space="preserve">  地方政府专项债务转贷支出</t>
  </si>
  <si>
    <t>支出总计</t>
  </si>
  <si>
    <t xml:space="preserve">表8    临翔区2022年社会保险基金预算收入调整情况表    </t>
  </si>
  <si>
    <t>单位：万元</t>
  </si>
  <si>
    <t>项     目</t>
  </si>
  <si>
    <t>调整数</t>
  </si>
  <si>
    <t>一、企业职工基本养老保险基金收入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</si>
  <si>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</si>
  <si>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</si>
  <si>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</si>
  <si>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</si>
  <si>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</si>
  <si>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</si>
  <si>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上级补助收入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</si>
  <si>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</si>
  <si>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</si>
  <si>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</si>
  <si>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</si>
  <si>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</si>
  <si>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</si>
  <si>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表9         临翔区2022年社会保险基金预算支出调整情况表</t>
  </si>
  <si>
    <t xml:space="preserve">    单位：万元</t>
  </si>
  <si>
    <t>项       目</t>
  </si>
  <si>
    <t>一、企业职工基本养老保险基金支出</t>
  </si>
  <si>
    <t xml:space="preserve">    其中：待遇支出</t>
  </si>
  <si>
    <t xml:space="preserve">          其他支出</t>
  </si>
  <si>
    <t xml:space="preserve">          转移支出</t>
  </si>
  <si>
    <t xml:space="preserve">         上解上级支出</t>
  </si>
  <si>
    <t>二、机关事业单位基本养老保险基金支出</t>
  </si>
  <si>
    <t>三、失业保险基金支出</t>
  </si>
  <si>
    <t xml:space="preserve">          稳定岗位补贴支出</t>
  </si>
  <si>
    <t xml:space="preserve">          技能提升补贴支出</t>
  </si>
  <si>
    <t>四、城镇职工基本医疗保险基金支出</t>
  </si>
  <si>
    <t>五、工伤保险基金支出</t>
  </si>
  <si>
    <t>六、城乡居民基本养老保险基金支出</t>
  </si>
  <si>
    <t>七、居民基本医疗保险基金支出</t>
  </si>
  <si>
    <t xml:space="preserve">         稳定岗位补贴支出</t>
  </si>
  <si>
    <t xml:space="preserve">         技能提升补贴支出</t>
  </si>
  <si>
    <t>表10        临翔区2022年国有资本经营收入调整情况表</t>
  </si>
  <si>
    <r>
      <rPr>
        <sz val="14"/>
        <rFont val="MS Serif"/>
        <charset val="134"/>
      </rPr>
      <t xml:space="preserve">    </t>
    </r>
    <r>
      <rPr>
        <sz val="14"/>
        <color indexed="8"/>
        <rFont val="宋体"/>
        <charset val="134"/>
      </rPr>
      <t>单位：万元</t>
    </r>
  </si>
  <si>
    <t>项        目</t>
  </si>
  <si>
    <t>1-9月完成数</t>
  </si>
  <si>
    <t>10-12月预计数</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</si>
  <si>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</si>
  <si>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</si>
  <si>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</si>
  <si>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</si>
  <si>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</si>
  <si>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</si>
  <si>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</si>
  <si>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</si>
  <si>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</si>
  <si>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</si>
  <si>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</si>
  <si>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</si>
  <si>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</si>
  <si>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</si>
  <si>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</si>
  <si>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</si>
  <si>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</si>
  <si>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</si>
  <si>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</si>
  <si>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</si>
  <si>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</si>
  <si>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</si>
  <si>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</si>
  <si>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</si>
  <si>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</si>
  <si>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</si>
  <si>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</si>
  <si>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</si>
  <si>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</si>
  <si>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</si>
  <si>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</si>
  <si>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全区国有资本经营收入</t>
  </si>
  <si>
    <t>上年结转</t>
  </si>
  <si>
    <t>账务调整收入</t>
  </si>
  <si>
    <t>各项收入合计</t>
  </si>
  <si>
    <t>临翔区2022年国有资本经营支出调整情况表</t>
  </si>
  <si>
    <t>表11</t>
  </si>
  <si>
    <t xml:space="preserve">  解决历史遗留问题及改革成本支出</t>
  </si>
  <si>
    <t xml:space="preserve">    “三供一业”移交补助支出</t>
  </si>
  <si>
    <t xml:space="preserve">    国有企业办职教幼教补助支出</t>
  </si>
  <si>
    <t xml:space="preserve">    国有企业改革成本支出</t>
  </si>
  <si>
    <t xml:space="preserve">    国有企业退休人员社会化管理补助支出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</si>
  <si>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</si>
  <si>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</si>
  <si>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</si>
  <si>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</si>
  <si>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</si>
  <si>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</si>
  <si>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</si>
  <si>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</si>
  <si>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</si>
  <si>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</si>
  <si>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</si>
  <si>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</si>
  <si>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</si>
  <si>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全区国有资本经营支出</t>
  </si>
  <si>
    <t>国有资本经营预算转移支付</t>
  </si>
  <si>
    <t>调出资金</t>
  </si>
  <si>
    <t>结转下年</t>
  </si>
  <si>
    <t>各项支出合计</t>
  </si>
  <si>
    <t>表12                                           临翔区2022年地方政府债务限额表</t>
  </si>
  <si>
    <r>
      <rPr>
        <b/>
        <sz val="12"/>
        <color indexed="8"/>
        <rFont val="宋体"/>
        <charset val="134"/>
      </rPr>
      <t>地</t>
    </r>
    <r>
      <rPr>
        <b/>
        <sz val="12"/>
        <color indexed="8"/>
        <rFont val="Times New Roman"/>
        <charset val="134"/>
      </rPr>
      <t xml:space="preserve">  </t>
    </r>
    <r>
      <rPr>
        <b/>
        <sz val="12"/>
        <color indexed="8"/>
        <rFont val="宋体"/>
        <charset val="134"/>
      </rPr>
      <t>区</t>
    </r>
  </si>
  <si>
    <r>
      <rPr>
        <b/>
        <sz val="12"/>
        <color rgb="FF000000"/>
        <rFont val="Times New Roman"/>
        <charset val="134"/>
      </rPr>
      <t>2021</t>
    </r>
    <r>
      <rPr>
        <b/>
        <sz val="12"/>
        <color rgb="FF000000"/>
        <rFont val="宋体"/>
        <charset val="134"/>
      </rPr>
      <t>年政府债务限额</t>
    </r>
  </si>
  <si>
    <r>
      <rPr>
        <b/>
        <sz val="12"/>
        <color rgb="FF000000"/>
        <rFont val="Times New Roman"/>
        <charset val="134"/>
      </rPr>
      <t>2022</t>
    </r>
    <r>
      <rPr>
        <b/>
        <sz val="12"/>
        <color rgb="FF000000"/>
        <rFont val="宋体"/>
        <charset val="134"/>
      </rPr>
      <t>年新增政府债务限额</t>
    </r>
  </si>
  <si>
    <t>本次调整后政府债务限额</t>
  </si>
  <si>
    <t>一般债务</t>
  </si>
  <si>
    <t>专项债务</t>
  </si>
  <si>
    <t>内债</t>
  </si>
  <si>
    <t>外债</t>
  </si>
  <si>
    <t>临翔区</t>
  </si>
  <si>
    <t>表13                                      临翔区2022年政府债务余额预计表</t>
  </si>
  <si>
    <t>2021年末政府债务余额</t>
  </si>
  <si>
    <r>
      <rPr>
        <b/>
        <sz val="12"/>
        <color rgb="FF000000"/>
        <rFont val="Times New Roman"/>
        <charset val="134"/>
      </rPr>
      <t>2022</t>
    </r>
    <r>
      <rPr>
        <b/>
        <sz val="12"/>
        <color rgb="FF000000"/>
        <rFont val="宋体"/>
        <charset val="134"/>
      </rPr>
      <t>年新增政府债券</t>
    </r>
  </si>
  <si>
    <t>2022年新增再融资债券</t>
  </si>
  <si>
    <r>
      <rPr>
        <b/>
        <sz val="12"/>
        <rFont val="Times New Roman"/>
        <charset val="134"/>
      </rPr>
      <t>2022</t>
    </r>
    <r>
      <rPr>
        <b/>
        <sz val="12"/>
        <rFont val="宋体"/>
        <charset val="134"/>
      </rPr>
      <t>年偿还本金</t>
    </r>
  </si>
  <si>
    <t>调整后2022年末预计政府债务余额</t>
  </si>
  <si>
    <t>一般债券</t>
  </si>
  <si>
    <t>专项债券</t>
  </si>
</sst>
</file>

<file path=xl/styles.xml><?xml version="1.0" encoding="utf-8"?>
<styleSheet xmlns="http://schemas.openxmlformats.org/spreadsheetml/2006/main" xmlns:xr9="http://schemas.microsoft.com/office/spreadsheetml/2016/revision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 #,##0_ ;_ * \-#,##0_ ;_ * &quot;-&quot;??_ ;_ @_ "/>
    <numFmt numFmtId="178" formatCode="#,##0_ "/>
    <numFmt numFmtId="179" formatCode="#,##0.00_ "/>
    <numFmt numFmtId="180" formatCode="#,##0_ ;[Red]\-#,##0\ "/>
    <numFmt numFmtId="181" formatCode="0.0"/>
    <numFmt numFmtId="182" formatCode="0\ "/>
    <numFmt numFmtId="183" formatCode="0.00_ "/>
    <numFmt numFmtId="184" formatCode="0_ "/>
  </numFmts>
  <fonts count="94">
    <font>
      <sz val="11"/>
      <color indexed="8"/>
      <name val="宋体"/>
      <charset val="134"/>
    </font>
    <font>
      <sz val="9"/>
      <name val="微软雅黑"/>
      <charset val="134"/>
    </font>
    <font>
      <b/>
      <sz val="16"/>
      <name val="方正小标宋简体"/>
      <charset val="134"/>
    </font>
    <font>
      <sz val="11"/>
      <name val="宋体"/>
      <charset val="134"/>
    </font>
    <font>
      <b/>
      <sz val="12"/>
      <color indexed="8"/>
      <name val="宋体"/>
      <charset val="134"/>
    </font>
    <font>
      <b/>
      <sz val="12"/>
      <name val="宋体"/>
      <charset val="134"/>
    </font>
    <font>
      <b/>
      <sz val="12"/>
      <color rgb="FF000000"/>
      <name val="Times New Roman"/>
      <charset val="134"/>
    </font>
    <font>
      <b/>
      <sz val="12"/>
      <color indexed="8"/>
      <name val="Times New Roman"/>
      <charset val="134"/>
    </font>
    <font>
      <b/>
      <sz val="12"/>
      <color rgb="FF000000"/>
      <name val="宋体"/>
      <charset val="134"/>
    </font>
    <font>
      <sz val="12"/>
      <color indexed="8"/>
      <name val="宋体"/>
      <charset val="134"/>
    </font>
    <font>
      <sz val="12"/>
      <color indexed="8"/>
      <name val="Times New Roman"/>
      <charset val="134"/>
    </font>
    <font>
      <sz val="12"/>
      <color theme="1"/>
      <name val="Times New Roman"/>
      <charset val="134"/>
    </font>
    <font>
      <b/>
      <sz val="12"/>
      <name val="Times New Roman"/>
      <charset val="134"/>
    </font>
    <font>
      <sz val="12"/>
      <name val="Times New Roman"/>
      <charset val="134"/>
    </font>
    <font>
      <sz val="14"/>
      <name val="宋体"/>
      <charset val="134"/>
    </font>
    <font>
      <sz val="9"/>
      <name val="宋体"/>
      <charset val="134"/>
    </font>
    <font>
      <b/>
      <sz val="14"/>
      <name val="方正小标宋简体"/>
      <charset val="134"/>
    </font>
    <font>
      <sz val="12"/>
      <name val="宋体"/>
      <charset val="134"/>
    </font>
    <font>
      <sz val="20"/>
      <color indexed="8"/>
      <name val="方正小标宋简体"/>
      <charset val="134"/>
    </font>
    <font>
      <sz val="14"/>
      <color indexed="8"/>
      <name val="宋体"/>
      <charset val="134"/>
    </font>
    <font>
      <b/>
      <sz val="14"/>
      <name val="宋体"/>
      <charset val="134"/>
    </font>
    <font>
      <b/>
      <sz val="11"/>
      <name val="宋体"/>
      <charset val="134"/>
    </font>
    <font>
      <b/>
      <sz val="14"/>
      <color indexed="8"/>
      <name val="宋体"/>
      <charset val="134"/>
    </font>
    <font>
      <sz val="10"/>
      <name val="宋体"/>
      <charset val="134"/>
      <scheme val="minor"/>
    </font>
    <font>
      <sz val="14"/>
      <name val="MS Serif"/>
      <charset val="134"/>
    </font>
    <font>
      <sz val="14"/>
      <color theme="1"/>
      <name val="宋体"/>
      <charset val="134"/>
      <scheme val="minor"/>
    </font>
    <font>
      <b/>
      <sz val="20"/>
      <name val="方正小标宋简体"/>
      <charset val="134"/>
    </font>
    <font>
      <b/>
      <sz val="14"/>
      <color theme="1"/>
      <name val="宋体"/>
      <charset val="134"/>
      <scheme val="minor"/>
    </font>
    <font>
      <sz val="12"/>
      <color theme="1"/>
      <name val="宋体"/>
      <charset val="134"/>
    </font>
    <font>
      <b/>
      <sz val="20"/>
      <color theme="1"/>
      <name val="方正小标宋简体"/>
      <charset val="134"/>
    </font>
    <font>
      <sz val="14"/>
      <name val="Times New Roman"/>
      <charset val="134"/>
    </font>
    <font>
      <sz val="14"/>
      <color theme="1"/>
      <name val="宋体"/>
      <charset val="134"/>
    </font>
    <font>
      <b/>
      <sz val="9"/>
      <name val="微软雅黑"/>
      <charset val="1"/>
    </font>
    <font>
      <sz val="9"/>
      <name val="微软雅黑"/>
      <charset val="1"/>
    </font>
    <font>
      <sz val="12"/>
      <name val="黑体"/>
      <charset val="134"/>
    </font>
    <font>
      <sz val="22"/>
      <name val="黑体"/>
      <charset val="134"/>
    </font>
    <font>
      <b/>
      <sz val="11"/>
      <name val="黑体"/>
      <charset val="134"/>
    </font>
    <font>
      <sz val="16"/>
      <name val="黑体"/>
      <charset val="134"/>
    </font>
    <font>
      <sz val="12"/>
      <name val="宋体"/>
      <charset val="1"/>
    </font>
    <font>
      <sz val="10"/>
      <name val="宋体"/>
      <charset val="134"/>
    </font>
    <font>
      <b/>
      <sz val="18"/>
      <name val="方正小标宋简体"/>
      <charset val="134"/>
    </font>
    <font>
      <b/>
      <sz val="10"/>
      <name val="方正小标宋简体"/>
      <charset val="134"/>
    </font>
    <font>
      <sz val="10"/>
      <name val="方正小标宋简体"/>
      <charset val="134"/>
    </font>
    <font>
      <b/>
      <sz val="10"/>
      <name val="宋体"/>
      <charset val="134"/>
    </font>
    <font>
      <sz val="10"/>
      <color rgb="FFFF0000"/>
      <name val="宋体"/>
      <charset val="134"/>
    </font>
    <font>
      <sz val="9"/>
      <name val="Times New Roman"/>
      <charset val="0"/>
    </font>
    <font>
      <b/>
      <sz val="12"/>
      <name val="仿宋_GB2312"/>
      <charset val="134"/>
    </font>
    <font>
      <sz val="12"/>
      <name val="仿宋_GB2312"/>
      <charset val="134"/>
    </font>
    <font>
      <b/>
      <sz val="10"/>
      <name val="Times New Roman"/>
      <charset val="0"/>
    </font>
    <font>
      <sz val="18"/>
      <name val="黑体"/>
      <charset val="134"/>
    </font>
    <font>
      <sz val="10"/>
      <name val="Times New Roman"/>
      <charset val="0"/>
    </font>
    <font>
      <b/>
      <sz val="10"/>
      <name val="黑体"/>
      <charset val="134"/>
    </font>
    <font>
      <b/>
      <sz val="10"/>
      <name val="宋体"/>
      <charset val="0"/>
    </font>
    <font>
      <b/>
      <sz val="10"/>
      <color rgb="FF000000"/>
      <name val="宋体"/>
      <charset val="0"/>
    </font>
    <font>
      <b/>
      <sz val="10"/>
      <color indexed="8"/>
      <name val="Times New Roman"/>
      <charset val="0"/>
    </font>
    <font>
      <sz val="10"/>
      <name val="宋体"/>
      <charset val="0"/>
    </font>
    <font>
      <sz val="10"/>
      <name val="微软雅黑"/>
      <charset val="134"/>
    </font>
    <font>
      <sz val="12"/>
      <name val="微软雅黑"/>
      <charset val="134"/>
    </font>
    <font>
      <sz val="11"/>
      <name val="宋体"/>
      <charset val="134"/>
      <scheme val="minor"/>
    </font>
    <font>
      <b/>
      <sz val="18"/>
      <name val="方正小标宋_GBK"/>
      <charset val="134"/>
    </font>
    <font>
      <b/>
      <sz val="10"/>
      <name val="微软雅黑"/>
      <charset val="134"/>
    </font>
    <font>
      <sz val="11"/>
      <name val="微软雅黑"/>
      <charset val="134"/>
    </font>
    <font>
      <sz val="12"/>
      <name val="SimSun"/>
      <charset val="134"/>
    </font>
    <font>
      <b/>
      <sz val="18"/>
      <name val="黑体"/>
      <charset val="134"/>
    </font>
    <font>
      <b/>
      <sz val="18"/>
      <name val="方正黑体_GBK"/>
      <charset val="134"/>
    </font>
    <font>
      <b/>
      <sz val="16"/>
      <color rgb="FF000000"/>
      <name val="方正仿宋_GBK"/>
      <charset val="134"/>
    </font>
    <font>
      <b/>
      <sz val="16"/>
      <color rgb="FF000000"/>
      <name val="宋体"/>
      <charset val="134"/>
    </font>
    <font>
      <b/>
      <sz val="35"/>
      <name val="方正小标宋_GBK"/>
      <charset val="134"/>
    </font>
    <font>
      <b/>
      <sz val="30"/>
      <name val="方正小标宋_GBK"/>
      <charset val="134"/>
    </font>
    <font>
      <b/>
      <sz val="42"/>
      <name val="方正小标宋_GBK"/>
      <charset val="134"/>
    </font>
    <font>
      <b/>
      <sz val="18"/>
      <name val="Times New Roman"/>
      <charset val="134"/>
    </font>
    <font>
      <b/>
      <sz val="18"/>
      <name val="方正楷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b/>
      <sz val="10"/>
      <color indexed="8"/>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indexed="8"/>
      </left>
      <right/>
      <top/>
      <bottom style="thin">
        <color indexed="8"/>
      </bottom>
      <diagonal/>
    </border>
    <border>
      <left style="thin">
        <color indexed="8"/>
      </left>
      <right/>
      <top/>
      <bottom/>
      <diagonal/>
    </border>
    <border>
      <left/>
      <right style="thin">
        <color auto="1"/>
      </right>
      <top style="thin">
        <color auto="1"/>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72" fillId="0" borderId="0" applyFont="0" applyFill="0" applyBorder="0" applyAlignment="0" applyProtection="0">
      <alignment vertical="center"/>
    </xf>
    <xf numFmtId="44" fontId="72" fillId="0" borderId="0" applyFont="0" applyFill="0" applyBorder="0" applyAlignment="0" applyProtection="0">
      <alignment vertical="center"/>
    </xf>
    <xf numFmtId="9" fontId="72" fillId="0" borderId="0" applyFont="0" applyFill="0" applyBorder="0" applyAlignment="0" applyProtection="0">
      <alignment vertical="center"/>
    </xf>
    <xf numFmtId="41" fontId="72" fillId="0" borderId="0" applyFont="0" applyFill="0" applyBorder="0" applyAlignment="0" applyProtection="0">
      <alignment vertical="center"/>
    </xf>
    <xf numFmtId="42" fontId="72" fillId="0" borderId="0" applyFon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2" fillId="5" borderId="21" applyNumberFormat="0" applyFont="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78" fillId="0" borderId="22" applyNumberFormat="0" applyFill="0" applyAlignment="0" applyProtection="0">
      <alignment vertical="center"/>
    </xf>
    <xf numFmtId="0" fontId="79" fillId="0" borderId="22" applyNumberFormat="0" applyFill="0" applyAlignment="0" applyProtection="0">
      <alignment vertical="center"/>
    </xf>
    <xf numFmtId="0" fontId="80" fillId="0" borderId="23" applyNumberFormat="0" applyFill="0" applyAlignment="0" applyProtection="0">
      <alignment vertical="center"/>
    </xf>
    <xf numFmtId="0" fontId="80" fillId="0" borderId="0" applyNumberFormat="0" applyFill="0" applyBorder="0" applyAlignment="0" applyProtection="0">
      <alignment vertical="center"/>
    </xf>
    <xf numFmtId="0" fontId="81" fillId="6" borderId="24" applyNumberFormat="0" applyAlignment="0" applyProtection="0">
      <alignment vertical="center"/>
    </xf>
    <xf numFmtId="0" fontId="82" fillId="7" borderId="25" applyNumberFormat="0" applyAlignment="0" applyProtection="0">
      <alignment vertical="center"/>
    </xf>
    <xf numFmtId="0" fontId="83" fillId="7" borderId="24" applyNumberFormat="0" applyAlignment="0" applyProtection="0">
      <alignment vertical="center"/>
    </xf>
    <xf numFmtId="0" fontId="84" fillId="8" borderId="26" applyNumberFormat="0" applyAlignment="0" applyProtection="0">
      <alignment vertical="center"/>
    </xf>
    <xf numFmtId="0" fontId="85" fillId="0" borderId="27" applyNumberFormat="0" applyFill="0" applyAlignment="0" applyProtection="0">
      <alignment vertical="center"/>
    </xf>
    <xf numFmtId="0" fontId="86" fillId="0" borderId="28" applyNumberFormat="0" applyFill="0" applyAlignment="0" applyProtection="0">
      <alignment vertical="center"/>
    </xf>
    <xf numFmtId="0" fontId="87" fillId="9" borderId="0" applyNumberFormat="0" applyBorder="0" applyAlignment="0" applyProtection="0">
      <alignment vertical="center"/>
    </xf>
    <xf numFmtId="0" fontId="88" fillId="10" borderId="0" applyNumberFormat="0" applyBorder="0" applyAlignment="0" applyProtection="0">
      <alignment vertical="center"/>
    </xf>
    <xf numFmtId="0" fontId="89" fillId="11" borderId="0" applyNumberFormat="0" applyBorder="0" applyAlignment="0" applyProtection="0">
      <alignment vertical="center"/>
    </xf>
    <xf numFmtId="0" fontId="90" fillId="12" borderId="0" applyNumberFormat="0" applyBorder="0" applyAlignment="0" applyProtection="0">
      <alignment vertical="center"/>
    </xf>
    <xf numFmtId="0" fontId="91" fillId="13" borderId="0" applyNumberFormat="0" applyBorder="0" applyAlignment="0" applyProtection="0">
      <alignment vertical="center"/>
    </xf>
    <xf numFmtId="0" fontId="91" fillId="14" borderId="0" applyNumberFormat="0" applyBorder="0" applyAlignment="0" applyProtection="0">
      <alignment vertical="center"/>
    </xf>
    <xf numFmtId="0" fontId="90" fillId="15" borderId="0" applyNumberFormat="0" applyBorder="0" applyAlignment="0" applyProtection="0">
      <alignment vertical="center"/>
    </xf>
    <xf numFmtId="0" fontId="90" fillId="16" borderId="0" applyNumberFormat="0" applyBorder="0" applyAlignment="0" applyProtection="0">
      <alignment vertical="center"/>
    </xf>
    <xf numFmtId="0" fontId="91" fillId="17" borderId="0" applyNumberFormat="0" applyBorder="0" applyAlignment="0" applyProtection="0">
      <alignment vertical="center"/>
    </xf>
    <xf numFmtId="0" fontId="91" fillId="18" borderId="0" applyNumberFormat="0" applyBorder="0" applyAlignment="0" applyProtection="0">
      <alignment vertical="center"/>
    </xf>
    <xf numFmtId="0" fontId="90" fillId="19" borderId="0" applyNumberFormat="0" applyBorder="0" applyAlignment="0" applyProtection="0">
      <alignment vertical="center"/>
    </xf>
    <xf numFmtId="0" fontId="90" fillId="20" borderId="0" applyNumberFormat="0" applyBorder="0" applyAlignment="0" applyProtection="0">
      <alignment vertical="center"/>
    </xf>
    <xf numFmtId="0" fontId="91" fillId="21" borderId="0" applyNumberFormat="0" applyBorder="0" applyAlignment="0" applyProtection="0">
      <alignment vertical="center"/>
    </xf>
    <xf numFmtId="0" fontId="91" fillId="22" borderId="0" applyNumberFormat="0" applyBorder="0" applyAlignment="0" applyProtection="0">
      <alignment vertical="center"/>
    </xf>
    <xf numFmtId="0" fontId="90" fillId="23" borderId="0" applyNumberFormat="0" applyBorder="0" applyAlignment="0" applyProtection="0">
      <alignment vertical="center"/>
    </xf>
    <xf numFmtId="0" fontId="90" fillId="24" borderId="0" applyNumberFormat="0" applyBorder="0" applyAlignment="0" applyProtection="0">
      <alignment vertical="center"/>
    </xf>
    <xf numFmtId="0" fontId="91" fillId="25" borderId="0" applyNumberFormat="0" applyBorder="0" applyAlignment="0" applyProtection="0">
      <alignment vertical="center"/>
    </xf>
    <xf numFmtId="0" fontId="91" fillId="26" borderId="0" applyNumberFormat="0" applyBorder="0" applyAlignment="0" applyProtection="0">
      <alignment vertical="center"/>
    </xf>
    <xf numFmtId="0" fontId="90" fillId="27" borderId="0" applyNumberFormat="0" applyBorder="0" applyAlignment="0" applyProtection="0">
      <alignment vertical="center"/>
    </xf>
    <xf numFmtId="0" fontId="90" fillId="28" borderId="0" applyNumberFormat="0" applyBorder="0" applyAlignment="0" applyProtection="0">
      <alignment vertical="center"/>
    </xf>
    <xf numFmtId="0" fontId="91" fillId="29" borderId="0" applyNumberFormat="0" applyBorder="0" applyAlignment="0" applyProtection="0">
      <alignment vertical="center"/>
    </xf>
    <xf numFmtId="0" fontId="91" fillId="30" borderId="0" applyNumberFormat="0" applyBorder="0" applyAlignment="0" applyProtection="0">
      <alignment vertical="center"/>
    </xf>
    <xf numFmtId="0" fontId="90" fillId="31" borderId="0" applyNumberFormat="0" applyBorder="0" applyAlignment="0" applyProtection="0">
      <alignment vertical="center"/>
    </xf>
    <xf numFmtId="0" fontId="90" fillId="32" borderId="0" applyNumberFormat="0" applyBorder="0" applyAlignment="0" applyProtection="0">
      <alignment vertical="center"/>
    </xf>
    <xf numFmtId="0" fontId="91" fillId="33" borderId="0" applyNumberFormat="0" applyBorder="0" applyAlignment="0" applyProtection="0">
      <alignment vertical="center"/>
    </xf>
    <xf numFmtId="0" fontId="91" fillId="34" borderId="0" applyNumberFormat="0" applyBorder="0" applyAlignment="0" applyProtection="0">
      <alignment vertical="center"/>
    </xf>
    <xf numFmtId="0" fontId="90" fillId="35" borderId="0" applyNumberFormat="0" applyBorder="0" applyAlignment="0" applyProtection="0">
      <alignment vertical="center"/>
    </xf>
    <xf numFmtId="0" fontId="17" fillId="0" borderId="0"/>
    <xf numFmtId="0" fontId="17" fillId="0" borderId="0">
      <alignment vertical="center"/>
    </xf>
    <xf numFmtId="43" fontId="0" fillId="0" borderId="0" applyFont="0" applyFill="0" applyBorder="0" applyAlignment="0" applyProtection="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92" fillId="0" borderId="0"/>
    <xf numFmtId="0" fontId="0" fillId="0" borderId="0">
      <alignment vertical="center"/>
    </xf>
    <xf numFmtId="0" fontId="17" fillId="0" borderId="0">
      <alignment vertical="center"/>
    </xf>
    <xf numFmtId="0" fontId="0" fillId="0" borderId="0">
      <alignment vertical="center"/>
    </xf>
    <xf numFmtId="0" fontId="17" fillId="0" borderId="0">
      <alignment vertical="center"/>
    </xf>
    <xf numFmtId="0" fontId="17" fillId="0" borderId="0">
      <alignment vertical="center"/>
    </xf>
    <xf numFmtId="176" fontId="0" fillId="0" borderId="0" applyFont="0" applyFill="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cellStyleXfs>
  <cellXfs count="321">
    <xf numFmtId="0" fontId="0" fillId="0" borderId="0" xfId="0">
      <alignment vertical="center"/>
    </xf>
    <xf numFmtId="0" fontId="1" fillId="0" borderId="0" xfId="0" applyFont="1" applyFill="1" applyBorder="1" applyAlignment="1" applyProtection="1">
      <alignment vertical="top"/>
      <protection locked="0"/>
    </xf>
    <xf numFmtId="0" fontId="2" fillId="0" borderId="0" xfId="71" applyFont="1" applyFill="1" applyAlignment="1">
      <alignment horizontal="left" vertical="center"/>
    </xf>
    <xf numFmtId="0" fontId="2" fillId="0" borderId="0" xfId="71" applyFont="1" applyFill="1" applyAlignment="1">
      <alignment horizontal="center" vertical="center"/>
    </xf>
    <xf numFmtId="0" fontId="3" fillId="0" borderId="0" xfId="52" applyFont="1" applyFill="1" applyBorder="1" applyAlignment="1">
      <alignment horizontal="left" vertical="center"/>
    </xf>
    <xf numFmtId="0" fontId="4" fillId="0" borderId="1" xfId="71" applyNumberFormat="1" applyFont="1" applyFill="1" applyBorder="1" applyAlignment="1" applyProtection="1">
      <alignment horizontal="center" vertical="center"/>
    </xf>
    <xf numFmtId="0" fontId="5" fillId="2" borderId="2" xfId="71" applyNumberFormat="1" applyFont="1" applyFill="1" applyBorder="1" applyAlignment="1" applyProtection="1">
      <alignment horizontal="center" vertical="center" wrapText="1"/>
    </xf>
    <xf numFmtId="0" fontId="6" fillId="0" borderId="3" xfId="71" applyNumberFormat="1" applyFont="1" applyFill="1" applyBorder="1" applyAlignment="1" applyProtection="1">
      <alignment horizontal="center" vertical="center" wrapText="1"/>
    </xf>
    <xf numFmtId="0" fontId="6" fillId="0" borderId="4" xfId="71" applyNumberFormat="1" applyFont="1" applyFill="1" applyBorder="1" applyAlignment="1" applyProtection="1">
      <alignment horizontal="center" vertical="center" wrapText="1"/>
    </xf>
    <xf numFmtId="0" fontId="7" fillId="0" borderId="5" xfId="71" applyNumberFormat="1" applyFont="1" applyFill="1" applyBorder="1" applyAlignment="1" applyProtection="1">
      <alignment horizontal="center" vertical="center"/>
    </xf>
    <xf numFmtId="0" fontId="4" fillId="2" borderId="2" xfId="71" applyNumberFormat="1" applyFont="1" applyFill="1" applyBorder="1" applyAlignment="1" applyProtection="1">
      <alignment horizontal="center" vertical="center" wrapText="1"/>
    </xf>
    <xf numFmtId="0" fontId="8" fillId="2" borderId="1" xfId="71" applyNumberFormat="1" applyFont="1" applyFill="1" applyBorder="1" applyAlignment="1" applyProtection="1">
      <alignment horizontal="center" vertical="center" wrapText="1"/>
    </xf>
    <xf numFmtId="0" fontId="4" fillId="0" borderId="3" xfId="71" applyNumberFormat="1" applyFont="1" applyFill="1" applyBorder="1" applyAlignment="1" applyProtection="1">
      <alignment horizontal="center" vertical="center" wrapText="1"/>
    </xf>
    <xf numFmtId="0" fontId="4" fillId="0" borderId="4" xfId="71" applyNumberFormat="1" applyFont="1" applyFill="1" applyBorder="1" applyAlignment="1" applyProtection="1">
      <alignment horizontal="center" vertical="center" wrapText="1"/>
    </xf>
    <xf numFmtId="0" fontId="4" fillId="0" borderId="6" xfId="71" applyNumberFormat="1" applyFont="1" applyFill="1" applyBorder="1" applyAlignment="1" applyProtection="1">
      <alignment horizontal="center" vertical="center" wrapText="1"/>
    </xf>
    <xf numFmtId="0" fontId="7" fillId="0" borderId="7" xfId="71" applyNumberFormat="1" applyFont="1" applyFill="1" applyBorder="1" applyAlignment="1" applyProtection="1">
      <alignment horizontal="center" vertical="center"/>
    </xf>
    <xf numFmtId="0" fontId="8" fillId="2" borderId="7" xfId="71" applyNumberFormat="1" applyFont="1" applyFill="1" applyBorder="1" applyAlignment="1" applyProtection="1">
      <alignment horizontal="center" vertical="center" wrapText="1"/>
    </xf>
    <xf numFmtId="0" fontId="4" fillId="0" borderId="2" xfId="71" applyNumberFormat="1" applyFont="1" applyFill="1" applyBorder="1" applyAlignment="1" applyProtection="1">
      <alignment horizontal="center" vertical="center" wrapText="1"/>
    </xf>
    <xf numFmtId="0" fontId="9" fillId="3" borderId="2" xfId="71" applyNumberFormat="1" applyFont="1" applyFill="1" applyBorder="1" applyAlignment="1" applyProtection="1">
      <alignment horizontal="center" vertical="center"/>
    </xf>
    <xf numFmtId="177" fontId="7" fillId="2" borderId="2" xfId="66" applyNumberFormat="1" applyFont="1" applyFill="1" applyBorder="1" applyAlignment="1" applyProtection="1">
      <alignment horizontal="center" vertical="center" wrapText="1"/>
    </xf>
    <xf numFmtId="177" fontId="10" fillId="2" borderId="2" xfId="66" applyNumberFormat="1" applyFont="1" applyFill="1" applyBorder="1" applyAlignment="1" applyProtection="1">
      <alignment horizontal="center" vertical="center" wrapText="1"/>
    </xf>
    <xf numFmtId="177" fontId="11" fillId="0" borderId="2" xfId="66" applyNumberFormat="1" applyFont="1" applyFill="1" applyBorder="1" applyAlignment="1" applyProtection="1">
      <alignment horizontal="center" vertical="center" wrapText="1"/>
    </xf>
    <xf numFmtId="177" fontId="10" fillId="0" borderId="2" xfId="66" applyNumberFormat="1" applyFont="1" applyFill="1" applyBorder="1" applyAlignment="1" applyProtection="1">
      <alignment horizontal="center" vertical="center" wrapText="1"/>
    </xf>
    <xf numFmtId="0" fontId="6" fillId="0" borderId="6" xfId="71" applyNumberFormat="1" applyFont="1" applyFill="1" applyBorder="1" applyAlignment="1" applyProtection="1">
      <alignment horizontal="center" vertical="center" wrapText="1"/>
    </xf>
    <xf numFmtId="0" fontId="12" fillId="0" borderId="3" xfId="71" applyNumberFormat="1" applyFont="1" applyFill="1" applyBorder="1" applyAlignment="1" applyProtection="1">
      <alignment horizontal="center" vertical="center" wrapText="1"/>
    </xf>
    <xf numFmtId="0" fontId="12" fillId="0" borderId="4" xfId="71" applyNumberFormat="1" applyFont="1" applyFill="1" applyBorder="1" applyAlignment="1" applyProtection="1">
      <alignment horizontal="center" vertical="center" wrapText="1"/>
    </xf>
    <xf numFmtId="0" fontId="12" fillId="0" borderId="6" xfId="71" applyNumberFormat="1" applyFont="1" applyFill="1" applyBorder="1" applyAlignment="1" applyProtection="1">
      <alignment horizontal="center" vertical="center" wrapText="1"/>
    </xf>
    <xf numFmtId="0" fontId="8" fillId="0" borderId="2" xfId="71" applyNumberFormat="1" applyFont="1" applyFill="1" applyBorder="1" applyAlignment="1" applyProtection="1">
      <alignment horizontal="center" vertical="center" wrapText="1"/>
    </xf>
    <xf numFmtId="0" fontId="5" fillId="0" borderId="2" xfId="71" applyNumberFormat="1" applyFont="1" applyFill="1" applyBorder="1" applyAlignment="1" applyProtection="1">
      <alignment horizontal="center" vertical="center" wrapText="1"/>
    </xf>
    <xf numFmtId="0" fontId="4" fillId="0" borderId="1" xfId="71" applyNumberFormat="1" applyFont="1" applyFill="1" applyBorder="1" applyAlignment="1" applyProtection="1">
      <alignment horizontal="center" vertical="center" wrapText="1"/>
    </xf>
    <xf numFmtId="0" fontId="8" fillId="0" borderId="2" xfId="71" applyNumberFormat="1" applyFont="1" applyFill="1" applyBorder="1" applyAlignment="1" applyProtection="1">
      <alignment horizontal="center" vertical="center"/>
    </xf>
    <xf numFmtId="0" fontId="12" fillId="0" borderId="2" xfId="71" applyNumberFormat="1" applyFont="1" applyFill="1" applyBorder="1" applyAlignment="1" applyProtection="1">
      <alignment horizontal="center" vertical="center" wrapText="1"/>
    </xf>
    <xf numFmtId="0" fontId="4" fillId="0" borderId="7" xfId="71" applyNumberFormat="1" applyFont="1" applyFill="1" applyBorder="1" applyAlignment="1" applyProtection="1">
      <alignment horizontal="center" vertical="center" wrapText="1"/>
    </xf>
    <xf numFmtId="177" fontId="7" fillId="0" borderId="2" xfId="66" applyNumberFormat="1" applyFont="1" applyFill="1" applyBorder="1" applyAlignment="1" applyProtection="1">
      <alignment horizontal="center" vertical="center" wrapText="1"/>
    </xf>
    <xf numFmtId="177" fontId="13" fillId="2" borderId="2" xfId="66" applyNumberFormat="1" applyFont="1" applyFill="1" applyBorder="1" applyAlignment="1" applyProtection="1">
      <alignment horizontal="center" vertical="center" wrapText="1"/>
    </xf>
    <xf numFmtId="178" fontId="14" fillId="0" borderId="0" xfId="52" applyNumberFormat="1" applyFont="1" applyFill="1" applyAlignment="1" applyProtection="1">
      <alignment horizontal="right" vertical="center"/>
    </xf>
    <xf numFmtId="0" fontId="15" fillId="0" borderId="0" xfId="71" applyFont="1" applyFill="1" applyBorder="1" applyAlignment="1"/>
    <xf numFmtId="0" fontId="15" fillId="0" borderId="0" xfId="71" applyFont="1" applyFill="1" applyBorder="1" applyAlignment="1">
      <alignment horizontal="center"/>
    </xf>
    <xf numFmtId="0" fontId="6" fillId="2" borderId="3" xfId="71" applyNumberFormat="1" applyFont="1" applyFill="1" applyBorder="1" applyAlignment="1" applyProtection="1">
      <alignment horizontal="center" vertical="center"/>
    </xf>
    <xf numFmtId="0" fontId="6" fillId="2" borderId="4" xfId="71" applyNumberFormat="1" applyFont="1" applyFill="1" applyBorder="1" applyAlignment="1" applyProtection="1">
      <alignment horizontal="center" vertical="center"/>
    </xf>
    <xf numFmtId="0" fontId="6" fillId="2" borderId="6" xfId="71" applyNumberFormat="1" applyFont="1" applyFill="1" applyBorder="1" applyAlignment="1" applyProtection="1">
      <alignment horizontal="center" vertical="center"/>
    </xf>
    <xf numFmtId="0" fontId="7" fillId="0" borderId="4" xfId="71" applyNumberFormat="1" applyFont="1" applyFill="1" applyBorder="1" applyAlignment="1" applyProtection="1">
      <alignment horizontal="center" vertical="center" wrapText="1"/>
    </xf>
    <xf numFmtId="0" fontId="4" fillId="0" borderId="5" xfId="71" applyNumberFormat="1" applyFont="1" applyFill="1" applyBorder="1" applyAlignment="1" applyProtection="1">
      <alignment horizontal="center" vertical="center"/>
    </xf>
    <xf numFmtId="0" fontId="4" fillId="0" borderId="7" xfId="71" applyNumberFormat="1" applyFont="1" applyFill="1" applyBorder="1" applyAlignment="1" applyProtection="1">
      <alignment horizontal="center" vertical="center"/>
    </xf>
    <xf numFmtId="0" fontId="16" fillId="0" borderId="0" xfId="71" applyFont="1" applyFill="1" applyBorder="1" applyAlignment="1"/>
    <xf numFmtId="0" fontId="7" fillId="0" borderId="2" xfId="71" applyNumberFormat="1" applyFont="1" applyFill="1" applyBorder="1" applyAlignment="1" applyProtection="1">
      <alignment horizontal="center" vertical="center" wrapText="1"/>
    </xf>
    <xf numFmtId="0" fontId="14" fillId="0" borderId="0" xfId="57" applyFont="1" applyAlignment="1" applyProtection="1">
      <protection locked="0"/>
    </xf>
    <xf numFmtId="0" fontId="17" fillId="0" borderId="0" xfId="57" applyAlignment="1" applyProtection="1">
      <protection locked="0"/>
    </xf>
    <xf numFmtId="0" fontId="17" fillId="0" borderId="0" xfId="57" applyFill="1" applyAlignment="1" applyProtection="1">
      <protection locked="0"/>
    </xf>
    <xf numFmtId="179" fontId="17" fillId="0" borderId="0" xfId="57" applyNumberFormat="1" applyAlignment="1" applyProtection="1">
      <protection locked="0"/>
    </xf>
    <xf numFmtId="0" fontId="18" fillId="3" borderId="0" xfId="67" applyFont="1" applyFill="1" applyAlignment="1" applyProtection="1">
      <alignment horizontal="center" vertical="center" shrinkToFit="1"/>
    </xf>
    <xf numFmtId="179" fontId="18" fillId="3" borderId="0" xfId="67" applyNumberFormat="1" applyFont="1" applyFill="1" applyAlignment="1" applyProtection="1">
      <alignment horizontal="center" vertical="center" shrinkToFit="1"/>
    </xf>
    <xf numFmtId="0" fontId="19" fillId="3" borderId="0" xfId="67" applyFont="1" applyFill="1" applyAlignment="1" applyProtection="1">
      <alignment horizontal="left" vertical="center" wrapText="1"/>
    </xf>
    <xf numFmtId="0" fontId="19" fillId="3" borderId="0" xfId="67" applyFont="1" applyFill="1" applyAlignment="1" applyProtection="1">
      <alignment horizontal="left" vertical="center" wrapText="1"/>
      <protection locked="0"/>
    </xf>
    <xf numFmtId="179" fontId="14" fillId="3" borderId="0" xfId="57" applyNumberFormat="1" applyFont="1" applyFill="1" applyAlignment="1" applyProtection="1">
      <alignment horizontal="right" vertical="center"/>
    </xf>
    <xf numFmtId="0" fontId="20" fillId="3" borderId="2" xfId="70" applyFont="1" applyFill="1" applyBorder="1" applyAlignment="1" applyProtection="1">
      <alignment horizontal="distributed" vertical="center" wrapText="1" indent="3"/>
    </xf>
    <xf numFmtId="180" fontId="20" fillId="0" borderId="2" xfId="52" applyNumberFormat="1" applyFont="1" applyBorder="1" applyAlignment="1" applyProtection="1">
      <alignment horizontal="center" vertical="center" wrapText="1"/>
    </xf>
    <xf numFmtId="178" fontId="20" fillId="0" borderId="2" xfId="52" applyNumberFormat="1"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wrapText="1"/>
    </xf>
    <xf numFmtId="49" fontId="20" fillId="0" borderId="2" xfId="0" applyNumberFormat="1" applyFont="1" applyFill="1" applyBorder="1" applyAlignment="1" applyProtection="1">
      <alignment vertical="center" wrapText="1"/>
    </xf>
    <xf numFmtId="41" fontId="22" fillId="0" borderId="2" xfId="0" applyNumberFormat="1" applyFont="1" applyBorder="1" applyAlignment="1" applyProtection="1">
      <alignment horizontal="right" vertical="center" wrapText="1"/>
    </xf>
    <xf numFmtId="0" fontId="14" fillId="0" borderId="2" xfId="57" applyNumberFormat="1" applyFont="1" applyFill="1" applyBorder="1" applyAlignment="1" applyProtection="1">
      <alignment horizontal="left" vertical="center" wrapText="1"/>
    </xf>
    <xf numFmtId="41" fontId="14" fillId="0" borderId="2" xfId="52" applyNumberFormat="1" applyFont="1" applyBorder="1" applyAlignment="1" applyProtection="1">
      <alignment horizontal="right" vertical="center" wrapText="1"/>
      <protection locked="0"/>
    </xf>
    <xf numFmtId="179" fontId="19" fillId="0" borderId="2" xfId="0" applyNumberFormat="1" applyFont="1" applyBorder="1" applyAlignment="1" applyProtection="1">
      <alignment horizontal="right" vertical="center" wrapText="1"/>
    </xf>
    <xf numFmtId="41" fontId="14" fillId="0" borderId="2" xfId="52" applyNumberFormat="1" applyFont="1" applyBorder="1" applyAlignment="1" applyProtection="1">
      <alignment horizontal="right" vertical="center" wrapText="1"/>
    </xf>
    <xf numFmtId="41" fontId="20" fillId="0" borderId="2" xfId="52" applyNumberFormat="1" applyFont="1" applyBorder="1" applyAlignment="1" applyProtection="1">
      <alignment horizontal="right" vertical="center" wrapText="1"/>
    </xf>
    <xf numFmtId="179" fontId="14" fillId="0" borderId="2" xfId="52" applyNumberFormat="1" applyFont="1" applyBorder="1" applyAlignment="1" applyProtection="1">
      <alignment horizontal="right" vertical="center" wrapText="1"/>
    </xf>
    <xf numFmtId="41" fontId="23" fillId="0" borderId="2" xfId="0" applyNumberFormat="1" applyFont="1" applyFill="1" applyBorder="1" applyAlignment="1" applyProtection="1">
      <protection locked="0"/>
    </xf>
    <xf numFmtId="0" fontId="14" fillId="0" borderId="2" xfId="69" applyNumberFormat="1" applyFont="1" applyFill="1" applyBorder="1" applyAlignment="1" applyProtection="1">
      <alignment horizontal="left" vertical="center" wrapText="1"/>
    </xf>
    <xf numFmtId="179" fontId="20" fillId="0" borderId="2" xfId="52" applyNumberFormat="1" applyFont="1" applyBorder="1" applyAlignment="1" applyProtection="1">
      <alignment horizontal="right" vertical="center" wrapText="1"/>
    </xf>
    <xf numFmtId="0" fontId="22" fillId="0" borderId="2" xfId="0" applyFont="1" applyBorder="1" applyAlignment="1" applyProtection="1">
      <alignment horizontal="distributed" vertical="center" wrapText="1"/>
    </xf>
    <xf numFmtId="0" fontId="20" fillId="0" borderId="2" xfId="70" applyFont="1" applyFill="1" applyBorder="1" applyAlignment="1" applyProtection="1">
      <alignment horizontal="left" vertical="center" wrapText="1"/>
    </xf>
    <xf numFmtId="0" fontId="14" fillId="0" borderId="2" xfId="69" applyNumberFormat="1" applyFont="1" applyFill="1" applyBorder="1" applyAlignment="1" applyProtection="1">
      <alignment horizontal="left" vertical="center" wrapText="1" indent="2"/>
    </xf>
    <xf numFmtId="0" fontId="14" fillId="0" borderId="2" xfId="69" applyNumberFormat="1" applyFont="1" applyFill="1" applyBorder="1" applyAlignment="1" applyProtection="1">
      <alignment horizontal="left" vertical="center" wrapText="1" indent="1"/>
    </xf>
    <xf numFmtId="41" fontId="14" fillId="0" borderId="2" xfId="52" applyNumberFormat="1" applyFont="1" applyFill="1" applyBorder="1" applyAlignment="1" applyProtection="1">
      <alignment horizontal="right" vertical="center" wrapText="1"/>
      <protection locked="0"/>
    </xf>
    <xf numFmtId="0" fontId="20" fillId="0" borderId="2" xfId="69" applyNumberFormat="1" applyFont="1" applyFill="1" applyBorder="1" applyAlignment="1" applyProtection="1">
      <alignment horizontal="left" vertical="center" wrapText="1"/>
    </xf>
    <xf numFmtId="41" fontId="20" fillId="0" borderId="2" xfId="52" applyNumberFormat="1" applyFont="1" applyFill="1" applyBorder="1" applyAlignment="1" applyProtection="1">
      <alignment horizontal="right" vertical="center" wrapText="1"/>
      <protection locked="0"/>
    </xf>
    <xf numFmtId="0" fontId="20" fillId="3" borderId="2" xfId="52" applyFont="1" applyFill="1" applyBorder="1" applyAlignment="1" applyProtection="1">
      <alignment horizontal="distributed" vertical="center" wrapText="1"/>
    </xf>
    <xf numFmtId="41" fontId="20" fillId="3" borderId="2" xfId="52" applyNumberFormat="1" applyFont="1" applyFill="1" applyBorder="1" applyAlignment="1" applyProtection="1">
      <alignment horizontal="right" vertical="center" wrapText="1"/>
    </xf>
    <xf numFmtId="41" fontId="17" fillId="0" borderId="0" xfId="57" applyNumberFormat="1" applyFill="1" applyAlignment="1" applyProtection="1">
      <protection locked="0"/>
    </xf>
    <xf numFmtId="179" fontId="17" fillId="0" borderId="0" xfId="57" applyNumberFormat="1" applyFill="1" applyAlignment="1" applyProtection="1">
      <protection locked="0"/>
    </xf>
    <xf numFmtId="0" fontId="18" fillId="0" borderId="0" xfId="67" applyFont="1" applyFill="1" applyAlignment="1" applyProtection="1">
      <alignment horizontal="left" vertical="center" shrinkToFit="1"/>
    </xf>
    <xf numFmtId="179" fontId="18" fillId="0" borderId="0" xfId="67" applyNumberFormat="1" applyFont="1" applyFill="1" applyAlignment="1" applyProtection="1">
      <alignment horizontal="left" vertical="center" shrinkToFit="1"/>
    </xf>
    <xf numFmtId="181" fontId="14" fillId="0" borderId="0" xfId="68" applyNumberFormat="1" applyFont="1" applyFill="1" applyBorder="1" applyAlignment="1" applyProtection="1">
      <alignment horizontal="left" vertical="center"/>
    </xf>
    <xf numFmtId="0" fontId="14" fillId="0" borderId="0" xfId="57" applyFont="1" applyFill="1" applyAlignment="1" applyProtection="1">
      <alignment vertical="center"/>
      <protection locked="0"/>
    </xf>
    <xf numFmtId="179" fontId="24" fillId="0" borderId="0" xfId="68" applyNumberFormat="1" applyFont="1" applyFill="1" applyBorder="1" applyAlignment="1" applyProtection="1">
      <alignment horizontal="right" vertical="center"/>
    </xf>
    <xf numFmtId="0" fontId="20" fillId="0" borderId="2" xfId="57" applyFont="1" applyFill="1" applyBorder="1" applyAlignment="1" applyProtection="1">
      <alignment horizontal="center" vertical="center" wrapText="1"/>
    </xf>
    <xf numFmtId="49" fontId="20" fillId="0" borderId="8" xfId="0" applyNumberFormat="1" applyFont="1" applyFill="1" applyBorder="1" applyAlignment="1" applyProtection="1">
      <alignment vertical="center" wrapText="1"/>
    </xf>
    <xf numFmtId="41" fontId="20" fillId="0" borderId="2" xfId="66" applyNumberFormat="1" applyFont="1" applyFill="1" applyBorder="1" applyAlignment="1" applyProtection="1">
      <alignment horizontal="right" vertical="center" wrapText="1"/>
    </xf>
    <xf numFmtId="179" fontId="20" fillId="0" borderId="2" xfId="66" applyNumberFormat="1" applyFont="1" applyFill="1" applyBorder="1" applyAlignment="1" applyProtection="1">
      <alignment horizontal="right" vertical="center" wrapText="1"/>
    </xf>
    <xf numFmtId="41" fontId="25" fillId="0" borderId="2" xfId="0" applyNumberFormat="1" applyFont="1" applyFill="1" applyBorder="1" applyAlignment="1" applyProtection="1">
      <alignment horizontal="right" vertical="center" wrapText="1"/>
      <protection locked="0"/>
    </xf>
    <xf numFmtId="179" fontId="14" fillId="0" borderId="2" xfId="3" applyNumberFormat="1" applyFont="1" applyFill="1" applyBorder="1" applyAlignment="1" applyProtection="1">
      <alignment horizontal="right" vertical="center" wrapText="1"/>
    </xf>
    <xf numFmtId="41" fontId="14" fillId="0" borderId="2" xfId="66" applyNumberFormat="1" applyFont="1" applyFill="1" applyBorder="1" applyAlignment="1" applyProtection="1">
      <alignment horizontal="right" vertical="center" wrapText="1"/>
      <protection locked="0"/>
    </xf>
    <xf numFmtId="0" fontId="14" fillId="0" borderId="1" xfId="69" applyNumberFormat="1" applyFont="1" applyFill="1" applyBorder="1" applyAlignment="1" applyProtection="1">
      <alignment horizontal="left" vertical="center" wrapText="1"/>
    </xf>
    <xf numFmtId="41" fontId="19" fillId="0" borderId="2" xfId="0" applyNumberFormat="1" applyFont="1" applyFill="1" applyBorder="1" applyAlignment="1" applyProtection="1">
      <alignment horizontal="right" vertical="center" wrapText="1"/>
      <protection locked="0"/>
    </xf>
    <xf numFmtId="49" fontId="14" fillId="0" borderId="8" xfId="0" applyNumberFormat="1" applyFont="1" applyFill="1" applyBorder="1" applyAlignment="1" applyProtection="1">
      <alignment vertical="center" wrapText="1"/>
    </xf>
    <xf numFmtId="41" fontId="14" fillId="0" borderId="2" xfId="67" applyNumberFormat="1" applyFont="1" applyFill="1" applyBorder="1" applyAlignment="1" applyProtection="1">
      <alignment horizontal="right" vertical="center" wrapText="1"/>
      <protection locked="0"/>
    </xf>
    <xf numFmtId="41" fontId="20" fillId="0" borderId="2" xfId="67" applyNumberFormat="1" applyFont="1" applyFill="1" applyBorder="1" applyAlignment="1" applyProtection="1">
      <alignment horizontal="right" vertical="center" wrapText="1"/>
      <protection locked="0"/>
    </xf>
    <xf numFmtId="49" fontId="14" fillId="0" borderId="8" xfId="0" applyNumberFormat="1" applyFont="1" applyFill="1" applyBorder="1" applyAlignment="1" applyProtection="1">
      <alignment horizontal="center" vertical="center" wrapText="1"/>
    </xf>
    <xf numFmtId="41" fontId="14" fillId="0" borderId="2" xfId="67" applyNumberFormat="1" applyFont="1" applyFill="1" applyBorder="1" applyAlignment="1" applyProtection="1">
      <alignment horizontal="right" vertical="center" wrapText="1"/>
    </xf>
    <xf numFmtId="49" fontId="20" fillId="0" borderId="8" xfId="0" applyNumberFormat="1" applyFont="1" applyFill="1" applyBorder="1" applyAlignment="1" applyProtection="1">
      <alignment horizontal="left" vertical="center" wrapText="1"/>
    </xf>
    <xf numFmtId="0" fontId="17" fillId="0" borderId="0" xfId="54" applyAlignment="1"/>
    <xf numFmtId="0" fontId="17" fillId="0" borderId="0" xfId="54" applyFill="1" applyAlignment="1"/>
    <xf numFmtId="178" fontId="17" fillId="0" borderId="0" xfId="54" applyNumberFormat="1" applyFill="1" applyAlignment="1"/>
    <xf numFmtId="178" fontId="17" fillId="0" borderId="0" xfId="54" applyNumberFormat="1" applyAlignment="1"/>
    <xf numFmtId="0" fontId="26" fillId="0" borderId="0" xfId="54" applyNumberFormat="1" applyFont="1" applyFill="1" applyAlignment="1" applyProtection="1">
      <alignment horizontal="left" vertical="center" wrapText="1"/>
    </xf>
    <xf numFmtId="178" fontId="26" fillId="0" borderId="0" xfId="54" applyNumberFormat="1" applyFont="1" applyFill="1" applyAlignment="1" applyProtection="1">
      <alignment horizontal="left" vertical="center" wrapText="1"/>
    </xf>
    <xf numFmtId="0" fontId="14" fillId="0" borderId="0" xfId="65" applyFont="1" applyFill="1" applyAlignment="1" applyProtection="1">
      <alignment horizontal="left" vertical="center"/>
    </xf>
    <xf numFmtId="178" fontId="24" fillId="0" borderId="0" xfId="65" applyNumberFormat="1" applyFont="1" applyFill="1" applyAlignment="1"/>
    <xf numFmtId="178" fontId="14" fillId="0" borderId="0" xfId="65" applyNumberFormat="1" applyFont="1" applyFill="1" applyBorder="1" applyAlignment="1" applyProtection="1">
      <alignment horizontal="right" vertical="center"/>
    </xf>
    <xf numFmtId="2" fontId="20" fillId="0" borderId="2" xfId="64" applyNumberFormat="1" applyFont="1" applyFill="1" applyBorder="1" applyAlignment="1" applyProtection="1">
      <alignment horizontal="center" vertical="center" wrapText="1"/>
    </xf>
    <xf numFmtId="178" fontId="20" fillId="0" borderId="2" xfId="52" applyNumberFormat="1" applyFont="1" applyFill="1" applyBorder="1" applyAlignment="1">
      <alignment horizontal="center" vertical="center" wrapText="1"/>
    </xf>
    <xf numFmtId="49" fontId="20" fillId="0" borderId="2" xfId="56" applyNumberFormat="1" applyFont="1" applyFill="1" applyBorder="1" applyAlignment="1" applyProtection="1">
      <alignment horizontal="left" vertical="center"/>
    </xf>
    <xf numFmtId="178" fontId="22" fillId="0" borderId="2" xfId="1" applyNumberFormat="1" applyFont="1" applyFill="1" applyBorder="1" applyAlignment="1">
      <alignment horizontal="right" vertical="center" wrapText="1"/>
    </xf>
    <xf numFmtId="49" fontId="14" fillId="0" borderId="2" xfId="56" applyNumberFormat="1" applyFont="1" applyFill="1" applyBorder="1" applyAlignment="1" applyProtection="1">
      <alignment horizontal="left" vertical="center"/>
    </xf>
    <xf numFmtId="178" fontId="14" fillId="0" borderId="2" xfId="1" applyNumberFormat="1" applyFont="1" applyFill="1" applyBorder="1" applyAlignment="1">
      <alignment horizontal="right" vertical="center" wrapText="1"/>
    </xf>
    <xf numFmtId="178" fontId="19" fillId="0" borderId="2" xfId="1" applyNumberFormat="1" applyFont="1" applyFill="1" applyBorder="1" applyAlignment="1">
      <alignment horizontal="right" vertical="center" wrapText="1"/>
    </xf>
    <xf numFmtId="178" fontId="20" fillId="0" borderId="2" xfId="1" applyNumberFormat="1" applyFont="1" applyFill="1" applyBorder="1" applyAlignment="1">
      <alignment horizontal="right" vertical="center" wrapText="1"/>
    </xf>
    <xf numFmtId="178" fontId="19" fillId="0" borderId="2" xfId="1" applyNumberFormat="1" applyFont="1" applyFill="1" applyBorder="1" applyAlignment="1" applyProtection="1">
      <alignment horizontal="right" vertical="center" wrapText="1"/>
    </xf>
    <xf numFmtId="178" fontId="22" fillId="0" borderId="2" xfId="1" applyNumberFormat="1" applyFont="1" applyFill="1" applyBorder="1" applyAlignment="1" applyProtection="1">
      <alignment horizontal="right" vertical="center" wrapText="1"/>
    </xf>
    <xf numFmtId="49" fontId="20" fillId="0" borderId="2" xfId="55" applyNumberFormat="1" applyFont="1" applyFill="1" applyBorder="1" applyAlignment="1" applyProtection="1">
      <alignment horizontal="distributed" vertical="center"/>
    </xf>
    <xf numFmtId="178" fontId="27" fillId="0" borderId="2" xfId="1" applyNumberFormat="1" applyFont="1" applyFill="1" applyBorder="1" applyAlignment="1" applyProtection="1">
      <alignment vertical="center" wrapText="1"/>
    </xf>
    <xf numFmtId="49" fontId="14" fillId="0" borderId="2" xfId="55" applyNumberFormat="1" applyFont="1" applyFill="1" applyBorder="1" applyAlignment="1" applyProtection="1">
      <alignment horizontal="left" vertical="center"/>
    </xf>
    <xf numFmtId="0" fontId="17" fillId="0" borderId="0" xfId="54" applyFill="1" applyAlignment="1">
      <alignment vertical="center"/>
    </xf>
    <xf numFmtId="0" fontId="0" fillId="0" borderId="0" xfId="0" applyFill="1" applyAlignment="1"/>
    <xf numFmtId="178" fontId="17" fillId="0" borderId="0" xfId="54" applyNumberFormat="1" applyFont="1" applyFill="1" applyAlignment="1"/>
    <xf numFmtId="178" fontId="28" fillId="0" borderId="0" xfId="54" applyNumberFormat="1" applyFont="1" applyFill="1" applyAlignment="1"/>
    <xf numFmtId="178" fontId="29" fillId="0" borderId="0" xfId="54" applyNumberFormat="1" applyFont="1" applyFill="1" applyAlignment="1" applyProtection="1">
      <alignment horizontal="left" vertical="center" wrapText="1"/>
    </xf>
    <xf numFmtId="0" fontId="14" fillId="0" borderId="0" xfId="54" applyFont="1" applyFill="1" applyAlignment="1" applyProtection="1">
      <alignment horizontal="left" vertical="center"/>
    </xf>
    <xf numFmtId="178" fontId="30" fillId="0" borderId="0" xfId="54" applyNumberFormat="1" applyFont="1" applyFill="1" applyAlignment="1">
      <alignment vertical="center"/>
    </xf>
    <xf numFmtId="178" fontId="31" fillId="0" borderId="0" xfId="54" applyNumberFormat="1" applyFont="1" applyFill="1" applyAlignment="1">
      <alignment horizontal="right" vertical="center"/>
    </xf>
    <xf numFmtId="0" fontId="20" fillId="0" borderId="2" xfId="62" applyNumberFormat="1" applyFont="1" applyFill="1" applyBorder="1" applyAlignment="1" applyProtection="1">
      <alignment horizontal="center" vertical="center"/>
    </xf>
    <xf numFmtId="180" fontId="20" fillId="0" borderId="2" xfId="52" applyNumberFormat="1" applyFont="1" applyFill="1" applyBorder="1" applyAlignment="1" applyProtection="1">
      <alignment horizontal="center" vertical="center" wrapText="1"/>
    </xf>
    <xf numFmtId="49" fontId="20" fillId="0" borderId="2" xfId="50" applyNumberFormat="1" applyFont="1" applyFill="1" applyBorder="1" applyAlignment="1" applyProtection="1">
      <alignment vertical="center"/>
    </xf>
    <xf numFmtId="178" fontId="22" fillId="0" borderId="2" xfId="63" applyNumberFormat="1" applyFont="1" applyFill="1" applyBorder="1" applyAlignment="1">
      <alignment horizontal="right" vertical="center" wrapText="1"/>
    </xf>
    <xf numFmtId="178" fontId="20" fillId="0" borderId="2" xfId="63" applyNumberFormat="1" applyFont="1" applyFill="1" applyBorder="1" applyAlignment="1">
      <alignment horizontal="right" vertical="center" wrapText="1"/>
    </xf>
    <xf numFmtId="49" fontId="14" fillId="0" borderId="2" xfId="50" applyNumberFormat="1" applyFont="1" applyFill="1" applyBorder="1" applyAlignment="1" applyProtection="1">
      <alignment vertical="center"/>
    </xf>
    <xf numFmtId="178" fontId="17" fillId="0" borderId="2" xfId="54" applyNumberFormat="1" applyFill="1" applyBorder="1" applyAlignment="1"/>
    <xf numFmtId="178" fontId="14" fillId="0" borderId="2" xfId="63" applyNumberFormat="1" applyFont="1" applyFill="1" applyBorder="1" applyAlignment="1">
      <alignment horizontal="right" vertical="center" wrapText="1"/>
    </xf>
    <xf numFmtId="178" fontId="19" fillId="0" borderId="2" xfId="63" applyNumberFormat="1" applyFont="1" applyFill="1" applyBorder="1" applyAlignment="1">
      <alignment horizontal="right" vertical="center" wrapText="1"/>
    </xf>
    <xf numFmtId="178" fontId="20" fillId="0" borderId="2" xfId="54" applyNumberFormat="1" applyFont="1" applyFill="1" applyBorder="1" applyAlignment="1"/>
    <xf numFmtId="0" fontId="32" fillId="0" borderId="0" xfId="0" applyFont="1" applyFill="1" applyBorder="1" applyAlignment="1" applyProtection="1">
      <alignment vertical="top"/>
      <protection locked="0"/>
    </xf>
    <xf numFmtId="182" fontId="3" fillId="0" borderId="0" xfId="0" applyNumberFormat="1" applyFont="1" applyFill="1" applyBorder="1" applyAlignment="1" applyProtection="1">
      <alignment vertical="center"/>
    </xf>
    <xf numFmtId="0" fontId="33" fillId="0" borderId="0" xfId="0" applyFont="1" applyFill="1" applyBorder="1" applyAlignment="1" applyProtection="1">
      <alignment vertical="top"/>
      <protection locked="0"/>
    </xf>
    <xf numFmtId="0" fontId="21"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4" fillId="0" borderId="0" xfId="0" applyFont="1" applyFill="1" applyBorder="1" applyAlignment="1" applyProtection="1">
      <alignment horizontal="left" vertical="center"/>
    </xf>
    <xf numFmtId="0" fontId="35" fillId="0" borderId="0" xfId="0" applyFont="1" applyFill="1" applyBorder="1" applyAlignment="1" applyProtection="1">
      <alignment horizontal="left" vertical="center"/>
    </xf>
    <xf numFmtId="49" fontId="21" fillId="0" borderId="9" xfId="0" applyNumberFormat="1" applyFont="1" applyFill="1" applyBorder="1" applyAlignment="1" applyProtection="1">
      <alignment horizontal="center" vertical="center" wrapText="1"/>
    </xf>
    <xf numFmtId="49" fontId="21" fillId="0" borderId="10" xfId="0" applyNumberFormat="1" applyFont="1" applyFill="1" applyBorder="1" applyAlignment="1" applyProtection="1">
      <alignment horizontal="center" vertical="center" wrapText="1"/>
    </xf>
    <xf numFmtId="49" fontId="21" fillId="0" borderId="2" xfId="0" applyNumberFormat="1" applyFont="1" applyFill="1" applyBorder="1" applyAlignment="1" applyProtection="1">
      <alignment horizontal="center" vertical="center" wrapText="1"/>
    </xf>
    <xf numFmtId="0" fontId="33" fillId="0" borderId="0" xfId="0" applyFont="1" applyFill="1" applyAlignment="1" applyProtection="1">
      <alignment horizontal="center" vertical="top"/>
      <protection locked="0"/>
    </xf>
    <xf numFmtId="49" fontId="3" fillId="0" borderId="8" xfId="0" applyNumberFormat="1" applyFont="1" applyFill="1" applyBorder="1" applyAlignment="1" applyProtection="1">
      <alignment horizontal="left" vertical="center" wrapText="1"/>
    </xf>
    <xf numFmtId="49" fontId="21" fillId="0" borderId="11" xfId="0" applyNumberFormat="1" applyFont="1" applyFill="1" applyBorder="1" applyAlignment="1" applyProtection="1">
      <alignment horizontal="left" vertical="center" wrapText="1"/>
    </xf>
    <xf numFmtId="3" fontId="21" fillId="0" borderId="11" xfId="0" applyNumberFormat="1" applyFont="1" applyFill="1" applyBorder="1" applyAlignment="1" applyProtection="1">
      <alignment horizontal="right" vertical="center"/>
    </xf>
    <xf numFmtId="0" fontId="17" fillId="0" borderId="0" xfId="52" applyFill="1" applyProtection="1">
      <alignment vertical="center"/>
    </xf>
    <xf numFmtId="49" fontId="3" fillId="0" borderId="11" xfId="0" applyNumberFormat="1" applyFont="1" applyFill="1" applyBorder="1" applyAlignment="1" applyProtection="1">
      <alignment horizontal="left" vertical="center" wrapText="1"/>
    </xf>
    <xf numFmtId="3" fontId="3" fillId="0" borderId="11" xfId="0" applyNumberFormat="1" applyFont="1" applyFill="1" applyBorder="1" applyAlignment="1" applyProtection="1">
      <alignment horizontal="right" vertical="center"/>
    </xf>
    <xf numFmtId="0" fontId="3" fillId="0" borderId="11" xfId="0" applyNumberFormat="1" applyFont="1" applyFill="1" applyBorder="1" applyAlignment="1" applyProtection="1">
      <alignment horizontal="right" vertical="center"/>
    </xf>
    <xf numFmtId="49" fontId="21" fillId="0" borderId="8" xfId="0" applyNumberFormat="1" applyFont="1" applyFill="1" applyBorder="1" applyAlignment="1" applyProtection="1">
      <alignment horizontal="left" vertical="center" wrapText="1"/>
    </xf>
    <xf numFmtId="0" fontId="5" fillId="0" borderId="0" xfId="52" applyFont="1" applyFill="1" applyProtection="1">
      <alignment vertical="center"/>
    </xf>
    <xf numFmtId="0" fontId="3" fillId="4" borderId="11" xfId="0" applyNumberFormat="1" applyFont="1" applyFill="1" applyBorder="1" applyAlignment="1" applyProtection="1">
      <alignment horizontal="right" vertical="center"/>
    </xf>
    <xf numFmtId="49" fontId="36" fillId="0" borderId="8" xfId="0" applyNumberFormat="1" applyFont="1" applyFill="1" applyBorder="1" applyAlignment="1" applyProtection="1">
      <alignment horizontal="distributed" vertical="center" wrapText="1"/>
    </xf>
    <xf numFmtId="49" fontId="36" fillId="0" borderId="11" xfId="0" applyNumberFormat="1" applyFont="1" applyFill="1" applyBorder="1" applyAlignment="1" applyProtection="1">
      <alignment horizontal="center" vertical="center" wrapText="1"/>
    </xf>
    <xf numFmtId="0" fontId="37" fillId="0" borderId="0" xfId="0" applyFont="1" applyFill="1" applyBorder="1" applyAlignment="1" applyProtection="1">
      <alignment horizontal="left" vertical="center"/>
    </xf>
    <xf numFmtId="0" fontId="3" fillId="0" borderId="12"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xf>
    <xf numFmtId="0" fontId="3" fillId="0" borderId="0" xfId="0" applyFont="1" applyFill="1" applyBorder="1" applyAlignment="1" applyProtection="1">
      <alignment horizontal="center"/>
    </xf>
    <xf numFmtId="180" fontId="20" fillId="0" borderId="1" xfId="52" applyNumberFormat="1" applyFont="1" applyFill="1" applyBorder="1" applyAlignment="1" applyProtection="1">
      <alignment horizontal="center" vertical="center" wrapText="1"/>
    </xf>
    <xf numFmtId="49" fontId="21" fillId="0" borderId="12" xfId="0" applyNumberFormat="1" applyFont="1" applyFill="1" applyBorder="1" applyAlignment="1" applyProtection="1">
      <alignment horizontal="left" vertical="center" wrapText="1"/>
    </xf>
    <xf numFmtId="3" fontId="21" fillId="0" borderId="2" xfId="0" applyNumberFormat="1" applyFont="1" applyFill="1" applyBorder="1" applyAlignment="1" applyProtection="1">
      <alignment horizontal="right" vertical="center"/>
    </xf>
    <xf numFmtId="49" fontId="21" fillId="0" borderId="8" xfId="0" applyNumberFormat="1" applyFont="1" applyFill="1" applyBorder="1" applyAlignment="1" applyProtection="1">
      <alignment vertical="center" wrapText="1"/>
    </xf>
    <xf numFmtId="49" fontId="21" fillId="0" borderId="11" xfId="0" applyNumberFormat="1" applyFont="1" applyFill="1" applyBorder="1" applyAlignment="1" applyProtection="1">
      <alignment vertical="center" wrapText="1"/>
    </xf>
    <xf numFmtId="49" fontId="3" fillId="0" borderId="8" xfId="0" applyNumberFormat="1" applyFont="1" applyFill="1" applyBorder="1" applyAlignment="1" applyProtection="1">
      <alignment vertical="center" wrapText="1"/>
    </xf>
    <xf numFmtId="49" fontId="3" fillId="0" borderId="11" xfId="0" applyNumberFormat="1" applyFont="1" applyFill="1" applyBorder="1" applyAlignment="1" applyProtection="1">
      <alignment vertical="center" wrapText="1"/>
    </xf>
    <xf numFmtId="49" fontId="38" fillId="0" borderId="11" xfId="0" applyNumberFormat="1" applyFont="1" applyFill="1" applyBorder="1" applyAlignment="1" applyProtection="1">
      <alignment horizontal="left" vertical="center" wrapText="1"/>
    </xf>
    <xf numFmtId="0" fontId="3" fillId="0" borderId="0" xfId="57" applyFont="1" applyFill="1" applyAlignment="1" applyProtection="1">
      <alignment vertical="center"/>
      <protection locked="0"/>
    </xf>
    <xf numFmtId="0" fontId="21" fillId="0" borderId="0" xfId="52" applyFont="1" applyFill="1" applyAlignment="1" applyProtection="1">
      <alignment vertical="center" wrapText="1"/>
      <protection locked="0"/>
    </xf>
    <xf numFmtId="0" fontId="3" fillId="0" borderId="0" xfId="52" applyFont="1" applyFill="1" applyAlignment="1" applyProtection="1">
      <alignment vertical="center"/>
      <protection locked="0"/>
    </xf>
    <xf numFmtId="0" fontId="21" fillId="0" borderId="0" xfId="52" applyFont="1" applyFill="1" applyAlignment="1" applyProtection="1">
      <alignment vertical="center"/>
      <protection locked="0"/>
    </xf>
    <xf numFmtId="0" fontId="3" fillId="0" borderId="0" xfId="52" applyFont="1" applyFill="1" applyAlignment="1" applyProtection="1">
      <alignment horizontal="left" vertical="center"/>
      <protection locked="0"/>
    </xf>
    <xf numFmtId="0" fontId="39" fillId="0" borderId="0" xfId="52" applyFont="1" applyFill="1" applyAlignment="1" applyProtection="1">
      <alignment vertical="center"/>
      <protection locked="0"/>
    </xf>
    <xf numFmtId="0" fontId="39" fillId="4" borderId="0" xfId="52" applyFont="1" applyFill="1" applyAlignment="1" applyProtection="1">
      <alignment vertical="center"/>
      <protection locked="0"/>
    </xf>
    <xf numFmtId="0" fontId="40" fillId="0" borderId="0" xfId="52" applyFont="1" applyFill="1" applyAlignment="1" applyProtection="1">
      <alignment horizontal="left" vertical="center"/>
    </xf>
    <xf numFmtId="0" fontId="40" fillId="0" borderId="0" xfId="52" applyFont="1" applyFill="1" applyAlignment="1" applyProtection="1">
      <alignment vertical="center"/>
    </xf>
    <xf numFmtId="0" fontId="41" fillId="0" borderId="0" xfId="52" applyFont="1" applyFill="1" applyAlignment="1" applyProtection="1">
      <alignment vertical="center"/>
    </xf>
    <xf numFmtId="0" fontId="41" fillId="4" borderId="0" xfId="52" applyFont="1" applyFill="1" applyAlignment="1" applyProtection="1">
      <alignment vertical="center"/>
    </xf>
    <xf numFmtId="0" fontId="39" fillId="0" borderId="0" xfId="0" applyNumberFormat="1" applyFont="1" applyFill="1" applyBorder="1" applyAlignment="1" applyProtection="1">
      <alignment horizontal="left" vertical="center" wrapText="1"/>
    </xf>
    <xf numFmtId="0" fontId="39" fillId="0" borderId="0" xfId="0" applyNumberFormat="1" applyFont="1" applyFill="1" applyBorder="1" applyAlignment="1" applyProtection="1">
      <alignment vertical="center" wrapText="1"/>
    </xf>
    <xf numFmtId="0" fontId="42" fillId="4" borderId="0" xfId="52" applyFont="1" applyFill="1" applyAlignment="1" applyProtection="1">
      <alignment vertical="center"/>
      <protection locked="0"/>
    </xf>
    <xf numFmtId="0" fontId="42" fillId="0" borderId="0" xfId="52" applyFont="1" applyFill="1" applyAlignment="1" applyProtection="1">
      <alignment vertical="center"/>
      <protection locked="0"/>
    </xf>
    <xf numFmtId="0" fontId="39" fillId="0" borderId="0" xfId="57" applyFont="1" applyFill="1" applyAlignment="1" applyProtection="1">
      <alignment vertical="center"/>
      <protection locked="0"/>
    </xf>
    <xf numFmtId="178" fontId="21" fillId="0" borderId="13" xfId="57" applyNumberFormat="1" applyFont="1" applyFill="1" applyBorder="1" applyAlignment="1" applyProtection="1">
      <alignment horizontal="left" vertical="center" wrapText="1"/>
    </xf>
    <xf numFmtId="0" fontId="21" fillId="0" borderId="1" xfId="52" applyFont="1" applyFill="1" applyBorder="1" applyAlignment="1" applyProtection="1">
      <alignment vertical="center" wrapText="1"/>
    </xf>
    <xf numFmtId="178" fontId="43" fillId="0" borderId="1" xfId="52" applyNumberFormat="1" applyFont="1" applyFill="1" applyBorder="1" applyAlignment="1" applyProtection="1">
      <alignment horizontal="center" vertical="center" wrapText="1"/>
    </xf>
    <xf numFmtId="178" fontId="43" fillId="4" borderId="14" xfId="52" applyNumberFormat="1" applyFont="1" applyFill="1" applyBorder="1" applyAlignment="1" applyProtection="1">
      <alignment horizontal="center" vertical="center" wrapText="1"/>
    </xf>
    <xf numFmtId="178" fontId="43" fillId="0" borderId="14" xfId="52" applyNumberFormat="1" applyFont="1" applyFill="1" applyBorder="1" applyAlignment="1" applyProtection="1">
      <alignment horizontal="center" vertical="center" wrapText="1"/>
    </xf>
    <xf numFmtId="178" fontId="43" fillId="0" borderId="2" xfId="52" applyNumberFormat="1" applyFont="1" applyFill="1" applyBorder="1" applyAlignment="1" applyProtection="1">
      <alignment horizontal="center" vertical="center" wrapText="1"/>
    </xf>
    <xf numFmtId="0" fontId="21" fillId="0" borderId="0" xfId="52" applyFont="1" applyFill="1" applyAlignment="1" applyProtection="1">
      <alignment vertical="center" wrapText="1"/>
    </xf>
    <xf numFmtId="178" fontId="21" fillId="0" borderId="15" xfId="57" applyNumberFormat="1" applyFont="1" applyFill="1" applyBorder="1" applyAlignment="1" applyProtection="1">
      <alignment horizontal="left" vertical="center" wrapText="1"/>
    </xf>
    <xf numFmtId="0" fontId="21" fillId="0" borderId="5" xfId="52" applyFont="1" applyFill="1" applyBorder="1" applyAlignment="1" applyProtection="1">
      <alignment vertical="center" wrapText="1"/>
    </xf>
    <xf numFmtId="178" fontId="43" fillId="0" borderId="7" xfId="52" applyNumberFormat="1" applyFont="1" applyFill="1" applyBorder="1" applyAlignment="1" applyProtection="1">
      <alignment horizontal="center" vertical="center" wrapText="1"/>
    </xf>
    <xf numFmtId="178" fontId="43" fillId="4" borderId="2" xfId="52" applyNumberFormat="1" applyFont="1" applyFill="1" applyBorder="1" applyAlignment="1" applyProtection="1">
      <alignment horizontal="center" vertical="center" wrapText="1"/>
    </xf>
    <xf numFmtId="0" fontId="43" fillId="0" borderId="2" xfId="52" applyFont="1" applyFill="1" applyBorder="1" applyAlignment="1" applyProtection="1">
      <alignment vertical="center" wrapText="1"/>
    </xf>
    <xf numFmtId="178" fontId="43" fillId="0" borderId="3" xfId="52" applyNumberFormat="1" applyFont="1" applyFill="1" applyBorder="1" applyAlignment="1" applyProtection="1">
      <alignment vertical="center" wrapText="1"/>
    </xf>
    <xf numFmtId="0" fontId="21" fillId="0" borderId="2" xfId="0" applyFont="1" applyFill="1" applyBorder="1" applyAlignment="1" applyProtection="1">
      <alignment horizontal="left" vertical="center"/>
    </xf>
    <xf numFmtId="49" fontId="21" fillId="0" borderId="2" xfId="0" applyNumberFormat="1" applyFont="1" applyFill="1" applyBorder="1" applyAlignment="1" applyProtection="1">
      <alignment vertical="center" wrapText="1"/>
    </xf>
    <xf numFmtId="178" fontId="43" fillId="0" borderId="2" xfId="0" applyNumberFormat="1" applyFont="1" applyFill="1" applyBorder="1" applyAlignment="1" applyProtection="1">
      <alignment vertical="center"/>
    </xf>
    <xf numFmtId="178" fontId="43" fillId="4" borderId="2" xfId="0" applyNumberFormat="1" applyFont="1" applyFill="1" applyBorder="1" applyAlignment="1" applyProtection="1">
      <alignment vertical="center"/>
    </xf>
    <xf numFmtId="178" fontId="3" fillId="0" borderId="0" xfId="52" applyNumberFormat="1" applyFont="1" applyFill="1" applyAlignment="1" applyProtection="1">
      <alignment vertical="center"/>
    </xf>
    <xf numFmtId="0" fontId="21" fillId="0" borderId="16" xfId="0" applyFont="1" applyFill="1" applyBorder="1" applyAlignment="1" applyProtection="1">
      <alignment horizontal="left" vertical="center"/>
    </xf>
    <xf numFmtId="49" fontId="21" fillId="0" borderId="7" xfId="0" applyNumberFormat="1" applyFont="1" applyFill="1" applyBorder="1" applyAlignment="1" applyProtection="1">
      <alignment vertical="center" wrapText="1"/>
    </xf>
    <xf numFmtId="178" fontId="21" fillId="0" borderId="0" xfId="52" applyNumberFormat="1" applyFont="1" applyFill="1" applyAlignment="1" applyProtection="1">
      <alignment vertical="center"/>
    </xf>
    <xf numFmtId="0" fontId="3" fillId="0" borderId="16" xfId="0" applyFont="1" applyFill="1" applyBorder="1" applyAlignment="1" applyProtection="1">
      <alignment horizontal="left" vertical="center"/>
    </xf>
    <xf numFmtId="49" fontId="3" fillId="0" borderId="2" xfId="0" applyNumberFormat="1" applyFont="1" applyFill="1" applyBorder="1" applyAlignment="1" applyProtection="1">
      <alignment vertical="center" wrapText="1"/>
    </xf>
    <xf numFmtId="178" fontId="39" fillId="0" borderId="2" xfId="0" applyNumberFormat="1" applyFont="1" applyFill="1" applyBorder="1" applyAlignment="1" applyProtection="1">
      <alignment vertical="center"/>
    </xf>
    <xf numFmtId="178" fontId="39" fillId="4" borderId="2" xfId="60" applyNumberFormat="1" applyFont="1" applyFill="1" applyBorder="1" applyAlignment="1" applyProtection="1">
      <alignment vertical="center"/>
    </xf>
    <xf numFmtId="178" fontId="39" fillId="0" borderId="2" xfId="60" applyNumberFormat="1" applyFont="1" applyFill="1" applyBorder="1" applyAlignment="1" applyProtection="1">
      <alignment vertical="center"/>
      <protection locked="0"/>
    </xf>
    <xf numFmtId="178" fontId="39" fillId="0" borderId="2" xfId="0" applyNumberFormat="1" applyFont="1" applyFill="1" applyBorder="1" applyAlignment="1" applyProtection="1">
      <alignment vertical="center"/>
      <protection locked="0"/>
    </xf>
    <xf numFmtId="0" fontId="39" fillId="0" borderId="2" xfId="0" applyNumberFormat="1" applyFont="1" applyFill="1" applyBorder="1" applyAlignment="1" applyProtection="1">
      <alignment vertical="center"/>
      <protection locked="0"/>
    </xf>
    <xf numFmtId="0" fontId="39" fillId="0" borderId="2" xfId="60" applyNumberFormat="1" applyFont="1" applyFill="1" applyBorder="1" applyAlignment="1" applyProtection="1">
      <alignment vertical="center"/>
      <protection locked="0"/>
    </xf>
    <xf numFmtId="178" fontId="43" fillId="0" borderId="2" xfId="0" applyNumberFormat="1" applyFont="1" applyFill="1" applyBorder="1" applyAlignment="1" applyProtection="1">
      <alignment vertical="center"/>
      <protection locked="0"/>
    </xf>
    <xf numFmtId="178" fontId="43" fillId="4" borderId="2" xfId="0" applyNumberFormat="1" applyFont="1" applyFill="1" applyBorder="1" applyAlignment="1" applyProtection="1">
      <alignment vertical="center"/>
      <protection locked="0"/>
    </xf>
    <xf numFmtId="49" fontId="3" fillId="0" borderId="16" xfId="0" applyNumberFormat="1" applyFont="1" applyFill="1" applyBorder="1" applyAlignment="1" applyProtection="1">
      <alignment horizontal="left" vertical="center" wrapText="1"/>
    </xf>
    <xf numFmtId="0" fontId="44" fillId="0" borderId="2" xfId="0" applyNumberFormat="1" applyFont="1" applyFill="1" applyBorder="1" applyAlignment="1" applyProtection="1">
      <alignment vertical="center"/>
      <protection locked="0"/>
    </xf>
    <xf numFmtId="49" fontId="3" fillId="0" borderId="2" xfId="0" applyNumberFormat="1" applyFont="1" applyFill="1" applyBorder="1" applyAlignment="1" applyProtection="1">
      <alignment vertical="center"/>
    </xf>
    <xf numFmtId="0" fontId="39" fillId="4" borderId="2" xfId="0" applyNumberFormat="1" applyFont="1" applyFill="1" applyBorder="1" applyAlignment="1" applyProtection="1">
      <alignment vertical="center"/>
      <protection locked="0"/>
    </xf>
    <xf numFmtId="0" fontId="43" fillId="0" borderId="2" xfId="0" applyNumberFormat="1" applyFont="1" applyFill="1" applyBorder="1" applyAlignment="1" applyProtection="1">
      <alignment vertical="center"/>
      <protection locked="0"/>
    </xf>
    <xf numFmtId="0" fontId="3" fillId="0" borderId="17" xfId="0" applyFont="1" applyFill="1" applyBorder="1" applyAlignment="1" applyProtection="1">
      <alignment horizontal="left" vertical="center"/>
    </xf>
    <xf numFmtId="49" fontId="3" fillId="0" borderId="1" xfId="0" applyNumberFormat="1" applyFont="1" applyFill="1" applyBorder="1" applyAlignment="1" applyProtection="1">
      <alignment vertical="center" wrapText="1"/>
    </xf>
    <xf numFmtId="49" fontId="21" fillId="0" borderId="2" xfId="0" applyNumberFormat="1"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xf>
    <xf numFmtId="178" fontId="3" fillId="0" borderId="0" xfId="52" applyNumberFormat="1" applyFont="1" applyFill="1" applyAlignment="1" applyProtection="1">
      <alignment vertical="center"/>
      <protection locked="0"/>
    </xf>
    <xf numFmtId="178" fontId="39" fillId="4" borderId="2" xfId="0" applyNumberFormat="1" applyFont="1" applyFill="1" applyBorder="1" applyAlignment="1" applyProtection="1">
      <alignment vertical="center"/>
      <protection locked="0"/>
    </xf>
    <xf numFmtId="0" fontId="3" fillId="0" borderId="2" xfId="52" applyFont="1" applyFill="1" applyBorder="1" applyAlignment="1" applyProtection="1">
      <alignment horizontal="left" vertical="center"/>
      <protection locked="0"/>
    </xf>
    <xf numFmtId="3" fontId="39" fillId="0" borderId="0" xfId="52" applyNumberFormat="1" applyFont="1" applyFill="1" applyAlignment="1" applyProtection="1">
      <alignment vertical="center"/>
      <protection locked="0"/>
    </xf>
    <xf numFmtId="3" fontId="39" fillId="4" borderId="0" xfId="52" applyNumberFormat="1" applyFont="1" applyFill="1" applyAlignment="1" applyProtection="1">
      <alignment vertical="center"/>
      <protection locked="0"/>
    </xf>
    <xf numFmtId="178" fontId="39" fillId="0" borderId="2" xfId="60" applyNumberFormat="1" applyFont="1" applyFill="1" applyBorder="1" applyAlignment="1" applyProtection="1">
      <alignment vertical="center"/>
    </xf>
    <xf numFmtId="183" fontId="45" fillId="0" borderId="0" xfId="0" applyNumberFormat="1" applyFont="1" applyFill="1" applyBorder="1" applyAlignment="1" applyProtection="1">
      <alignment vertical="center"/>
      <protection locked="0"/>
    </xf>
    <xf numFmtId="183" fontId="15" fillId="0" borderId="0" xfId="0" applyNumberFormat="1" applyFont="1" applyFill="1" applyBorder="1" applyAlignment="1" applyProtection="1">
      <alignment vertical="center"/>
      <protection locked="0"/>
    </xf>
    <xf numFmtId="0" fontId="39" fillId="0" borderId="0" xfId="57" applyFont="1" applyFill="1" applyAlignment="1" applyProtection="1">
      <alignment vertical="center"/>
    </xf>
    <xf numFmtId="178" fontId="43" fillId="4" borderId="18" xfId="52" applyNumberFormat="1" applyFont="1" applyFill="1" applyBorder="1" applyAlignment="1" applyProtection="1">
      <alignment horizontal="center" vertical="center" wrapText="1"/>
    </xf>
    <xf numFmtId="178" fontId="43" fillId="0" borderId="2" xfId="52" applyNumberFormat="1" applyFont="1" applyFill="1" applyBorder="1" applyAlignment="1" applyProtection="1">
      <alignment vertical="center" wrapText="1"/>
    </xf>
    <xf numFmtId="178" fontId="43" fillId="4" borderId="2" xfId="52" applyNumberFormat="1" applyFont="1" applyFill="1" applyBorder="1" applyAlignment="1" applyProtection="1">
      <alignment vertical="center" wrapText="1"/>
    </xf>
    <xf numFmtId="178" fontId="43" fillId="0" borderId="2" xfId="60" applyNumberFormat="1" applyFont="1" applyFill="1" applyBorder="1" applyAlignment="1" applyProtection="1">
      <alignment vertical="center"/>
    </xf>
    <xf numFmtId="178" fontId="43" fillId="0" borderId="18" xfId="52"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17" fillId="0" borderId="0" xfId="0" applyFont="1" applyFill="1" applyBorder="1" applyAlignment="1" applyProtection="1">
      <alignment vertical="center"/>
    </xf>
    <xf numFmtId="0" fontId="34" fillId="0" borderId="0" xfId="0" applyFont="1" applyFill="1" applyAlignment="1" applyProtection="1">
      <alignment horizontal="left" vertical="center" wrapText="1"/>
    </xf>
    <xf numFmtId="0" fontId="49" fillId="0" borderId="0" xfId="0" applyFont="1" applyFill="1" applyAlignment="1" applyProtection="1">
      <alignment horizontal="left" vertical="center" wrapText="1"/>
    </xf>
    <xf numFmtId="0" fontId="17" fillId="0" borderId="0" xfId="0" applyNumberFormat="1" applyFont="1" applyFill="1" applyAlignment="1" applyProtection="1">
      <alignment horizontal="center" wrapText="1"/>
    </xf>
    <xf numFmtId="0" fontId="50" fillId="0" borderId="0" xfId="0" applyNumberFormat="1" applyFont="1" applyFill="1" applyBorder="1" applyAlignment="1" applyProtection="1">
      <alignment horizontal="right" wrapText="1"/>
      <protection locked="0"/>
    </xf>
    <xf numFmtId="0" fontId="51" fillId="0" borderId="2" xfId="0" applyFont="1" applyFill="1" applyBorder="1" applyAlignment="1" applyProtection="1">
      <alignment horizontal="center" vertical="center" wrapText="1"/>
    </xf>
    <xf numFmtId="0" fontId="52" fillId="0" borderId="2" xfId="0" applyFont="1" applyFill="1" applyBorder="1" applyAlignment="1" applyProtection="1">
      <alignment horizontal="center" vertical="center" wrapText="1"/>
    </xf>
    <xf numFmtId="0" fontId="48" fillId="0" borderId="2" xfId="0" applyFont="1" applyFill="1" applyBorder="1" applyAlignment="1" applyProtection="1">
      <alignment horizontal="center" vertical="center" wrapText="1"/>
    </xf>
    <xf numFmtId="0" fontId="53" fillId="0" borderId="2" xfId="0" applyFont="1" applyFill="1" applyBorder="1" applyAlignment="1" applyProtection="1">
      <alignment horizontal="center" vertical="center" wrapText="1"/>
    </xf>
    <xf numFmtId="0" fontId="54" fillId="0" borderId="2" xfId="0" applyFont="1" applyFill="1" applyBorder="1" applyAlignment="1" applyProtection="1">
      <alignment horizontal="center" vertical="center" wrapText="1"/>
    </xf>
    <xf numFmtId="0" fontId="43" fillId="0" borderId="2" xfId="0" applyFont="1" applyFill="1" applyBorder="1" applyAlignment="1" applyProtection="1">
      <alignment horizontal="center" vertical="center" wrapText="1"/>
    </xf>
    <xf numFmtId="0" fontId="48" fillId="0" borderId="2" xfId="0" applyFont="1" applyFill="1" applyBorder="1" applyAlignment="1" applyProtection="1">
      <alignment vertical="center" wrapText="1"/>
    </xf>
    <xf numFmtId="0" fontId="48" fillId="0" borderId="2" xfId="0" applyFont="1" applyFill="1" applyBorder="1" applyAlignment="1" applyProtection="1">
      <alignment horizontal="center" vertical="center" wrapText="1"/>
      <protection locked="0"/>
    </xf>
    <xf numFmtId="0" fontId="55" fillId="0" borderId="2" xfId="0" applyFont="1" applyFill="1" applyBorder="1" applyAlignment="1" applyProtection="1">
      <alignment vertical="center" wrapText="1"/>
    </xf>
    <xf numFmtId="0" fontId="39" fillId="0" borderId="2" xfId="0" applyFont="1" applyFill="1" applyBorder="1" applyAlignment="1" applyProtection="1">
      <alignment vertical="center" wrapText="1"/>
    </xf>
    <xf numFmtId="0" fontId="51" fillId="0" borderId="2" xfId="0" applyFont="1" applyFill="1" applyBorder="1" applyAlignment="1" applyProtection="1">
      <alignment vertical="center" wrapText="1"/>
    </xf>
    <xf numFmtId="0" fontId="39" fillId="0" borderId="2" xfId="0" applyFont="1" applyFill="1" applyBorder="1" applyAlignment="1" applyProtection="1">
      <alignment horizontal="left" vertical="center" shrinkToFit="1"/>
    </xf>
    <xf numFmtId="0" fontId="55" fillId="0" borderId="2" xfId="0" applyFont="1" applyFill="1" applyBorder="1" applyAlignment="1" applyProtection="1">
      <alignment horizontal="left" vertical="center" shrinkToFit="1"/>
    </xf>
    <xf numFmtId="0" fontId="39" fillId="0" borderId="2" xfId="0" applyFont="1" applyFill="1" applyBorder="1" applyAlignment="1" applyProtection="1">
      <alignment horizontal="left" vertical="center" wrapText="1"/>
    </xf>
    <xf numFmtId="0" fontId="17" fillId="0" borderId="0" xfId="0" applyFont="1" applyFill="1" applyBorder="1" applyAlignment="1"/>
    <xf numFmtId="0" fontId="17" fillId="0" borderId="0" xfId="0" applyFont="1" applyFill="1" applyBorder="1" applyAlignment="1">
      <alignment wrapText="1"/>
    </xf>
    <xf numFmtId="0" fontId="56" fillId="0" borderId="0" xfId="0" applyFont="1" applyFill="1" applyBorder="1" applyAlignment="1">
      <alignment wrapText="1"/>
    </xf>
    <xf numFmtId="0" fontId="57" fillId="0" borderId="0" xfId="0" applyFont="1" applyFill="1" applyBorder="1" applyAlignment="1">
      <alignment wrapText="1"/>
    </xf>
    <xf numFmtId="0" fontId="58" fillId="0" borderId="0" xfId="0" applyFont="1" applyFill="1" applyAlignment="1">
      <alignment vertical="center"/>
    </xf>
    <xf numFmtId="0" fontId="59" fillId="0" borderId="0" xfId="0" applyNumberFormat="1" applyFont="1" applyFill="1" applyAlignment="1">
      <alignment horizontal="left" vertical="center"/>
    </xf>
    <xf numFmtId="31" fontId="56" fillId="0" borderId="0" xfId="0" applyNumberFormat="1" applyFont="1" applyFill="1" applyBorder="1" applyAlignment="1">
      <alignment horizontal="left" wrapText="1"/>
    </xf>
    <xf numFmtId="0" fontId="56" fillId="0" borderId="0" xfId="0" applyFont="1" applyFill="1" applyBorder="1" applyAlignment="1">
      <alignment horizontal="right" wrapText="1"/>
    </xf>
    <xf numFmtId="0" fontId="56" fillId="0" borderId="0" xfId="0" applyFont="1" applyFill="1" applyAlignment="1">
      <alignment horizontal="right" wrapText="1"/>
    </xf>
    <xf numFmtId="0" fontId="56" fillId="0" borderId="0" xfId="0" applyFont="1" applyFill="1" applyAlignment="1">
      <alignment horizontal="center" wrapText="1"/>
    </xf>
    <xf numFmtId="0" fontId="56" fillId="0" borderId="1" xfId="0" applyFont="1" applyFill="1" applyBorder="1" applyAlignment="1">
      <alignment horizontal="center" vertical="center" wrapText="1"/>
    </xf>
    <xf numFmtId="0" fontId="56" fillId="0" borderId="13" xfId="0" applyFont="1" applyFill="1" applyBorder="1" applyAlignment="1">
      <alignment horizontal="center" vertical="center" wrapText="1"/>
    </xf>
    <xf numFmtId="0" fontId="56" fillId="0" borderId="2" xfId="0" applyFont="1" applyFill="1" applyBorder="1" applyAlignment="1">
      <alignment horizontal="center" vertical="center" wrapText="1"/>
    </xf>
    <xf numFmtId="0" fontId="60" fillId="0" borderId="2" xfId="0" applyFont="1" applyFill="1" applyBorder="1" applyAlignment="1">
      <alignment horizontal="center" vertical="center" wrapText="1"/>
    </xf>
    <xf numFmtId="0" fontId="56" fillId="0" borderId="2" xfId="0" applyFont="1" applyFill="1" applyBorder="1" applyAlignment="1">
      <alignment horizontal="center" wrapText="1"/>
    </xf>
    <xf numFmtId="0" fontId="60" fillId="0" borderId="3" xfId="0" applyFont="1" applyFill="1" applyBorder="1" applyAlignment="1">
      <alignment horizontal="center" vertical="center" wrapText="1"/>
    </xf>
    <xf numFmtId="0" fontId="56" fillId="0" borderId="3" xfId="0" applyFont="1" applyFill="1" applyBorder="1" applyAlignment="1">
      <alignment horizontal="center" vertical="center" wrapText="1"/>
    </xf>
    <xf numFmtId="0" fontId="56" fillId="0" borderId="2" xfId="0" applyFont="1" applyFill="1" applyBorder="1" applyAlignment="1">
      <alignment wrapText="1"/>
    </xf>
    <xf numFmtId="0" fontId="1" fillId="0" borderId="3" xfId="0" applyFont="1" applyFill="1" applyBorder="1" applyAlignment="1">
      <alignment vertical="center" wrapText="1"/>
    </xf>
    <xf numFmtId="0" fontId="56" fillId="0" borderId="3" xfId="0" applyFont="1" applyFill="1" applyBorder="1" applyAlignment="1">
      <alignment vertical="top" wrapText="1"/>
    </xf>
    <xf numFmtId="184" fontId="56" fillId="0" borderId="2" xfId="0" applyNumberFormat="1" applyFont="1" applyFill="1" applyBorder="1" applyAlignment="1">
      <alignment horizontal="center" wrapText="1"/>
    </xf>
    <xf numFmtId="0" fontId="56" fillId="0" borderId="3" xfId="0" applyFont="1" applyFill="1" applyBorder="1" applyAlignment="1">
      <alignment horizontal="center" wrapText="1"/>
    </xf>
    <xf numFmtId="0" fontId="1" fillId="0" borderId="3" xfId="0" applyFont="1" applyFill="1" applyBorder="1" applyAlignment="1">
      <alignment vertical="top" wrapText="1"/>
    </xf>
    <xf numFmtId="180" fontId="15" fillId="0" borderId="3" xfId="49" applyNumberFormat="1" applyFont="1" applyFill="1" applyBorder="1" applyAlignment="1" applyProtection="1">
      <alignment vertical="top" wrapText="1"/>
      <protection locked="0"/>
    </xf>
    <xf numFmtId="0" fontId="15" fillId="0" borderId="2" xfId="61" applyFont="1" applyFill="1" applyBorder="1" applyAlignment="1" applyProtection="1">
      <alignment vertical="top" wrapText="1"/>
      <protection locked="0"/>
    </xf>
    <xf numFmtId="0" fontId="56" fillId="0" borderId="3" xfId="0" applyFont="1" applyFill="1" applyBorder="1" applyAlignment="1">
      <alignment wrapText="1"/>
    </xf>
    <xf numFmtId="0" fontId="61" fillId="0" borderId="2" xfId="0" applyFont="1" applyFill="1" applyBorder="1" applyAlignment="1">
      <alignment wrapText="1"/>
    </xf>
    <xf numFmtId="0" fontId="62" fillId="0" borderId="2" xfId="0" applyFont="1" applyFill="1" applyBorder="1" applyAlignment="1"/>
    <xf numFmtId="0" fontId="17" fillId="0" borderId="2" xfId="0" applyFont="1" applyFill="1" applyBorder="1" applyAlignment="1"/>
    <xf numFmtId="0" fontId="56" fillId="0" borderId="2" xfId="0" applyNumberFormat="1" applyFont="1" applyFill="1" applyBorder="1" applyAlignment="1">
      <alignment vertical="center" wrapText="1"/>
    </xf>
    <xf numFmtId="0" fontId="56" fillId="0" borderId="2" xfId="0" applyNumberFormat="1" applyFont="1" applyFill="1" applyBorder="1" applyAlignment="1">
      <alignment horizontal="center" vertical="center" wrapText="1"/>
    </xf>
    <xf numFmtId="0" fontId="57" fillId="0" borderId="2" xfId="0" applyNumberFormat="1" applyFont="1" applyFill="1" applyBorder="1" applyAlignment="1">
      <alignment wrapText="1"/>
    </xf>
    <xf numFmtId="0" fontId="60" fillId="0" borderId="2" xfId="0" applyFont="1" applyFill="1" applyBorder="1" applyAlignment="1">
      <alignment wrapText="1"/>
    </xf>
    <xf numFmtId="0" fontId="57" fillId="0" borderId="2" xfId="0" applyFont="1" applyFill="1" applyBorder="1" applyAlignment="1">
      <alignment wrapText="1"/>
    </xf>
    <xf numFmtId="0" fontId="56" fillId="0" borderId="19" xfId="0" applyNumberFormat="1" applyFont="1" applyFill="1" applyBorder="1" applyAlignment="1">
      <alignment wrapText="1"/>
    </xf>
    <xf numFmtId="0" fontId="56" fillId="0" borderId="19" xfId="0" applyNumberFormat="1" applyFont="1" applyFill="1" applyBorder="1" applyAlignment="1">
      <alignment horizontal="center" wrapText="1"/>
    </xf>
    <xf numFmtId="0" fontId="56" fillId="0" borderId="20" xfId="0" applyNumberFormat="1" applyFont="1" applyFill="1" applyBorder="1" applyAlignment="1">
      <alignment wrapText="1"/>
    </xf>
    <xf numFmtId="0" fontId="56" fillId="0" borderId="20" xfId="0" applyNumberFormat="1" applyFont="1" applyFill="1" applyBorder="1" applyAlignment="1">
      <alignment horizontal="center" wrapText="1"/>
    </xf>
    <xf numFmtId="0" fontId="56" fillId="0" borderId="20" xfId="61" applyNumberFormat="1" applyFont="1" applyFill="1" applyBorder="1" applyAlignment="1" applyProtection="1">
      <alignment vertical="center" wrapText="1"/>
      <protection locked="0"/>
    </xf>
    <xf numFmtId="0" fontId="17" fillId="0" borderId="0" xfId="0" applyFont="1" applyFill="1" applyAlignment="1">
      <alignment vertical="center"/>
    </xf>
    <xf numFmtId="0" fontId="17" fillId="0" borderId="0" xfId="0" applyFont="1" applyFill="1" applyAlignment="1">
      <alignment horizontal="left" vertical="center"/>
    </xf>
    <xf numFmtId="0" fontId="63" fillId="0" borderId="0" xfId="0" applyFont="1" applyFill="1" applyAlignment="1">
      <alignment horizontal="left" vertical="center"/>
    </xf>
    <xf numFmtId="0" fontId="64" fillId="0" borderId="0" xfId="0" applyFont="1" applyFill="1" applyAlignment="1">
      <alignment horizontal="center" vertical="center"/>
    </xf>
    <xf numFmtId="0" fontId="65" fillId="0" borderId="0" xfId="0" applyFont="1" applyFill="1" applyAlignment="1">
      <alignment horizontal="justify" vertical="center"/>
    </xf>
    <xf numFmtId="0" fontId="66" fillId="0" borderId="0" xfId="0" applyFont="1" applyFill="1" applyAlignment="1">
      <alignment horizontal="justify" vertical="center"/>
    </xf>
    <xf numFmtId="0" fontId="67" fillId="0" borderId="0" xfId="0" applyFont="1" applyFill="1" applyAlignment="1">
      <alignment horizontal="left" vertical="center"/>
    </xf>
    <xf numFmtId="0" fontId="68" fillId="0" borderId="0" xfId="0" applyFont="1" applyFill="1" applyAlignment="1">
      <alignment horizontal="left" vertical="center"/>
    </xf>
    <xf numFmtId="0" fontId="69" fillId="0" borderId="0" xfId="0" applyFont="1" applyFill="1" applyAlignment="1">
      <alignment horizontal="center" vertical="center"/>
    </xf>
    <xf numFmtId="0" fontId="70" fillId="0" borderId="0" xfId="0" applyFont="1" applyFill="1" applyAlignment="1">
      <alignment horizontal="center" vertical="center"/>
    </xf>
    <xf numFmtId="0" fontId="71" fillId="0" borderId="0" xfId="0" applyFont="1" applyFill="1" applyAlignment="1">
      <alignment horizontal="center" vertical="center"/>
    </xf>
    <xf numFmtId="57" fontId="70" fillId="0" borderId="0" xfId="0" applyNumberFormat="1" applyFont="1" applyFill="1" applyAlignment="1">
      <alignment horizontal="center" vertical="center"/>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省与各地结算单" xfId="49"/>
    <cellStyle name="常规 19 2 2" xfId="50"/>
    <cellStyle name="千位分隔 4 6" xfId="51"/>
    <cellStyle name="常规_2007年云南省向人大报送政府收支预算表格式编制过程表 2" xfId="52"/>
    <cellStyle name="常规 8" xfId="53"/>
    <cellStyle name="常规 19 2" xfId="54"/>
    <cellStyle name="常规 16" xfId="55"/>
    <cellStyle name="常规 2 2 2" xfId="56"/>
    <cellStyle name="常规 10" xfId="57"/>
    <cellStyle name="常规 10 2" xfId="58"/>
    <cellStyle name="常规_2007年云南省向人大报送政府收支预算表格式编制过程表" xfId="59"/>
    <cellStyle name="Normal" xfId="60"/>
    <cellStyle name="常规 9 5" xfId="61"/>
    <cellStyle name="常规 19" xfId="62"/>
    <cellStyle name="常规 28" xfId="63"/>
    <cellStyle name="常规 2 2" xfId="64"/>
    <cellStyle name="常规 2 2 6" xfId="65"/>
    <cellStyle name="千位分隔 2" xfId="66"/>
    <cellStyle name="常规 2 4" xfId="67"/>
    <cellStyle name="常规 11 3" xfId="68"/>
    <cellStyle name="常规 10 2_报预算局：2016年云南省及省本级1-7月社保基金预算执行情况表（0823）" xfId="69"/>
    <cellStyle name="常规_2007年云南省向人大报送政府收支预算表格式编制过程表 2 2" xfId="70"/>
    <cellStyle name="常规 2" xfId="71"/>
  </cellStyles>
  <dxfs count="1">
    <dxf>
      <font>
        <b val="0"/>
        <color indexed="9"/>
      </font>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9044;&#31639;&#35843;&#25972;&#33609;&#26696;&#65288;&#33258;&#29992;&#65306;&#35843;&#2597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 val="Main"/>
      <sheetName val="Sheet1"/>
      <sheetName val="eqpmad2"/>
      <sheetName val="RecoveredExternalLink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公共预算平衡表1 "/>
      <sheetName val="分部门收入（公共预算收入）2"/>
      <sheetName val="支出汇总表3"/>
      <sheetName val="支出表（年初本级项目调减）3-1"/>
      <sheetName val="支出表（上年结转项目调减）3-2"/>
      <sheetName val="支出表（上级一般性项目已下达未支出建议结转）3-3"/>
      <sheetName val="支出表（上级专款项目已下达未支出建议结转）3-4"/>
      <sheetName val="支出表（本级安排后3个月预计数）3-5"/>
      <sheetName val="支出表（年初未下达建议下达项目）3-6 "/>
      <sheetName val="政府性基金收入4"/>
      <sheetName val="政府性基金支出5"/>
      <sheetName val="社会保险基金收入6"/>
      <sheetName val="社会保险基金支出7"/>
      <sheetName val="国有资本经营预算收入8"/>
      <sheetName val="国有资本经营预算支出9"/>
      <sheetName val="政府债务限额10"/>
      <sheetName val="政府债务余额11"/>
      <sheetName val="取数表"/>
    </sheetNames>
    <sheetDataSet>
      <sheetData sheetId="0"/>
      <sheetData sheetId="1"/>
      <sheetData sheetId="2">
        <row r="356">
          <cell r="CD356">
            <v>67039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topLeftCell="A6" workbookViewId="0">
      <selection activeCell="B21" sqref="B21"/>
    </sheetView>
  </sheetViews>
  <sheetFormatPr defaultColWidth="9" defaultRowHeight="14.25"/>
  <cols>
    <col min="1" max="1" width="110.375" style="309" customWidth="1"/>
    <col min="2" max="16384" width="9" style="309"/>
  </cols>
  <sheetData>
    <row r="1" s="309" customFormat="1" ht="30.75" customHeight="1"/>
    <row r="2" s="309" customFormat="1" ht="30.75" customHeight="1"/>
    <row r="3" s="309" customFormat="1" ht="30.75" customHeight="1"/>
    <row r="4" s="309" customFormat="1" ht="46.5" spans="1:1">
      <c r="A4" s="315" t="s">
        <v>0</v>
      </c>
    </row>
    <row r="5" s="309" customFormat="1" ht="46.5" spans="1:1">
      <c r="A5" s="315" t="s">
        <v>1</v>
      </c>
    </row>
    <row r="6" s="309" customFormat="1" ht="39.75" spans="1:1">
      <c r="A6" s="316" t="s">
        <v>2</v>
      </c>
    </row>
    <row r="7" s="309" customFormat="1" ht="54.75" spans="1:1">
      <c r="A7" s="317"/>
    </row>
    <row r="8" s="309" customFormat="1" ht="22.5" spans="1:1">
      <c r="A8" s="318"/>
    </row>
    <row r="9" s="309" customFormat="1" ht="22.5" spans="1:1">
      <c r="A9" s="318"/>
    </row>
    <row r="10" s="309" customFormat="1" ht="22.5" spans="1:1">
      <c r="A10" s="318"/>
    </row>
    <row r="11" s="309" customFormat="1" ht="22.5" spans="1:1">
      <c r="A11" s="318"/>
    </row>
    <row r="12" s="309" customFormat="1" ht="22.5" spans="1:1">
      <c r="A12" s="318"/>
    </row>
    <row r="13" s="309" customFormat="1" ht="22.5" spans="1:1">
      <c r="A13" s="318"/>
    </row>
    <row r="14" s="309" customFormat="1" ht="22.5" spans="1:1">
      <c r="A14" s="318"/>
    </row>
    <row r="15" s="309" customFormat="1" ht="22.5" spans="1:1">
      <c r="A15" s="318"/>
    </row>
    <row r="16" s="309" customFormat="1" ht="22.5" spans="1:1">
      <c r="A16" s="318"/>
    </row>
    <row r="17" s="309" customFormat="1" ht="22.5" spans="1:1">
      <c r="A17" s="318"/>
    </row>
    <row r="18" s="309" customFormat="1" ht="22.5" spans="1:1">
      <c r="A18" s="318"/>
    </row>
    <row r="19" s="309" customFormat="1" ht="22.5" spans="1:1">
      <c r="A19" s="318"/>
    </row>
    <row r="20" s="309" customFormat="1" ht="22.5" spans="1:1">
      <c r="A20" s="318"/>
    </row>
    <row r="21" s="309" customFormat="1" ht="22.5" spans="1:1">
      <c r="A21" s="319" t="s">
        <v>3</v>
      </c>
    </row>
    <row r="22" s="309" customFormat="1" ht="22.5" spans="1:1">
      <c r="A22" s="320">
        <v>44854</v>
      </c>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7"/>
  <sheetViews>
    <sheetView topLeftCell="A18" workbookViewId="0">
      <selection activeCell="C27" sqref="C27"/>
    </sheetView>
  </sheetViews>
  <sheetFormatPr defaultColWidth="9" defaultRowHeight="14.25" outlineLevelCol="4"/>
  <cols>
    <col min="1" max="1" width="50.775" style="102" customWidth="1"/>
    <col min="2" max="2" width="18.6666666666667" style="103" customWidth="1"/>
    <col min="3" max="3" width="18.6666666666667" style="125" customWidth="1"/>
    <col min="4" max="4" width="16.25" style="126" customWidth="1"/>
    <col min="5" max="8" width="9" style="102"/>
    <col min="9" max="9" width="12.625" style="102"/>
    <col min="10" max="16384" width="9" style="102"/>
  </cols>
  <sheetData>
    <row r="1" s="102" customFormat="1" ht="45" customHeight="1" spans="1:4">
      <c r="A1" s="105" t="s">
        <v>3016</v>
      </c>
      <c r="B1" s="106"/>
      <c r="C1" s="106"/>
      <c r="D1" s="127"/>
    </row>
    <row r="2" s="123" customFormat="1" ht="20.1" customHeight="1" spans="1:4">
      <c r="A2" s="128"/>
      <c r="B2" s="129"/>
      <c r="C2" s="129"/>
      <c r="D2" s="130" t="s">
        <v>3017</v>
      </c>
    </row>
    <row r="3" s="102" customFormat="1" ht="45" customHeight="1" spans="1:4">
      <c r="A3" s="131" t="s">
        <v>3018</v>
      </c>
      <c r="B3" s="132" t="s">
        <v>2402</v>
      </c>
      <c r="C3" s="111" t="s">
        <v>3019</v>
      </c>
      <c r="D3" s="111" t="s">
        <v>23</v>
      </c>
    </row>
    <row r="4" s="102" customFormat="1" ht="36" customHeight="1" spans="1:5">
      <c r="A4" s="133" t="s">
        <v>3020</v>
      </c>
      <c r="B4" s="134">
        <f>SUM(B5:B11)</f>
        <v>64741</v>
      </c>
      <c r="C4" s="135">
        <f>SUM(C5:C11)</f>
        <v>0</v>
      </c>
      <c r="D4" s="134">
        <f>SUM(D5:D11)</f>
        <v>64741</v>
      </c>
      <c r="E4" s="102" t="s">
        <v>179</v>
      </c>
    </row>
    <row r="5" s="102" customFormat="1" ht="36" customHeight="1" spans="1:5">
      <c r="A5" s="136" t="s">
        <v>3021</v>
      </c>
      <c r="B5" s="137">
        <v>34328</v>
      </c>
      <c r="C5" s="138"/>
      <c r="D5" s="139">
        <f t="shared" ref="D5:D11" si="0">B5+C5</f>
        <v>34328</v>
      </c>
      <c r="E5" s="102" t="s">
        <v>182</v>
      </c>
    </row>
    <row r="6" s="102" customFormat="1" ht="36" customHeight="1" spans="1:5">
      <c r="A6" s="136" t="s">
        <v>3022</v>
      </c>
      <c r="B6" s="137">
        <v>25</v>
      </c>
      <c r="C6" s="138"/>
      <c r="D6" s="139">
        <f t="shared" si="0"/>
        <v>25</v>
      </c>
      <c r="E6" s="102" t="s">
        <v>182</v>
      </c>
    </row>
    <row r="7" s="124" customFormat="1" ht="36" customHeight="1" spans="1:5">
      <c r="A7" s="136" t="s">
        <v>3023</v>
      </c>
      <c r="B7" s="137"/>
      <c r="C7" s="138"/>
      <c r="D7" s="139">
        <f t="shared" si="0"/>
        <v>0</v>
      </c>
      <c r="E7" s="102" t="s">
        <v>182</v>
      </c>
    </row>
    <row r="8" s="102" customFormat="1" ht="36" customHeight="1" spans="1:5">
      <c r="A8" s="136" t="s">
        <v>3024</v>
      </c>
      <c r="B8" s="137"/>
      <c r="C8" s="138"/>
      <c r="D8" s="139">
        <f t="shared" si="0"/>
        <v>0</v>
      </c>
      <c r="E8" s="102" t="s">
        <v>182</v>
      </c>
    </row>
    <row r="9" s="102" customFormat="1" ht="36" customHeight="1" spans="1:5">
      <c r="A9" s="136" t="s">
        <v>3025</v>
      </c>
      <c r="B9" s="137"/>
      <c r="C9" s="138"/>
      <c r="D9" s="139">
        <f t="shared" si="0"/>
        <v>0</v>
      </c>
      <c r="E9" s="102" t="s">
        <v>182</v>
      </c>
    </row>
    <row r="10" s="102" customFormat="1" ht="36" customHeight="1" spans="1:5">
      <c r="A10" s="136" t="s">
        <v>3026</v>
      </c>
      <c r="B10" s="137">
        <v>579</v>
      </c>
      <c r="C10" s="138"/>
      <c r="D10" s="139">
        <f t="shared" si="0"/>
        <v>579</v>
      </c>
      <c r="E10" s="102" t="s">
        <v>182</v>
      </c>
    </row>
    <row r="11" s="102" customFormat="1" ht="36" customHeight="1" spans="1:5">
      <c r="A11" s="136" t="s">
        <v>3027</v>
      </c>
      <c r="B11" s="137">
        <v>29809</v>
      </c>
      <c r="C11" s="138"/>
      <c r="D11" s="139">
        <f t="shared" si="0"/>
        <v>29809</v>
      </c>
      <c r="E11" s="102" t="s">
        <v>182</v>
      </c>
    </row>
    <row r="12" s="102" customFormat="1" ht="36" customHeight="1" spans="1:5">
      <c r="A12" s="133" t="s">
        <v>3028</v>
      </c>
      <c r="B12" s="134">
        <f>SUM(B13:B19)</f>
        <v>24334</v>
      </c>
      <c r="C12" s="135">
        <f>SUM(C13:C19)</f>
        <v>0</v>
      </c>
      <c r="D12" s="134">
        <f>SUM(D13:D19)</f>
        <v>24334</v>
      </c>
      <c r="E12" s="102" t="s">
        <v>179</v>
      </c>
    </row>
    <row r="13" s="102" customFormat="1" ht="36" customHeight="1" spans="1:5">
      <c r="A13" s="136" t="s">
        <v>3021</v>
      </c>
      <c r="B13" s="137">
        <v>22567</v>
      </c>
      <c r="C13" s="138"/>
      <c r="D13" s="139">
        <f t="shared" ref="D13:D19" si="1">B13+C13</f>
        <v>22567</v>
      </c>
      <c r="E13" s="102" t="s">
        <v>182</v>
      </c>
    </row>
    <row r="14" s="102" customFormat="1" ht="36" customHeight="1" spans="1:5">
      <c r="A14" s="136" t="s">
        <v>3022</v>
      </c>
      <c r="B14" s="137">
        <v>11</v>
      </c>
      <c r="C14" s="138"/>
      <c r="D14" s="139">
        <f t="shared" si="1"/>
        <v>11</v>
      </c>
      <c r="E14" s="102" t="s">
        <v>182</v>
      </c>
    </row>
    <row r="15" s="102" customFormat="1" ht="36" customHeight="1" spans="1:5">
      <c r="A15" s="136" t="s">
        <v>3023</v>
      </c>
      <c r="B15" s="137">
        <v>1356</v>
      </c>
      <c r="C15" s="138"/>
      <c r="D15" s="139">
        <f t="shared" si="1"/>
        <v>1356</v>
      </c>
      <c r="E15" s="102" t="s">
        <v>182</v>
      </c>
    </row>
    <row r="16" s="102" customFormat="1" ht="36" customHeight="1" spans="1:5">
      <c r="A16" s="136" t="s">
        <v>3024</v>
      </c>
      <c r="B16" s="137"/>
      <c r="C16" s="138"/>
      <c r="D16" s="139">
        <f t="shared" si="1"/>
        <v>0</v>
      </c>
      <c r="E16" s="102" t="s">
        <v>182</v>
      </c>
    </row>
    <row r="17" s="102" customFormat="1" ht="36" customHeight="1" spans="1:5">
      <c r="A17" s="136" t="s">
        <v>3025</v>
      </c>
      <c r="B17" s="137"/>
      <c r="C17" s="138"/>
      <c r="D17" s="139">
        <f t="shared" si="1"/>
        <v>0</v>
      </c>
      <c r="E17" s="102" t="s">
        <v>182</v>
      </c>
    </row>
    <row r="18" s="102" customFormat="1" ht="36" customHeight="1" spans="1:5">
      <c r="A18" s="136" t="s">
        <v>3026</v>
      </c>
      <c r="B18" s="137">
        <v>400</v>
      </c>
      <c r="C18" s="138"/>
      <c r="D18" s="139">
        <f t="shared" si="1"/>
        <v>400</v>
      </c>
      <c r="E18" s="102" t="s">
        <v>182</v>
      </c>
    </row>
    <row r="19" s="102" customFormat="1" ht="36" customHeight="1" spans="1:5">
      <c r="A19" s="136" t="s">
        <v>3027</v>
      </c>
      <c r="B19" s="137"/>
      <c r="C19" s="138"/>
      <c r="D19" s="139">
        <f t="shared" si="1"/>
        <v>0</v>
      </c>
      <c r="E19" s="102" t="s">
        <v>182</v>
      </c>
    </row>
    <row r="20" s="102" customFormat="1" ht="36" customHeight="1" spans="1:5">
      <c r="A20" s="133" t="s">
        <v>3029</v>
      </c>
      <c r="B20" s="134">
        <f>SUM(B21:B27)</f>
        <v>3416</v>
      </c>
      <c r="C20" s="135">
        <f>SUM(C21:C27)</f>
        <v>519</v>
      </c>
      <c r="D20" s="134">
        <f>SUM(D21:D27)</f>
        <v>3935</v>
      </c>
      <c r="E20" s="102" t="s">
        <v>179</v>
      </c>
    </row>
    <row r="21" s="102" customFormat="1" ht="36" customHeight="1" spans="1:5">
      <c r="A21" s="136" t="s">
        <v>3021</v>
      </c>
      <c r="B21" s="137">
        <v>2312</v>
      </c>
      <c r="C21" s="135"/>
      <c r="D21" s="139">
        <f t="shared" ref="D21:D27" si="2">B21+C21</f>
        <v>2312</v>
      </c>
      <c r="E21" s="102" t="s">
        <v>182</v>
      </c>
    </row>
    <row r="22" s="102" customFormat="1" ht="36" customHeight="1" spans="1:5">
      <c r="A22" s="136" t="s">
        <v>3022</v>
      </c>
      <c r="B22" s="137">
        <v>4</v>
      </c>
      <c r="C22" s="135"/>
      <c r="D22" s="139">
        <f t="shared" si="2"/>
        <v>4</v>
      </c>
      <c r="E22" s="102" t="s">
        <v>182</v>
      </c>
    </row>
    <row r="23" s="102" customFormat="1" ht="36" customHeight="1" spans="1:5">
      <c r="A23" s="136" t="s">
        <v>3023</v>
      </c>
      <c r="B23" s="134"/>
      <c r="C23" s="135"/>
      <c r="D23" s="139">
        <f t="shared" si="2"/>
        <v>0</v>
      </c>
      <c r="E23" s="102" t="s">
        <v>182</v>
      </c>
    </row>
    <row r="24" s="102" customFormat="1" ht="36" customHeight="1" spans="1:5">
      <c r="A24" s="136" t="s">
        <v>3024</v>
      </c>
      <c r="B24" s="139"/>
      <c r="C24" s="138"/>
      <c r="D24" s="139">
        <f t="shared" si="2"/>
        <v>0</v>
      </c>
      <c r="E24" s="102" t="s">
        <v>182</v>
      </c>
    </row>
    <row r="25" s="102" customFormat="1" ht="36" customHeight="1" spans="1:5">
      <c r="A25" s="136" t="s">
        <v>3025</v>
      </c>
      <c r="B25" s="139"/>
      <c r="C25" s="138"/>
      <c r="D25" s="139">
        <f t="shared" si="2"/>
        <v>0</v>
      </c>
      <c r="E25" s="102" t="s">
        <v>182</v>
      </c>
    </row>
    <row r="26" s="102" customFormat="1" ht="36" customHeight="1" spans="1:5">
      <c r="A26" s="136" t="s">
        <v>3026</v>
      </c>
      <c r="B26" s="139"/>
      <c r="C26" s="138"/>
      <c r="D26" s="139">
        <f t="shared" si="2"/>
        <v>0</v>
      </c>
      <c r="E26" s="102" t="s">
        <v>182</v>
      </c>
    </row>
    <row r="27" s="102" customFormat="1" ht="36" customHeight="1" spans="1:5">
      <c r="A27" s="136" t="s">
        <v>3027</v>
      </c>
      <c r="B27" s="139">
        <v>1100</v>
      </c>
      <c r="C27" s="138">
        <v>519</v>
      </c>
      <c r="D27" s="139">
        <f t="shared" si="2"/>
        <v>1619</v>
      </c>
      <c r="E27" s="102" t="s">
        <v>182</v>
      </c>
    </row>
    <row r="28" s="102" customFormat="1" ht="36" customHeight="1" spans="1:5">
      <c r="A28" s="133" t="s">
        <v>3030</v>
      </c>
      <c r="B28" s="134">
        <f>SUM(B29:B35)</f>
        <v>22512</v>
      </c>
      <c r="C28" s="135">
        <f>SUM(C29:C35)</f>
        <v>0</v>
      </c>
      <c r="D28" s="134">
        <f>SUM(D29:D35)</f>
        <v>22512</v>
      </c>
      <c r="E28" s="102" t="s">
        <v>179</v>
      </c>
    </row>
    <row r="29" s="102" customFormat="1" ht="36" customHeight="1" spans="1:5">
      <c r="A29" s="136" t="s">
        <v>3021</v>
      </c>
      <c r="B29" s="137">
        <v>17917</v>
      </c>
      <c r="C29" s="135"/>
      <c r="D29" s="139">
        <f t="shared" ref="D29:D35" si="3">B29+C29</f>
        <v>17917</v>
      </c>
      <c r="E29" s="102" t="s">
        <v>182</v>
      </c>
    </row>
    <row r="30" s="102" customFormat="1" ht="36" customHeight="1" spans="1:5">
      <c r="A30" s="136" t="s">
        <v>3022</v>
      </c>
      <c r="B30" s="137">
        <v>72</v>
      </c>
      <c r="C30" s="135"/>
      <c r="D30" s="139">
        <f t="shared" si="3"/>
        <v>72</v>
      </c>
      <c r="E30" s="102" t="s">
        <v>182</v>
      </c>
    </row>
    <row r="31" s="102" customFormat="1" ht="36" customHeight="1" spans="1:5">
      <c r="A31" s="136" t="s">
        <v>3023</v>
      </c>
      <c r="B31" s="137">
        <v>2</v>
      </c>
      <c r="C31" s="135"/>
      <c r="D31" s="139">
        <f t="shared" si="3"/>
        <v>2</v>
      </c>
      <c r="E31" s="102" t="s">
        <v>182</v>
      </c>
    </row>
    <row r="32" s="102" customFormat="1" ht="36" customHeight="1" spans="1:5">
      <c r="A32" s="136" t="s">
        <v>3024</v>
      </c>
      <c r="B32" s="139"/>
      <c r="C32" s="138"/>
      <c r="D32" s="139">
        <f t="shared" si="3"/>
        <v>0</v>
      </c>
      <c r="E32" s="102" t="s">
        <v>182</v>
      </c>
    </row>
    <row r="33" s="102" customFormat="1" ht="36" customHeight="1" spans="1:5">
      <c r="A33" s="136" t="s">
        <v>3025</v>
      </c>
      <c r="B33" s="139"/>
      <c r="C33" s="138"/>
      <c r="D33" s="139">
        <f t="shared" si="3"/>
        <v>0</v>
      </c>
      <c r="E33" s="102" t="s">
        <v>182</v>
      </c>
    </row>
    <row r="34" s="102" customFormat="1" ht="36" customHeight="1" spans="1:5">
      <c r="A34" s="136" t="s">
        <v>3026</v>
      </c>
      <c r="B34" s="103">
        <v>21</v>
      </c>
      <c r="C34" s="138"/>
      <c r="D34" s="139">
        <f t="shared" si="3"/>
        <v>21</v>
      </c>
      <c r="E34" s="102" t="s">
        <v>182</v>
      </c>
    </row>
    <row r="35" s="102" customFormat="1" ht="36" customHeight="1" spans="1:5">
      <c r="A35" s="136" t="s">
        <v>3027</v>
      </c>
      <c r="B35" s="139">
        <v>4500</v>
      </c>
      <c r="C35" s="138"/>
      <c r="D35" s="139">
        <f t="shared" si="3"/>
        <v>4500</v>
      </c>
      <c r="E35" s="102" t="s">
        <v>182</v>
      </c>
    </row>
    <row r="36" s="102" customFormat="1" ht="36" customHeight="1" spans="1:5">
      <c r="A36" s="133" t="s">
        <v>3031</v>
      </c>
      <c r="B36" s="134">
        <f>SUM(B37:B43)</f>
        <v>948</v>
      </c>
      <c r="C36" s="135">
        <f>SUM(C37:C43)</f>
        <v>0</v>
      </c>
      <c r="D36" s="134">
        <f>SUM(D37:D43)</f>
        <v>948</v>
      </c>
      <c r="E36" s="102" t="s">
        <v>179</v>
      </c>
    </row>
    <row r="37" s="102" customFormat="1" ht="36" customHeight="1" spans="1:5">
      <c r="A37" s="136" t="s">
        <v>3021</v>
      </c>
      <c r="B37" s="134"/>
      <c r="C37" s="139"/>
      <c r="D37" s="134">
        <f t="shared" ref="D37:D43" si="4">B37+C37</f>
        <v>0</v>
      </c>
      <c r="E37" s="102" t="s">
        <v>182</v>
      </c>
    </row>
    <row r="38" s="102" customFormat="1" ht="36" customHeight="1" spans="1:5">
      <c r="A38" s="136" t="s">
        <v>3022</v>
      </c>
      <c r="B38" s="134"/>
      <c r="C38" s="134"/>
      <c r="D38" s="134">
        <f t="shared" si="4"/>
        <v>0</v>
      </c>
      <c r="E38" s="102" t="s">
        <v>182</v>
      </c>
    </row>
    <row r="39" s="102" customFormat="1" ht="36" customHeight="1" spans="1:5">
      <c r="A39" s="136" t="s">
        <v>3023</v>
      </c>
      <c r="B39" s="134"/>
      <c r="C39" s="134"/>
      <c r="D39" s="134">
        <f t="shared" si="4"/>
        <v>0</v>
      </c>
      <c r="E39" s="102" t="s">
        <v>182</v>
      </c>
    </row>
    <row r="40" s="102" customFormat="1" ht="36" customHeight="1" spans="1:5">
      <c r="A40" s="136" t="s">
        <v>3024</v>
      </c>
      <c r="B40" s="139"/>
      <c r="C40" s="139"/>
      <c r="D40" s="134">
        <f t="shared" si="4"/>
        <v>0</v>
      </c>
      <c r="E40" s="102" t="s">
        <v>182</v>
      </c>
    </row>
    <row r="41" s="102" customFormat="1" ht="36" customHeight="1" spans="1:5">
      <c r="A41" s="136" t="s">
        <v>3025</v>
      </c>
      <c r="B41" s="139"/>
      <c r="C41" s="139"/>
      <c r="D41" s="134">
        <f t="shared" si="4"/>
        <v>0</v>
      </c>
      <c r="E41" s="102" t="s">
        <v>182</v>
      </c>
    </row>
    <row r="42" s="102" customFormat="1" ht="36" customHeight="1" spans="1:5">
      <c r="A42" s="136" t="s">
        <v>3026</v>
      </c>
      <c r="B42" s="139"/>
      <c r="C42" s="139"/>
      <c r="D42" s="134">
        <f t="shared" si="4"/>
        <v>0</v>
      </c>
      <c r="E42" s="102" t="s">
        <v>182</v>
      </c>
    </row>
    <row r="43" s="102" customFormat="1" ht="36" customHeight="1" spans="1:5">
      <c r="A43" s="136" t="s">
        <v>3027</v>
      </c>
      <c r="B43" s="139">
        <v>948</v>
      </c>
      <c r="C43" s="139"/>
      <c r="D43" s="134">
        <f t="shared" si="4"/>
        <v>948</v>
      </c>
      <c r="E43" s="102" t="s">
        <v>182</v>
      </c>
    </row>
    <row r="44" s="102" customFormat="1" ht="36" customHeight="1" spans="1:5">
      <c r="A44" s="133" t="s">
        <v>3032</v>
      </c>
      <c r="B44" s="134">
        <f>SUM(B45:B51)</f>
        <v>12324</v>
      </c>
      <c r="C44" s="135">
        <f>SUM(C45:C51)</f>
        <v>0</v>
      </c>
      <c r="D44" s="134">
        <f>SUM(D45:D51)</f>
        <v>12324</v>
      </c>
      <c r="E44" s="102" t="s">
        <v>179</v>
      </c>
    </row>
    <row r="45" s="102" customFormat="1" ht="36" customHeight="1" spans="1:5">
      <c r="A45" s="136" t="s">
        <v>3021</v>
      </c>
      <c r="B45" s="137">
        <v>3528</v>
      </c>
      <c r="C45" s="135"/>
      <c r="D45" s="139">
        <f t="shared" ref="D45:D51" si="5">B45+C45</f>
        <v>3528</v>
      </c>
      <c r="E45" s="102" t="s">
        <v>182</v>
      </c>
    </row>
    <row r="46" s="102" customFormat="1" ht="36" customHeight="1" spans="1:5">
      <c r="A46" s="136" t="s">
        <v>3022</v>
      </c>
      <c r="B46" s="137">
        <v>36</v>
      </c>
      <c r="C46" s="135"/>
      <c r="D46" s="139">
        <f t="shared" si="5"/>
        <v>36</v>
      </c>
      <c r="E46" s="102" t="s">
        <v>182</v>
      </c>
    </row>
    <row r="47" s="102" customFormat="1" ht="36" customHeight="1" spans="1:5">
      <c r="A47" s="136" t="s">
        <v>3023</v>
      </c>
      <c r="B47" s="137">
        <v>6529</v>
      </c>
      <c r="C47" s="138"/>
      <c r="D47" s="139">
        <f t="shared" si="5"/>
        <v>6529</v>
      </c>
      <c r="E47" s="102" t="s">
        <v>182</v>
      </c>
    </row>
    <row r="48" s="102" customFormat="1" ht="36" customHeight="1" spans="1:5">
      <c r="A48" s="136" t="s">
        <v>3024</v>
      </c>
      <c r="B48" s="137">
        <v>881</v>
      </c>
      <c r="C48" s="138"/>
      <c r="D48" s="139">
        <f t="shared" si="5"/>
        <v>881</v>
      </c>
      <c r="E48" s="102" t="s">
        <v>182</v>
      </c>
    </row>
    <row r="49" s="102" customFormat="1" ht="36" customHeight="1" spans="1:5">
      <c r="A49" s="136" t="s">
        <v>3025</v>
      </c>
      <c r="B49" s="139">
        <v>50</v>
      </c>
      <c r="C49" s="138"/>
      <c r="D49" s="139">
        <f t="shared" si="5"/>
        <v>50</v>
      </c>
      <c r="E49" s="102" t="s">
        <v>182</v>
      </c>
    </row>
    <row r="50" s="102" customFormat="1" ht="36" customHeight="1" spans="1:5">
      <c r="A50" s="136" t="s">
        <v>3026</v>
      </c>
      <c r="B50" s="103">
        <v>1300</v>
      </c>
      <c r="C50" s="135"/>
      <c r="D50" s="139">
        <f t="shared" si="5"/>
        <v>1300</v>
      </c>
      <c r="E50" s="102" t="s">
        <v>182</v>
      </c>
    </row>
    <row r="51" s="102" customFormat="1" ht="36" customHeight="1" spans="1:5">
      <c r="A51" s="136" t="s">
        <v>3027</v>
      </c>
      <c r="B51" s="134"/>
      <c r="C51" s="135"/>
      <c r="D51" s="139">
        <f t="shared" si="5"/>
        <v>0</v>
      </c>
      <c r="E51" s="102" t="s">
        <v>182</v>
      </c>
    </row>
    <row r="52" s="102" customFormat="1" ht="29" customHeight="1" spans="1:5">
      <c r="A52" s="133" t="s">
        <v>3033</v>
      </c>
      <c r="B52" s="134">
        <f>SUM(B53:B59)</f>
        <v>25559</v>
      </c>
      <c r="C52" s="135">
        <f>SUM(C53:C59)</f>
        <v>0</v>
      </c>
      <c r="D52" s="134">
        <f>SUM(D53:D59)</f>
        <v>25559</v>
      </c>
      <c r="E52" s="102" t="s">
        <v>179</v>
      </c>
    </row>
    <row r="53" s="102" customFormat="1" ht="36" customHeight="1" spans="1:5">
      <c r="A53" s="136" t="s">
        <v>3021</v>
      </c>
      <c r="B53" s="137">
        <v>9725</v>
      </c>
      <c r="C53" s="135"/>
      <c r="D53" s="139">
        <f t="shared" ref="D53:D59" si="6">B53+C53</f>
        <v>9725</v>
      </c>
      <c r="E53" s="102" t="s">
        <v>182</v>
      </c>
    </row>
    <row r="54" s="102" customFormat="1" ht="36" customHeight="1" spans="1:5">
      <c r="A54" s="136" t="s">
        <v>3022</v>
      </c>
      <c r="B54" s="137">
        <v>12</v>
      </c>
      <c r="C54" s="135"/>
      <c r="D54" s="139">
        <f t="shared" si="6"/>
        <v>12</v>
      </c>
      <c r="E54" s="102" t="s">
        <v>182</v>
      </c>
    </row>
    <row r="55" s="102" customFormat="1" ht="36" customHeight="1" spans="1:5">
      <c r="A55" s="136" t="s">
        <v>3023</v>
      </c>
      <c r="B55" s="137">
        <v>470</v>
      </c>
      <c r="C55" s="138"/>
      <c r="D55" s="139">
        <f t="shared" si="6"/>
        <v>470</v>
      </c>
      <c r="E55" s="102" t="s">
        <v>182</v>
      </c>
    </row>
    <row r="56" s="102" customFormat="1" ht="36" customHeight="1" spans="1:5">
      <c r="A56" s="136" t="s">
        <v>3024</v>
      </c>
      <c r="B56" s="139"/>
      <c r="C56" s="138"/>
      <c r="D56" s="139">
        <f t="shared" si="6"/>
        <v>0</v>
      </c>
      <c r="E56" s="102" t="s">
        <v>182</v>
      </c>
    </row>
    <row r="57" s="102" customFormat="1" ht="36" customHeight="1" spans="1:5">
      <c r="A57" s="136" t="s">
        <v>3025</v>
      </c>
      <c r="B57" s="139"/>
      <c r="C57" s="138"/>
      <c r="D57" s="139">
        <f t="shared" si="6"/>
        <v>0</v>
      </c>
      <c r="E57" s="102" t="s">
        <v>182</v>
      </c>
    </row>
    <row r="58" s="102" customFormat="1" ht="36" customHeight="1" spans="1:5">
      <c r="A58" s="136" t="s">
        <v>3026</v>
      </c>
      <c r="B58" s="139"/>
      <c r="C58" s="135"/>
      <c r="D58" s="139">
        <f t="shared" si="6"/>
        <v>0</v>
      </c>
      <c r="E58" s="102" t="s">
        <v>182</v>
      </c>
    </row>
    <row r="59" s="102" customFormat="1" ht="36" customHeight="1" spans="1:5">
      <c r="A59" s="136" t="s">
        <v>3027</v>
      </c>
      <c r="B59" s="139">
        <v>15352</v>
      </c>
      <c r="C59" s="135"/>
      <c r="D59" s="139">
        <f t="shared" si="6"/>
        <v>15352</v>
      </c>
      <c r="E59" s="102" t="s">
        <v>182</v>
      </c>
    </row>
    <row r="60" s="102" customFormat="1" ht="30" customHeight="1" spans="1:5">
      <c r="A60" s="120" t="s">
        <v>2514</v>
      </c>
      <c r="B60" s="140">
        <f t="shared" ref="B60:B67" si="7">B4+B12+B20+B28+B36+B44+B52</f>
        <v>153834</v>
      </c>
      <c r="C60" s="140">
        <f t="shared" ref="C60:C67" si="8">C4+C12+C20+C28+C36+C44+C52</f>
        <v>519</v>
      </c>
      <c r="D60" s="140">
        <f>D4+D12+D20+D28+D36+D44+D52</f>
        <v>154353</v>
      </c>
      <c r="E60" s="102" t="s">
        <v>179</v>
      </c>
    </row>
    <row r="61" s="102" customFormat="1" ht="36" customHeight="1" spans="1:5">
      <c r="A61" s="136" t="s">
        <v>3021</v>
      </c>
      <c r="B61" s="134">
        <f t="shared" si="7"/>
        <v>90377</v>
      </c>
      <c r="C61" s="135">
        <f t="shared" si="8"/>
        <v>0</v>
      </c>
      <c r="D61" s="139">
        <f t="shared" ref="D61:D67" si="9">B61+C61</f>
        <v>90377</v>
      </c>
      <c r="E61" s="102" t="s">
        <v>182</v>
      </c>
    </row>
    <row r="62" s="102" customFormat="1" ht="36" customHeight="1" spans="1:5">
      <c r="A62" s="136" t="s">
        <v>3022</v>
      </c>
      <c r="B62" s="134">
        <f t="shared" si="7"/>
        <v>160</v>
      </c>
      <c r="C62" s="135">
        <f t="shared" si="8"/>
        <v>0</v>
      </c>
      <c r="D62" s="139">
        <f t="shared" si="9"/>
        <v>160</v>
      </c>
      <c r="E62" s="102" t="s">
        <v>182</v>
      </c>
    </row>
    <row r="63" s="102" customFormat="1" ht="36" customHeight="1" spans="1:5">
      <c r="A63" s="136" t="s">
        <v>3023</v>
      </c>
      <c r="B63" s="134">
        <f t="shared" si="7"/>
        <v>8357</v>
      </c>
      <c r="C63" s="138">
        <f t="shared" si="8"/>
        <v>0</v>
      </c>
      <c r="D63" s="139">
        <f t="shared" si="9"/>
        <v>8357</v>
      </c>
      <c r="E63" s="102" t="s">
        <v>182</v>
      </c>
    </row>
    <row r="64" s="102" customFormat="1" ht="36" customHeight="1" spans="1:5">
      <c r="A64" s="136" t="s">
        <v>3024</v>
      </c>
      <c r="B64" s="134">
        <f t="shared" si="7"/>
        <v>881</v>
      </c>
      <c r="C64" s="138">
        <f t="shared" si="8"/>
        <v>0</v>
      </c>
      <c r="D64" s="139">
        <f t="shared" si="9"/>
        <v>881</v>
      </c>
      <c r="E64" s="102" t="s">
        <v>182</v>
      </c>
    </row>
    <row r="65" s="102" customFormat="1" ht="36" customHeight="1" spans="1:5">
      <c r="A65" s="136" t="s">
        <v>3025</v>
      </c>
      <c r="B65" s="134">
        <f t="shared" si="7"/>
        <v>50</v>
      </c>
      <c r="C65" s="138">
        <f t="shared" si="8"/>
        <v>0</v>
      </c>
      <c r="D65" s="139">
        <f t="shared" si="9"/>
        <v>50</v>
      </c>
      <c r="E65" s="102" t="s">
        <v>182</v>
      </c>
    </row>
    <row r="66" s="102" customFormat="1" ht="36" customHeight="1" spans="1:5">
      <c r="A66" s="136" t="s">
        <v>3026</v>
      </c>
      <c r="B66" s="134">
        <f t="shared" si="7"/>
        <v>2300</v>
      </c>
      <c r="C66" s="135">
        <f t="shared" si="8"/>
        <v>0</v>
      </c>
      <c r="D66" s="139">
        <f t="shared" si="9"/>
        <v>2300</v>
      </c>
      <c r="E66" s="102" t="s">
        <v>182</v>
      </c>
    </row>
    <row r="67" s="102" customFormat="1" ht="36" customHeight="1" spans="1:5">
      <c r="A67" s="136" t="s">
        <v>3027</v>
      </c>
      <c r="B67" s="134">
        <f t="shared" si="7"/>
        <v>51709</v>
      </c>
      <c r="C67" s="135">
        <f t="shared" si="8"/>
        <v>519</v>
      </c>
      <c r="D67" s="139">
        <f t="shared" si="9"/>
        <v>52228</v>
      </c>
      <c r="E67" s="102" t="s">
        <v>182</v>
      </c>
    </row>
  </sheetData>
  <mergeCells count="1">
    <mergeCell ref="A1:D1"/>
  </mergeCells>
  <conditionalFormatting sqref="C27">
    <cfRule type="cellIs" dxfId="0" priority="1" stopIfTrue="1" operator="lessThanOrEqual">
      <formula>-1</formula>
    </cfRule>
  </conditionalFormatting>
  <conditionalFormatting sqref="B57:B59">
    <cfRule type="cellIs" dxfId="0" priority="2" stopIfTrue="1" operator="lessThanOrEqual">
      <formula>-1</formula>
    </cfRule>
  </conditionalFormatting>
  <conditionalFormatting sqref="C40:C42">
    <cfRule type="cellIs" dxfId="0" priority="3" stopIfTrue="1" operator="lessThanOrEqual">
      <formula>-1</formula>
    </cfRule>
  </conditionalFormatting>
  <conditionalFormatting sqref="B40:B43 B35:D35 C34:D34 C5:D11 B32:D33 B24:D26 B27 D27 C13:D19 D29:D31 D21:D23 D45:D51 D53:D59 D61:D67">
    <cfRule type="cellIs" dxfId="0" priority="7" stopIfTrue="1" operator="lessThanOrEqual">
      <formula>-1</formula>
    </cfRule>
  </conditionalFormatting>
  <conditionalFormatting sqref="C47:C48 B49:C49">
    <cfRule type="cellIs" dxfId="0" priority="6" stopIfTrue="1" operator="lessThanOrEqual">
      <formula>-1</formula>
    </cfRule>
  </conditionalFormatting>
  <conditionalFormatting sqref="C55 B56:C56 C57">
    <cfRule type="cellIs" dxfId="0" priority="5" stopIfTrue="1" operator="lessThanOrEqual">
      <formula>-1</formula>
    </cfRule>
  </conditionalFormatting>
  <conditionalFormatting sqref="B63:C65">
    <cfRule type="cellIs" dxfId="0" priority="4" stopIfTrue="1" operator="lessThanOrEqual">
      <formula>-1</formula>
    </cfRule>
  </conditionalFormatting>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topLeftCell="A12" workbookViewId="0">
      <selection activeCell="L20" sqref="L20"/>
    </sheetView>
  </sheetViews>
  <sheetFormatPr defaultColWidth="9" defaultRowHeight="14.25" outlineLevelCol="4"/>
  <cols>
    <col min="1" max="1" width="50.775" style="101" customWidth="1"/>
    <col min="2" max="2" width="17.125" style="103" customWidth="1"/>
    <col min="3" max="4" width="18.6666666666667" style="104" customWidth="1"/>
    <col min="5" max="6" width="9" style="101"/>
    <col min="7" max="7" width="9.375" style="101"/>
    <col min="8" max="16384" width="9" style="101"/>
  </cols>
  <sheetData>
    <row r="1" s="101" customFormat="1" ht="45" customHeight="1" spans="1:4">
      <c r="A1" s="105" t="s">
        <v>3034</v>
      </c>
      <c r="B1" s="106"/>
      <c r="C1" s="106"/>
      <c r="D1" s="106"/>
    </row>
    <row r="2" s="101" customFormat="1" ht="20.1" customHeight="1" spans="1:4">
      <c r="A2" s="107"/>
      <c r="B2" s="108"/>
      <c r="C2" s="108"/>
      <c r="D2" s="109" t="s">
        <v>3035</v>
      </c>
    </row>
    <row r="3" s="101" customFormat="1" ht="45" customHeight="1" spans="1:4">
      <c r="A3" s="110" t="s">
        <v>3036</v>
      </c>
      <c r="B3" s="56" t="s">
        <v>2402</v>
      </c>
      <c r="C3" s="111" t="s">
        <v>3019</v>
      </c>
      <c r="D3" s="111" t="s">
        <v>23</v>
      </c>
    </row>
    <row r="4" s="101" customFormat="1" ht="36" customHeight="1" spans="1:5">
      <c r="A4" s="112" t="s">
        <v>3037</v>
      </c>
      <c r="B4" s="113">
        <f>SUM(B5:B8)</f>
        <v>64741</v>
      </c>
      <c r="C4" s="113">
        <f>SUM(C5:C8)</f>
        <v>0</v>
      </c>
      <c r="D4" s="113">
        <f>SUM(D5:D8)</f>
        <v>64741</v>
      </c>
      <c r="E4" s="101" t="s">
        <v>179</v>
      </c>
    </row>
    <row r="5" s="101" customFormat="1" ht="36" customHeight="1" spans="1:5">
      <c r="A5" s="114" t="s">
        <v>3038</v>
      </c>
      <c r="B5" s="115">
        <v>29639</v>
      </c>
      <c r="C5" s="116"/>
      <c r="D5" s="113">
        <f t="shared" ref="D5:D8" si="0">B5+C5</f>
        <v>29639</v>
      </c>
      <c r="E5" s="101" t="s">
        <v>182</v>
      </c>
    </row>
    <row r="6" s="101" customFormat="1" ht="36" customHeight="1" spans="1:5">
      <c r="A6" s="114" t="s">
        <v>3039</v>
      </c>
      <c r="B6" s="115"/>
      <c r="C6" s="116"/>
      <c r="D6" s="113">
        <f t="shared" si="0"/>
        <v>0</v>
      </c>
      <c r="E6" s="101" t="s">
        <v>182</v>
      </c>
    </row>
    <row r="7" s="101" customFormat="1" ht="36" customHeight="1" spans="1:5">
      <c r="A7" s="114" t="s">
        <v>3040</v>
      </c>
      <c r="B7" s="115">
        <v>170</v>
      </c>
      <c r="C7" s="116"/>
      <c r="D7" s="113">
        <f t="shared" si="0"/>
        <v>170</v>
      </c>
      <c r="E7" s="101" t="s">
        <v>182</v>
      </c>
    </row>
    <row r="8" s="102" customFormat="1" ht="36" customHeight="1" spans="1:5">
      <c r="A8" s="114" t="s">
        <v>3041</v>
      </c>
      <c r="B8" s="115">
        <v>34932</v>
      </c>
      <c r="C8" s="116"/>
      <c r="D8" s="113">
        <f t="shared" si="0"/>
        <v>34932</v>
      </c>
      <c r="E8" s="101" t="s">
        <v>182</v>
      </c>
    </row>
    <row r="9" s="102" customFormat="1" ht="36" customHeight="1" spans="1:5">
      <c r="A9" s="112" t="s">
        <v>3042</v>
      </c>
      <c r="B9" s="117">
        <f>SUM(B10:B13)</f>
        <v>16209</v>
      </c>
      <c r="C9" s="113">
        <f>SUM(C10:C13)</f>
        <v>0</v>
      </c>
      <c r="D9" s="113">
        <f>SUM(D10:D13)</f>
        <v>16209</v>
      </c>
      <c r="E9" s="101" t="s">
        <v>179</v>
      </c>
    </row>
    <row r="10" s="102" customFormat="1" ht="36" customHeight="1" spans="1:5">
      <c r="A10" s="114" t="s">
        <v>3038</v>
      </c>
      <c r="B10" s="115">
        <v>16109</v>
      </c>
      <c r="C10" s="113"/>
      <c r="D10" s="113">
        <f t="shared" ref="D10:D13" si="1">B10+C10</f>
        <v>16109</v>
      </c>
      <c r="E10" s="101" t="s">
        <v>182</v>
      </c>
    </row>
    <row r="11" s="102" customFormat="1" ht="36" customHeight="1" spans="1:5">
      <c r="A11" s="114" t="s">
        <v>3039</v>
      </c>
      <c r="B11" s="115"/>
      <c r="C11" s="113"/>
      <c r="D11" s="113">
        <f t="shared" si="1"/>
        <v>0</v>
      </c>
      <c r="E11" s="101" t="s">
        <v>182</v>
      </c>
    </row>
    <row r="12" s="102" customFormat="1" ht="36" customHeight="1" spans="1:5">
      <c r="A12" s="114" t="s">
        <v>3040</v>
      </c>
      <c r="B12" s="115">
        <v>100</v>
      </c>
      <c r="C12" s="118"/>
      <c r="D12" s="113">
        <f t="shared" si="1"/>
        <v>100</v>
      </c>
      <c r="E12" s="101" t="s">
        <v>182</v>
      </c>
    </row>
    <row r="13" s="102" customFormat="1" ht="36" customHeight="1" spans="1:5">
      <c r="A13" s="114" t="s">
        <v>3041</v>
      </c>
      <c r="B13" s="115"/>
      <c r="C13" s="118"/>
      <c r="D13" s="113">
        <f t="shared" si="1"/>
        <v>0</v>
      </c>
      <c r="E13" s="101" t="s">
        <v>182</v>
      </c>
    </row>
    <row r="14" s="102" customFormat="1" ht="36" customHeight="1" spans="1:5">
      <c r="A14" s="112" t="s">
        <v>3043</v>
      </c>
      <c r="B14" s="113">
        <f>SUM(B15:B20)</f>
        <v>3614</v>
      </c>
      <c r="C14" s="113">
        <f>SUM(C15:C20)</f>
        <v>519</v>
      </c>
      <c r="D14" s="113">
        <f>SUM(D15:D20)</f>
        <v>4133</v>
      </c>
      <c r="E14" s="101" t="s">
        <v>179</v>
      </c>
    </row>
    <row r="15" s="101" customFormat="1" ht="36" customHeight="1" spans="1:5">
      <c r="A15" s="114" t="s">
        <v>3038</v>
      </c>
      <c r="B15" s="115">
        <v>729</v>
      </c>
      <c r="C15" s="116">
        <v>2</v>
      </c>
      <c r="D15" s="113">
        <f t="shared" ref="D15:D20" si="2">B15+C15</f>
        <v>731</v>
      </c>
      <c r="E15" s="101" t="s">
        <v>182</v>
      </c>
    </row>
    <row r="16" s="101" customFormat="1" ht="36" customHeight="1" spans="1:5">
      <c r="A16" s="114" t="s">
        <v>3039</v>
      </c>
      <c r="B16" s="115">
        <v>17</v>
      </c>
      <c r="C16" s="116">
        <f>369</f>
        <v>369</v>
      </c>
      <c r="D16" s="113">
        <f t="shared" si="2"/>
        <v>386</v>
      </c>
      <c r="E16" s="101" t="s">
        <v>182</v>
      </c>
    </row>
    <row r="17" s="101" customFormat="1" ht="36" customHeight="1" spans="1:4">
      <c r="A17" s="114" t="s">
        <v>3044</v>
      </c>
      <c r="B17" s="115">
        <v>540</v>
      </c>
      <c r="C17" s="116">
        <v>133</v>
      </c>
      <c r="D17" s="113">
        <f t="shared" si="2"/>
        <v>673</v>
      </c>
    </row>
    <row r="18" s="101" customFormat="1" ht="36" customHeight="1" spans="1:4">
      <c r="A18" s="114" t="s">
        <v>3045</v>
      </c>
      <c r="B18" s="115">
        <v>12</v>
      </c>
      <c r="C18" s="116">
        <v>15</v>
      </c>
      <c r="D18" s="113">
        <f t="shared" si="2"/>
        <v>27</v>
      </c>
    </row>
    <row r="19" s="101" customFormat="1" ht="36" customHeight="1" spans="1:5">
      <c r="A19" s="114" t="s">
        <v>3040</v>
      </c>
      <c r="B19" s="115"/>
      <c r="C19" s="116"/>
      <c r="D19" s="113">
        <f t="shared" si="2"/>
        <v>0</v>
      </c>
      <c r="E19" s="101" t="s">
        <v>182</v>
      </c>
    </row>
    <row r="20" s="101" customFormat="1" ht="36" customHeight="1" spans="1:4">
      <c r="A20" s="114" t="s">
        <v>3041</v>
      </c>
      <c r="B20" s="115">
        <v>2316</v>
      </c>
      <c r="C20" s="116"/>
      <c r="D20" s="113">
        <f t="shared" si="2"/>
        <v>2316</v>
      </c>
    </row>
    <row r="21" s="101" customFormat="1" ht="36" customHeight="1" spans="1:5">
      <c r="A21" s="112" t="s">
        <v>3046</v>
      </c>
      <c r="B21" s="113">
        <f>SUM(B22:B25)</f>
        <v>21812</v>
      </c>
      <c r="C21" s="116">
        <f>SUM(C22:C25)</f>
        <v>0</v>
      </c>
      <c r="D21" s="113">
        <f>SUM(D22:D25)</f>
        <v>21812</v>
      </c>
      <c r="E21" s="101" t="s">
        <v>179</v>
      </c>
    </row>
    <row r="22" s="101" customFormat="1" ht="36" customHeight="1" spans="1:5">
      <c r="A22" s="114" t="s">
        <v>3038</v>
      </c>
      <c r="B22" s="115">
        <v>10012</v>
      </c>
      <c r="C22" s="113"/>
      <c r="D22" s="113">
        <f t="shared" ref="D22:D25" si="3">B22+C22</f>
        <v>10012</v>
      </c>
      <c r="E22" s="101" t="s">
        <v>182</v>
      </c>
    </row>
    <row r="23" s="101" customFormat="1" ht="36" customHeight="1" spans="1:5">
      <c r="A23" s="114" t="s">
        <v>3039</v>
      </c>
      <c r="B23" s="115"/>
      <c r="C23" s="113"/>
      <c r="D23" s="113">
        <f t="shared" si="3"/>
        <v>0</v>
      </c>
      <c r="E23" s="101" t="s">
        <v>182</v>
      </c>
    </row>
    <row r="24" s="101" customFormat="1" ht="36" customHeight="1" spans="1:5">
      <c r="A24" s="114" t="s">
        <v>3040</v>
      </c>
      <c r="B24" s="115">
        <v>12</v>
      </c>
      <c r="C24" s="113"/>
      <c r="D24" s="113">
        <f t="shared" si="3"/>
        <v>12</v>
      </c>
      <c r="E24" s="101" t="s">
        <v>182</v>
      </c>
    </row>
    <row r="25" s="101" customFormat="1" ht="36" customHeight="1" spans="1:5">
      <c r="A25" s="114" t="s">
        <v>3041</v>
      </c>
      <c r="B25" s="115">
        <v>11788</v>
      </c>
      <c r="C25" s="118"/>
      <c r="D25" s="113">
        <f t="shared" si="3"/>
        <v>11788</v>
      </c>
      <c r="E25" s="101" t="s">
        <v>182</v>
      </c>
    </row>
    <row r="26" s="101" customFormat="1" ht="27" customHeight="1" spans="1:5">
      <c r="A26" s="112" t="s">
        <v>3047</v>
      </c>
      <c r="B26" s="113">
        <f>SUM(B27:B30)</f>
        <v>948</v>
      </c>
      <c r="C26" s="119">
        <f>SUM(C27:C30)</f>
        <v>0</v>
      </c>
      <c r="D26" s="119">
        <f>SUM(D27:D30)</f>
        <v>948</v>
      </c>
      <c r="E26" s="101" t="s">
        <v>179</v>
      </c>
    </row>
    <row r="27" s="101" customFormat="1" ht="30" customHeight="1" spans="1:5">
      <c r="A27" s="114" t="s">
        <v>3038</v>
      </c>
      <c r="B27" s="115">
        <v>948</v>
      </c>
      <c r="C27" s="119"/>
      <c r="D27" s="113">
        <f t="shared" ref="D27:D30" si="4">B27+C27</f>
        <v>948</v>
      </c>
      <c r="E27" s="101" t="s">
        <v>182</v>
      </c>
    </row>
    <row r="28" s="101" customFormat="1" ht="30" customHeight="1" spans="1:5">
      <c r="A28" s="114" t="s">
        <v>3039</v>
      </c>
      <c r="B28" s="115"/>
      <c r="C28" s="119"/>
      <c r="D28" s="113">
        <f t="shared" si="4"/>
        <v>0</v>
      </c>
      <c r="E28" s="101" t="s">
        <v>182</v>
      </c>
    </row>
    <row r="29" s="101" customFormat="1" ht="30" customHeight="1" spans="1:5">
      <c r="A29" s="114" t="s">
        <v>3040</v>
      </c>
      <c r="B29" s="115"/>
      <c r="C29" s="119"/>
      <c r="D29" s="113">
        <f t="shared" si="4"/>
        <v>0</v>
      </c>
      <c r="E29" s="101" t="s">
        <v>182</v>
      </c>
    </row>
    <row r="30" s="101" customFormat="1" ht="30" customHeight="1" spans="1:5">
      <c r="A30" s="114" t="s">
        <v>3041</v>
      </c>
      <c r="B30" s="115"/>
      <c r="C30" s="118"/>
      <c r="D30" s="113">
        <f t="shared" si="4"/>
        <v>0</v>
      </c>
      <c r="E30" s="101" t="s">
        <v>182</v>
      </c>
    </row>
    <row r="31" s="101" customFormat="1" ht="30" customHeight="1" spans="1:5">
      <c r="A31" s="112" t="s">
        <v>3048</v>
      </c>
      <c r="B31" s="113">
        <f>SUM(B32:B35)</f>
        <v>6367</v>
      </c>
      <c r="C31" s="113">
        <f>SUM(C32:C35)</f>
        <v>0</v>
      </c>
      <c r="D31" s="113">
        <f>SUM(D32:D35)</f>
        <v>6367</v>
      </c>
      <c r="E31" s="101" t="s">
        <v>179</v>
      </c>
    </row>
    <row r="32" s="101" customFormat="1" ht="36" customHeight="1" spans="1:5">
      <c r="A32" s="114" t="s">
        <v>3038</v>
      </c>
      <c r="B32" s="115">
        <v>6317</v>
      </c>
      <c r="C32" s="113"/>
      <c r="D32" s="113">
        <f t="shared" ref="D32:D35" si="5">B32+C32</f>
        <v>6317</v>
      </c>
      <c r="E32" s="101" t="s">
        <v>182</v>
      </c>
    </row>
    <row r="33" s="101" customFormat="1" ht="36" customHeight="1" spans="1:5">
      <c r="A33" s="114" t="s">
        <v>3039</v>
      </c>
      <c r="B33" s="115"/>
      <c r="C33" s="113"/>
      <c r="D33" s="113">
        <f t="shared" si="5"/>
        <v>0</v>
      </c>
      <c r="E33" s="101" t="s">
        <v>182</v>
      </c>
    </row>
    <row r="34" s="101" customFormat="1" ht="36" customHeight="1" spans="1:5">
      <c r="A34" s="114" t="s">
        <v>3040</v>
      </c>
      <c r="B34" s="115">
        <v>50</v>
      </c>
      <c r="C34" s="113"/>
      <c r="D34" s="113">
        <f t="shared" si="5"/>
        <v>50</v>
      </c>
      <c r="E34" s="101" t="s">
        <v>182</v>
      </c>
    </row>
    <row r="35" s="101" customFormat="1" ht="36" customHeight="1" spans="1:5">
      <c r="A35" s="114" t="s">
        <v>3041</v>
      </c>
      <c r="B35" s="115"/>
      <c r="C35" s="118"/>
      <c r="D35" s="113">
        <f t="shared" si="5"/>
        <v>0</v>
      </c>
      <c r="E35" s="101" t="s">
        <v>182</v>
      </c>
    </row>
    <row r="36" s="101" customFormat="1" ht="23" customHeight="1" spans="1:5">
      <c r="A36" s="112" t="s">
        <v>3049</v>
      </c>
      <c r="B36" s="113">
        <f>SUM(B37:B40)</f>
        <v>25454</v>
      </c>
      <c r="C36" s="113">
        <f>SUM(C37:C40)</f>
        <v>0</v>
      </c>
      <c r="D36" s="113">
        <f>SUM(D37:D40)</f>
        <v>25454</v>
      </c>
      <c r="E36" s="101" t="s">
        <v>179</v>
      </c>
    </row>
    <row r="37" s="101" customFormat="1" ht="36" customHeight="1" spans="1:5">
      <c r="A37" s="114" t="s">
        <v>3038</v>
      </c>
      <c r="B37" s="115">
        <v>15272</v>
      </c>
      <c r="C37" s="113"/>
      <c r="D37" s="113">
        <f t="shared" ref="D37:D40" si="6">B37+C37</f>
        <v>15272</v>
      </c>
      <c r="E37" s="101" t="s">
        <v>182</v>
      </c>
    </row>
    <row r="38" s="101" customFormat="1" ht="36" customHeight="1" spans="1:5">
      <c r="A38" s="114" t="s">
        <v>3039</v>
      </c>
      <c r="B38" s="115"/>
      <c r="C38" s="113"/>
      <c r="D38" s="113">
        <f t="shared" si="6"/>
        <v>0</v>
      </c>
      <c r="E38" s="101" t="s">
        <v>182</v>
      </c>
    </row>
    <row r="39" s="101" customFormat="1" ht="36" customHeight="1" spans="1:5">
      <c r="A39" s="114" t="s">
        <v>3040</v>
      </c>
      <c r="B39" s="115"/>
      <c r="C39" s="113"/>
      <c r="D39" s="113">
        <f t="shared" si="6"/>
        <v>0</v>
      </c>
      <c r="E39" s="101" t="s">
        <v>182</v>
      </c>
    </row>
    <row r="40" s="101" customFormat="1" ht="36" customHeight="1" spans="1:5">
      <c r="A40" s="114" t="s">
        <v>3041</v>
      </c>
      <c r="B40" s="115">
        <v>10182</v>
      </c>
      <c r="C40" s="118"/>
      <c r="D40" s="113">
        <f t="shared" si="6"/>
        <v>10182</v>
      </c>
      <c r="E40" s="101" t="s">
        <v>182</v>
      </c>
    </row>
    <row r="41" s="101" customFormat="1" ht="23" customHeight="1" spans="1:5">
      <c r="A41" s="120" t="s">
        <v>3006</v>
      </c>
      <c r="B41" s="113">
        <f>B4+B9+B14+B21+B26+B31+B36</f>
        <v>139145</v>
      </c>
      <c r="C41" s="113">
        <f>C4+C9+C14+C21+C26+C31+C36</f>
        <v>519</v>
      </c>
      <c r="D41" s="113">
        <f>D4+D9+D14+D21+D26+D31+D36</f>
        <v>139664</v>
      </c>
      <c r="E41" s="101" t="s">
        <v>179</v>
      </c>
    </row>
    <row r="42" s="101" customFormat="1" ht="36" customHeight="1" spans="1:5">
      <c r="A42" s="114" t="s">
        <v>3038</v>
      </c>
      <c r="B42" s="121">
        <f>B5+B10+B15+B22+B27+B32+B37</f>
        <v>79026</v>
      </c>
      <c r="C42" s="113">
        <f>C5+C10+C15+C22+C27+C32+C37</f>
        <v>2</v>
      </c>
      <c r="D42" s="113">
        <f t="shared" ref="D42:D47" si="7">B42+C42</f>
        <v>79028</v>
      </c>
      <c r="E42" s="101" t="s">
        <v>182</v>
      </c>
    </row>
    <row r="43" s="101" customFormat="1" ht="36" customHeight="1" spans="1:5">
      <c r="A43" s="114" t="s">
        <v>3039</v>
      </c>
      <c r="B43" s="113">
        <f>B6+B11+B16+B23+B28+B33+B38</f>
        <v>17</v>
      </c>
      <c r="C43" s="113">
        <f>C6+C11+C16+C23+C28+C33+C38</f>
        <v>369</v>
      </c>
      <c r="D43" s="113">
        <f t="shared" si="7"/>
        <v>386</v>
      </c>
      <c r="E43" s="101" t="s">
        <v>182</v>
      </c>
    </row>
    <row r="44" s="101" customFormat="1" ht="36" customHeight="1" spans="1:4">
      <c r="A44" s="122" t="s">
        <v>3050</v>
      </c>
      <c r="B44" s="113">
        <f>B17</f>
        <v>540</v>
      </c>
      <c r="C44" s="113"/>
      <c r="D44" s="113">
        <f t="shared" si="7"/>
        <v>540</v>
      </c>
    </row>
    <row r="45" s="101" customFormat="1" ht="36" customHeight="1" spans="1:4">
      <c r="A45" s="122" t="s">
        <v>3051</v>
      </c>
      <c r="B45" s="113">
        <f>B18</f>
        <v>12</v>
      </c>
      <c r="C45" s="113"/>
      <c r="D45" s="113">
        <f t="shared" si="7"/>
        <v>12</v>
      </c>
    </row>
    <row r="46" s="101" customFormat="1" ht="36" customHeight="1" spans="1:5">
      <c r="A46" s="114" t="s">
        <v>3040</v>
      </c>
      <c r="B46" s="113">
        <f>B7+B12+B19+B24+B29+B34+B39</f>
        <v>332</v>
      </c>
      <c r="C46" s="113">
        <f>C7+C12+C19+C24+C29+C34+C39</f>
        <v>0</v>
      </c>
      <c r="D46" s="113">
        <f t="shared" si="7"/>
        <v>332</v>
      </c>
      <c r="E46" s="101" t="s">
        <v>182</v>
      </c>
    </row>
    <row r="47" s="101" customFormat="1" ht="36" customHeight="1" spans="1:5">
      <c r="A47" s="114" t="s">
        <v>3041</v>
      </c>
      <c r="B47" s="119">
        <f>B8+B13+B20+B25+B30+B35+B40</f>
        <v>59218</v>
      </c>
      <c r="C47" s="119">
        <f>C8+C13+C20+C25+C30+C35+C40</f>
        <v>0</v>
      </c>
      <c r="D47" s="113">
        <f t="shared" si="7"/>
        <v>59218</v>
      </c>
      <c r="E47" s="101" t="s">
        <v>182</v>
      </c>
    </row>
  </sheetData>
  <mergeCells count="1">
    <mergeCell ref="A1:D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1"/>
  <sheetViews>
    <sheetView workbookViewId="0">
      <pane ySplit="3" topLeftCell="A37" activePane="bottomLeft" state="frozen"/>
      <selection/>
      <selection pane="bottomLeft" activeCell="F51" sqref="F51"/>
    </sheetView>
  </sheetViews>
  <sheetFormatPr defaultColWidth="9" defaultRowHeight="14.25" outlineLevelCol="4"/>
  <cols>
    <col min="1" max="1" width="50.775" style="48" customWidth="1"/>
    <col min="2" max="4" width="16.775" style="48" customWidth="1"/>
    <col min="5" max="5" width="16.775" style="80" customWidth="1"/>
    <col min="6" max="6" width="13.775" style="48"/>
    <col min="7" max="16384" width="9" style="48"/>
  </cols>
  <sheetData>
    <row r="1" ht="45" customHeight="1" spans="1:5">
      <c r="A1" s="81" t="s">
        <v>3052</v>
      </c>
      <c r="B1" s="81"/>
      <c r="C1" s="81"/>
      <c r="D1" s="81"/>
      <c r="E1" s="82"/>
    </row>
    <row r="2" ht="20.1" customHeight="1" spans="1:5">
      <c r="A2" s="83"/>
      <c r="B2" s="84"/>
      <c r="C2" s="84"/>
      <c r="D2" s="84"/>
      <c r="E2" s="85" t="s">
        <v>3053</v>
      </c>
    </row>
    <row r="3" ht="45" customHeight="1" spans="1:5">
      <c r="A3" s="86" t="s">
        <v>3054</v>
      </c>
      <c r="B3" s="56" t="s">
        <v>2402</v>
      </c>
      <c r="C3" s="57" t="s">
        <v>3055</v>
      </c>
      <c r="D3" s="57" t="s">
        <v>3056</v>
      </c>
      <c r="E3" s="58" t="s">
        <v>23</v>
      </c>
    </row>
    <row r="4" ht="36" customHeight="1" spans="1:5">
      <c r="A4" s="87" t="s">
        <v>3057</v>
      </c>
      <c r="B4" s="88">
        <f>SUM(B5:B21)</f>
        <v>0</v>
      </c>
      <c r="C4" s="88">
        <f>SUM(C5:C21)</f>
        <v>0</v>
      </c>
      <c r="D4" s="88">
        <f>SUM(D5:D21)</f>
        <v>0</v>
      </c>
      <c r="E4" s="89">
        <f>SUM(E5:E21)</f>
        <v>0</v>
      </c>
    </row>
    <row r="5" ht="36" customHeight="1" spans="1:5">
      <c r="A5" s="68" t="s">
        <v>3058</v>
      </c>
      <c r="B5" s="90"/>
      <c r="C5" s="90"/>
      <c r="D5" s="90"/>
      <c r="E5" s="91">
        <f t="shared" ref="E5:E21" si="0">C5+D5</f>
        <v>0</v>
      </c>
    </row>
    <row r="6" ht="36" customHeight="1" spans="1:5">
      <c r="A6" s="68" t="s">
        <v>3059</v>
      </c>
      <c r="B6" s="92"/>
      <c r="C6" s="92"/>
      <c r="D6" s="92"/>
      <c r="E6" s="91">
        <f t="shared" si="0"/>
        <v>0</v>
      </c>
    </row>
    <row r="7" ht="36" customHeight="1" spans="1:5">
      <c r="A7" s="68" t="s">
        <v>3060</v>
      </c>
      <c r="B7" s="90"/>
      <c r="C7" s="90"/>
      <c r="D7" s="90"/>
      <c r="E7" s="91">
        <f t="shared" si="0"/>
        <v>0</v>
      </c>
    </row>
    <row r="8" ht="36" customHeight="1" spans="1:5">
      <c r="A8" s="68" t="s">
        <v>3061</v>
      </c>
      <c r="B8" s="90"/>
      <c r="C8" s="90"/>
      <c r="D8" s="90"/>
      <c r="E8" s="91">
        <f t="shared" si="0"/>
        <v>0</v>
      </c>
    </row>
    <row r="9" ht="36" customHeight="1" spans="1:5">
      <c r="A9" s="68" t="s">
        <v>3062</v>
      </c>
      <c r="B9" s="90"/>
      <c r="C9" s="90"/>
      <c r="D9" s="90"/>
      <c r="E9" s="91">
        <f t="shared" si="0"/>
        <v>0</v>
      </c>
    </row>
    <row r="10" ht="36" customHeight="1" spans="1:5">
      <c r="A10" s="68" t="s">
        <v>3063</v>
      </c>
      <c r="B10" s="90"/>
      <c r="C10" s="90"/>
      <c r="D10" s="90"/>
      <c r="E10" s="91">
        <f t="shared" si="0"/>
        <v>0</v>
      </c>
    </row>
    <row r="11" ht="36" customHeight="1" spans="1:5">
      <c r="A11" s="68" t="s">
        <v>3064</v>
      </c>
      <c r="B11" s="90"/>
      <c r="C11" s="90"/>
      <c r="D11" s="90"/>
      <c r="E11" s="91">
        <f t="shared" si="0"/>
        <v>0</v>
      </c>
    </row>
    <row r="12" ht="36" customHeight="1" spans="1:5">
      <c r="A12" s="93" t="s">
        <v>3065</v>
      </c>
      <c r="B12" s="92"/>
      <c r="C12" s="92"/>
      <c r="D12" s="92"/>
      <c r="E12" s="91">
        <f t="shared" si="0"/>
        <v>0</v>
      </c>
    </row>
    <row r="13" ht="36" customHeight="1" spans="1:5">
      <c r="A13" s="68" t="s">
        <v>3066</v>
      </c>
      <c r="B13" s="90"/>
      <c r="C13" s="90"/>
      <c r="D13" s="90"/>
      <c r="E13" s="91">
        <f t="shared" si="0"/>
        <v>0</v>
      </c>
    </row>
    <row r="14" ht="36" customHeight="1" spans="1:5">
      <c r="A14" s="68" t="s">
        <v>3067</v>
      </c>
      <c r="B14" s="94"/>
      <c r="C14" s="94"/>
      <c r="D14" s="94"/>
      <c r="E14" s="91">
        <f t="shared" si="0"/>
        <v>0</v>
      </c>
    </row>
    <row r="15" ht="36" customHeight="1" spans="1:5">
      <c r="A15" s="68" t="s">
        <v>3068</v>
      </c>
      <c r="B15" s="94"/>
      <c r="C15" s="94"/>
      <c r="D15" s="94"/>
      <c r="E15" s="91">
        <f t="shared" si="0"/>
        <v>0</v>
      </c>
    </row>
    <row r="16" ht="36" customHeight="1" spans="1:5">
      <c r="A16" s="68" t="s">
        <v>3069</v>
      </c>
      <c r="B16" s="90"/>
      <c r="C16" s="90"/>
      <c r="D16" s="90"/>
      <c r="E16" s="91">
        <f t="shared" si="0"/>
        <v>0</v>
      </c>
    </row>
    <row r="17" ht="36" customHeight="1" spans="1:5">
      <c r="A17" s="68" t="s">
        <v>3070</v>
      </c>
      <c r="B17" s="94"/>
      <c r="C17" s="94"/>
      <c r="D17" s="94"/>
      <c r="E17" s="91">
        <f t="shared" si="0"/>
        <v>0</v>
      </c>
    </row>
    <row r="18" ht="36" customHeight="1" spans="1:5">
      <c r="A18" s="68" t="s">
        <v>3071</v>
      </c>
      <c r="B18" s="94"/>
      <c r="C18" s="94"/>
      <c r="D18" s="94"/>
      <c r="E18" s="91">
        <f t="shared" si="0"/>
        <v>0</v>
      </c>
    </row>
    <row r="19" ht="36" customHeight="1" spans="1:5">
      <c r="A19" s="68" t="s">
        <v>3072</v>
      </c>
      <c r="B19" s="94"/>
      <c r="C19" s="94"/>
      <c r="D19" s="94"/>
      <c r="E19" s="91">
        <f t="shared" si="0"/>
        <v>0</v>
      </c>
    </row>
    <row r="20" ht="36" customHeight="1" spans="1:5">
      <c r="A20" s="68" t="s">
        <v>3073</v>
      </c>
      <c r="B20" s="90"/>
      <c r="C20" s="90"/>
      <c r="D20" s="90"/>
      <c r="E20" s="91">
        <f t="shared" si="0"/>
        <v>0</v>
      </c>
    </row>
    <row r="21" ht="36" customHeight="1" spans="1:5">
      <c r="A21" s="68" t="s">
        <v>3074</v>
      </c>
      <c r="B21" s="90"/>
      <c r="C21" s="90"/>
      <c r="D21" s="90"/>
      <c r="E21" s="91">
        <f t="shared" si="0"/>
        <v>0</v>
      </c>
    </row>
    <row r="22" ht="36" customHeight="1" spans="1:5">
      <c r="A22" s="87" t="s">
        <v>3075</v>
      </c>
      <c r="B22" s="88">
        <f>SUM(B23:B25)</f>
        <v>0</v>
      </c>
      <c r="C22" s="88">
        <f>SUM(C23:C25)</f>
        <v>0</v>
      </c>
      <c r="D22" s="88">
        <f>SUM(D23:D25)</f>
        <v>0</v>
      </c>
      <c r="E22" s="88">
        <f>SUM(E23:E25)</f>
        <v>0</v>
      </c>
    </row>
    <row r="23" ht="36" customHeight="1" spans="1:5">
      <c r="A23" s="95" t="s">
        <v>3076</v>
      </c>
      <c r="B23" s="90"/>
      <c r="C23" s="90"/>
      <c r="D23" s="90"/>
      <c r="E23" s="91">
        <f t="shared" ref="E23:E25" si="1">C23+D23</f>
        <v>0</v>
      </c>
    </row>
    <row r="24" ht="36" customHeight="1" spans="1:5">
      <c r="A24" s="95" t="s">
        <v>3077</v>
      </c>
      <c r="B24" s="90"/>
      <c r="C24" s="90"/>
      <c r="D24" s="90"/>
      <c r="E24" s="91">
        <f t="shared" si="1"/>
        <v>0</v>
      </c>
    </row>
    <row r="25" ht="36" customHeight="1" spans="1:5">
      <c r="A25" s="95" t="s">
        <v>3078</v>
      </c>
      <c r="B25" s="90"/>
      <c r="C25" s="90"/>
      <c r="D25" s="90"/>
      <c r="E25" s="91">
        <f t="shared" si="1"/>
        <v>0</v>
      </c>
    </row>
    <row r="26" ht="36" customHeight="1" spans="1:5">
      <c r="A26" s="87" t="s">
        <v>3079</v>
      </c>
      <c r="B26" s="88">
        <f>SUM(B27:B29)</f>
        <v>0</v>
      </c>
      <c r="C26" s="88">
        <f>SUM(C27:C29)</f>
        <v>0</v>
      </c>
      <c r="D26" s="88">
        <f>SUM(D27:D29)</f>
        <v>0</v>
      </c>
      <c r="E26" s="88">
        <f>SUM(E27:E29)</f>
        <v>0</v>
      </c>
    </row>
    <row r="27" ht="36" customHeight="1" spans="1:5">
      <c r="A27" s="95" t="s">
        <v>3080</v>
      </c>
      <c r="B27" s="90"/>
      <c r="C27" s="90"/>
      <c r="D27" s="90"/>
      <c r="E27" s="91">
        <f t="shared" ref="E27:E29" si="2">C27+D27</f>
        <v>0</v>
      </c>
    </row>
    <row r="28" ht="36" customHeight="1" spans="1:5">
      <c r="A28" s="95" t="s">
        <v>3081</v>
      </c>
      <c r="B28" s="90"/>
      <c r="C28" s="90"/>
      <c r="D28" s="90"/>
      <c r="E28" s="91">
        <f t="shared" si="2"/>
        <v>0</v>
      </c>
    </row>
    <row r="29" ht="36" customHeight="1" spans="1:5">
      <c r="A29" s="95" t="s">
        <v>3082</v>
      </c>
      <c r="B29" s="90"/>
      <c r="C29" s="90"/>
      <c r="D29" s="90"/>
      <c r="E29" s="91">
        <f t="shared" si="2"/>
        <v>0</v>
      </c>
    </row>
    <row r="30" ht="36" customHeight="1" spans="1:5">
      <c r="A30" s="87" t="s">
        <v>3083</v>
      </c>
      <c r="B30" s="88">
        <f>SUM(B31:B33)</f>
        <v>0</v>
      </c>
      <c r="C30" s="88">
        <f>SUM(C31:C33)</f>
        <v>0</v>
      </c>
      <c r="D30" s="88">
        <f>SUM(D31:D33)</f>
        <v>0</v>
      </c>
      <c r="E30" s="88">
        <f>SUM(E31:E33)</f>
        <v>0</v>
      </c>
    </row>
    <row r="31" ht="36" customHeight="1" spans="1:5">
      <c r="A31" s="95" t="s">
        <v>3084</v>
      </c>
      <c r="B31" s="96"/>
      <c r="C31" s="96"/>
      <c r="D31" s="96"/>
      <c r="E31" s="91">
        <f t="shared" ref="E31:E34" si="3">C31+D31</f>
        <v>0</v>
      </c>
    </row>
    <row r="32" ht="36" customHeight="1" spans="1:5">
      <c r="A32" s="95" t="s">
        <v>3085</v>
      </c>
      <c r="B32" s="96"/>
      <c r="C32" s="96"/>
      <c r="D32" s="96"/>
      <c r="E32" s="91">
        <f t="shared" si="3"/>
        <v>0</v>
      </c>
    </row>
    <row r="33" ht="36" customHeight="1" spans="1:5">
      <c r="A33" s="95" t="s">
        <v>3086</v>
      </c>
      <c r="B33" s="94"/>
      <c r="C33" s="94"/>
      <c r="D33" s="94"/>
      <c r="E33" s="91">
        <f t="shared" si="3"/>
        <v>0</v>
      </c>
    </row>
    <row r="34" ht="36" customHeight="1" spans="1:5">
      <c r="A34" s="87" t="s">
        <v>3087</v>
      </c>
      <c r="B34" s="97"/>
      <c r="C34" s="97"/>
      <c r="D34" s="97"/>
      <c r="E34" s="91">
        <f t="shared" si="3"/>
        <v>0</v>
      </c>
    </row>
    <row r="35" ht="36" customHeight="1" spans="1:5">
      <c r="A35" s="70" t="s">
        <v>3088</v>
      </c>
      <c r="B35" s="88">
        <f>B4+B22+B26+B30+B34</f>
        <v>0</v>
      </c>
      <c r="C35" s="88">
        <f>C4+C22+C26+C30+C34</f>
        <v>0</v>
      </c>
      <c r="D35" s="88">
        <f>D4+D22+D26+D30+D34</f>
        <v>0</v>
      </c>
      <c r="E35" s="88">
        <f>E4+E22+E26+E30+E34</f>
        <v>0</v>
      </c>
    </row>
    <row r="36" ht="36" customHeight="1" spans="1:5">
      <c r="A36" s="98" t="s">
        <v>2516</v>
      </c>
      <c r="B36" s="99">
        <v>26</v>
      </c>
      <c r="C36" s="99">
        <v>26</v>
      </c>
      <c r="D36" s="96"/>
      <c r="E36" s="91">
        <f t="shared" ref="E36:E39" si="4">C36+D36</f>
        <v>26</v>
      </c>
    </row>
    <row r="37" ht="36" customHeight="1" spans="1:5">
      <c r="A37" s="100" t="s">
        <v>3089</v>
      </c>
      <c r="B37" s="97">
        <v>30</v>
      </c>
      <c r="C37" s="97">
        <v>30</v>
      </c>
      <c r="D37" s="97"/>
      <c r="E37" s="91">
        <f t="shared" si="4"/>
        <v>30</v>
      </c>
    </row>
    <row r="38" ht="36" customHeight="1" spans="1:5">
      <c r="A38" s="98" t="s">
        <v>3090</v>
      </c>
      <c r="B38" s="96"/>
      <c r="C38" s="96"/>
      <c r="D38" s="96"/>
      <c r="E38" s="91">
        <f t="shared" si="4"/>
        <v>0</v>
      </c>
    </row>
    <row r="39" ht="36" customHeight="1" spans="1:5">
      <c r="A39" s="70" t="s">
        <v>3091</v>
      </c>
      <c r="B39" s="88">
        <f>B35+B36+B37+B38</f>
        <v>56</v>
      </c>
      <c r="C39" s="88">
        <f>C35+C36+C37+C38</f>
        <v>56</v>
      </c>
      <c r="D39" s="88">
        <f>D35+D36+D37+D38</f>
        <v>0</v>
      </c>
      <c r="E39" s="91">
        <f t="shared" si="4"/>
        <v>56</v>
      </c>
    </row>
    <row r="41" spans="2:4">
      <c r="B41" s="79"/>
      <c r="C41" s="79"/>
      <c r="D41" s="79"/>
    </row>
    <row r="43" spans="2:4">
      <c r="B43" s="79"/>
      <c r="C43" s="79"/>
      <c r="D43" s="79"/>
    </row>
    <row r="46" spans="2:4">
      <c r="B46" s="79"/>
      <c r="C46" s="79"/>
      <c r="D46" s="79"/>
    </row>
    <row r="51" spans="2:4">
      <c r="B51" s="79"/>
      <c r="C51" s="79"/>
      <c r="D51" s="79"/>
    </row>
  </sheetData>
  <sheetProtection insertRows="0"/>
  <mergeCells count="1">
    <mergeCell ref="A1:E1"/>
  </mergeCells>
  <conditionalFormatting sqref="F3:F37">
    <cfRule type="cellIs" dxfId="0" priority="2" stopIfTrue="1" operator="lessThanOrEqual">
      <formula>-1</formula>
    </cfRule>
  </conditionalFormatting>
  <conditionalFormatting sqref="F4:F6">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81" fitToHeight="0" orientation="portrait" horizontalDpi="6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workbookViewId="0">
      <pane ySplit="3" topLeftCell="A16" activePane="bottomLeft" state="frozen"/>
      <selection/>
      <selection pane="bottomLeft" activeCell="K3" sqref="K3"/>
    </sheetView>
  </sheetViews>
  <sheetFormatPr defaultColWidth="9" defaultRowHeight="14.25" outlineLevelCol="4"/>
  <cols>
    <col min="1" max="1" width="50.775" style="47" customWidth="1"/>
    <col min="2" max="4" width="16.775" style="48" customWidth="1"/>
    <col min="5" max="5" width="16.775" style="49" customWidth="1"/>
    <col min="6" max="16384" width="9" style="47"/>
  </cols>
  <sheetData>
    <row r="1" ht="45" customHeight="1" spans="1:5">
      <c r="A1" s="50" t="s">
        <v>3092</v>
      </c>
      <c r="B1" s="50"/>
      <c r="C1" s="50"/>
      <c r="D1" s="50"/>
      <c r="E1" s="51"/>
    </row>
    <row r="2" ht="20.1" customHeight="1" spans="1:5">
      <c r="A2" s="52" t="s">
        <v>3093</v>
      </c>
      <c r="B2" s="53"/>
      <c r="C2" s="53"/>
      <c r="D2" s="53"/>
      <c r="E2" s="54" t="s">
        <v>3017</v>
      </c>
    </row>
    <row r="3" ht="45" customHeight="1" spans="1:5">
      <c r="A3" s="55" t="s">
        <v>20</v>
      </c>
      <c r="B3" s="56" t="s">
        <v>2402</v>
      </c>
      <c r="C3" s="57" t="s">
        <v>3055</v>
      </c>
      <c r="D3" s="57" t="s">
        <v>3056</v>
      </c>
      <c r="E3" s="58" t="s">
        <v>23</v>
      </c>
    </row>
    <row r="4" ht="33" customHeight="1" spans="1:5">
      <c r="A4" s="59" t="s">
        <v>3094</v>
      </c>
      <c r="B4" s="60">
        <f>SUM(B5:B9)</f>
        <v>56</v>
      </c>
      <c r="C4" s="60">
        <f>SUM(C5:C9)</f>
        <v>34</v>
      </c>
      <c r="D4" s="60">
        <f>SUM(D5:D9)</f>
        <v>22</v>
      </c>
      <c r="E4" s="60">
        <f>SUM(E5:E9)</f>
        <v>56</v>
      </c>
    </row>
    <row r="5" ht="33" customHeight="1" spans="1:5">
      <c r="A5" s="61" t="s">
        <v>3095</v>
      </c>
      <c r="B5" s="62"/>
      <c r="C5" s="62"/>
      <c r="D5" s="62"/>
      <c r="E5" s="63">
        <f>C5+D5</f>
        <v>0</v>
      </c>
    </row>
    <row r="6" ht="33" customHeight="1" spans="1:5">
      <c r="A6" s="61" t="s">
        <v>3096</v>
      </c>
      <c r="B6" s="62"/>
      <c r="C6" s="62"/>
      <c r="D6" s="62"/>
      <c r="E6" s="63">
        <f>C6+D6</f>
        <v>0</v>
      </c>
    </row>
    <row r="7" ht="33" customHeight="1" spans="1:5">
      <c r="A7" s="61" t="s">
        <v>3097</v>
      </c>
      <c r="B7" s="62"/>
      <c r="C7" s="62"/>
      <c r="D7" s="62"/>
      <c r="E7" s="63">
        <f>C7+D7</f>
        <v>0</v>
      </c>
    </row>
    <row r="8" ht="33" customHeight="1" spans="1:5">
      <c r="A8" s="61" t="s">
        <v>3098</v>
      </c>
      <c r="B8" s="62">
        <v>56</v>
      </c>
      <c r="C8" s="62">
        <v>34</v>
      </c>
      <c r="D8" s="62">
        <v>22</v>
      </c>
      <c r="E8" s="63">
        <f>C8+D8</f>
        <v>56</v>
      </c>
    </row>
    <row r="9" ht="33" customHeight="1" spans="1:5">
      <c r="A9" s="61" t="s">
        <v>3099</v>
      </c>
      <c r="B9" s="64"/>
      <c r="C9" s="64"/>
      <c r="D9" s="64"/>
      <c r="E9" s="63">
        <f>C9+D9</f>
        <v>0</v>
      </c>
    </row>
    <row r="10" ht="33" customHeight="1" spans="1:5">
      <c r="A10" s="59" t="s">
        <v>3100</v>
      </c>
      <c r="B10" s="65">
        <f>SUM(B11:B15)</f>
        <v>0</v>
      </c>
      <c r="C10" s="65">
        <f>SUM(C11:C15)</f>
        <v>0</v>
      </c>
      <c r="D10" s="65">
        <f>SUM(D11:D15)</f>
        <v>0</v>
      </c>
      <c r="E10" s="65">
        <f>SUM(E11:E15)</f>
        <v>0</v>
      </c>
    </row>
    <row r="11" ht="33" customHeight="1" spans="1:5">
      <c r="A11" s="61" t="s">
        <v>3101</v>
      </c>
      <c r="B11" s="62"/>
      <c r="C11" s="62"/>
      <c r="D11" s="62"/>
      <c r="E11" s="66">
        <f t="shared" ref="E11:E15" si="0">C11+D11</f>
        <v>0</v>
      </c>
    </row>
    <row r="12" ht="33" customHeight="1" spans="1:5">
      <c r="A12" s="61" t="s">
        <v>3102</v>
      </c>
      <c r="B12" s="67"/>
      <c r="C12" s="67"/>
      <c r="D12" s="67"/>
      <c r="E12" s="66">
        <f t="shared" si="0"/>
        <v>0</v>
      </c>
    </row>
    <row r="13" ht="33" customHeight="1" spans="1:5">
      <c r="A13" s="61" t="s">
        <v>3103</v>
      </c>
      <c r="B13" s="62"/>
      <c r="C13" s="62"/>
      <c r="D13" s="62"/>
      <c r="E13" s="66">
        <f t="shared" si="0"/>
        <v>0</v>
      </c>
    </row>
    <row r="14" ht="33" customHeight="1" spans="1:5">
      <c r="A14" s="61" t="s">
        <v>3104</v>
      </c>
      <c r="B14" s="62"/>
      <c r="C14" s="62"/>
      <c r="D14" s="62"/>
      <c r="E14" s="66">
        <f t="shared" si="0"/>
        <v>0</v>
      </c>
    </row>
    <row r="15" ht="33" customHeight="1" spans="1:5">
      <c r="A15" s="61" t="s">
        <v>3105</v>
      </c>
      <c r="B15" s="62"/>
      <c r="C15" s="62"/>
      <c r="D15" s="62"/>
      <c r="E15" s="66">
        <f t="shared" si="0"/>
        <v>0</v>
      </c>
    </row>
    <row r="16" s="46" customFormat="1" ht="33" customHeight="1" spans="1:5">
      <c r="A16" s="59" t="s">
        <v>3106</v>
      </c>
      <c r="B16" s="65">
        <f t="shared" ref="B16:B20" si="1">B17</f>
        <v>0</v>
      </c>
      <c r="C16" s="65">
        <f t="shared" ref="C16:C20" si="2">C17</f>
        <v>0</v>
      </c>
      <c r="D16" s="65">
        <f t="shared" ref="D16:D20" si="3">D17</f>
        <v>0</v>
      </c>
      <c r="E16" s="65">
        <f t="shared" ref="E16:E20" si="4">E17</f>
        <v>0</v>
      </c>
    </row>
    <row r="17" ht="33" customHeight="1" spans="1:5">
      <c r="A17" s="61" t="s">
        <v>3107</v>
      </c>
      <c r="B17" s="62"/>
      <c r="C17" s="62"/>
      <c r="D17" s="62"/>
      <c r="E17" s="66">
        <f t="shared" ref="E17:E21" si="5">C17+D17</f>
        <v>0</v>
      </c>
    </row>
    <row r="18" ht="33" customHeight="1" spans="1:5">
      <c r="A18" s="59" t="s">
        <v>3108</v>
      </c>
      <c r="B18" s="64">
        <f t="shared" si="1"/>
        <v>0</v>
      </c>
      <c r="C18" s="64">
        <f t="shared" si="2"/>
        <v>0</v>
      </c>
      <c r="D18" s="64">
        <f t="shared" si="3"/>
        <v>0</v>
      </c>
      <c r="E18" s="64">
        <f t="shared" si="4"/>
        <v>0</v>
      </c>
    </row>
    <row r="19" ht="33" customHeight="1" spans="1:5">
      <c r="A19" s="68" t="s">
        <v>3109</v>
      </c>
      <c r="B19" s="62"/>
      <c r="C19" s="62"/>
      <c r="D19" s="62"/>
      <c r="E19" s="69">
        <f t="shared" si="5"/>
        <v>0</v>
      </c>
    </row>
    <row r="20" ht="33" customHeight="1" spans="1:5">
      <c r="A20" s="59" t="s">
        <v>3110</v>
      </c>
      <c r="B20" s="65">
        <f t="shared" si="1"/>
        <v>0</v>
      </c>
      <c r="C20" s="65">
        <f t="shared" si="2"/>
        <v>0</v>
      </c>
      <c r="D20" s="65">
        <f t="shared" si="3"/>
        <v>0</v>
      </c>
      <c r="E20" s="65">
        <f t="shared" si="4"/>
        <v>0</v>
      </c>
    </row>
    <row r="21" ht="33" customHeight="1" spans="1:5">
      <c r="A21" s="61" t="s">
        <v>3111</v>
      </c>
      <c r="B21" s="62"/>
      <c r="C21" s="62"/>
      <c r="D21" s="62"/>
      <c r="E21" s="66">
        <f t="shared" si="5"/>
        <v>0</v>
      </c>
    </row>
    <row r="22" ht="33" customHeight="1" spans="1:5">
      <c r="A22" s="70" t="s">
        <v>3112</v>
      </c>
      <c r="B22" s="65">
        <f>B4+B10+B16+B18+B20</f>
        <v>56</v>
      </c>
      <c r="C22" s="65">
        <f>C4+C10+C16+C18+C20</f>
        <v>34</v>
      </c>
      <c r="D22" s="65">
        <f>D4+D10+D16+D18+D20</f>
        <v>22</v>
      </c>
      <c r="E22" s="65">
        <f>E4+E10+E16+E18+E20</f>
        <v>56</v>
      </c>
    </row>
    <row r="23" ht="33" customHeight="1" spans="1:5">
      <c r="A23" s="71" t="s">
        <v>3009</v>
      </c>
      <c r="B23" s="65">
        <f>B24+B25</f>
        <v>0</v>
      </c>
      <c r="C23" s="65">
        <f>C24+C25</f>
        <v>0</v>
      </c>
      <c r="D23" s="65">
        <f>D24+D25</f>
        <v>0</v>
      </c>
      <c r="E23" s="66">
        <f t="shared" ref="E23:E26" si="6">C23+D23</f>
        <v>0</v>
      </c>
    </row>
    <row r="24" ht="33" customHeight="1" spans="1:5">
      <c r="A24" s="72" t="s">
        <v>3113</v>
      </c>
      <c r="B24" s="62"/>
      <c r="C24" s="62"/>
      <c r="D24" s="62"/>
      <c r="E24" s="66">
        <f t="shared" si="6"/>
        <v>0</v>
      </c>
    </row>
    <row r="25" ht="33" customHeight="1" spans="1:5">
      <c r="A25" s="73" t="s">
        <v>3114</v>
      </c>
      <c r="B25" s="74"/>
      <c r="C25" s="74"/>
      <c r="D25" s="74"/>
      <c r="E25" s="66">
        <f t="shared" si="6"/>
        <v>0</v>
      </c>
    </row>
    <row r="26" ht="33" customHeight="1" spans="1:5">
      <c r="A26" s="75" t="s">
        <v>3115</v>
      </c>
      <c r="B26" s="76"/>
      <c r="C26" s="76"/>
      <c r="D26" s="76"/>
      <c r="E26" s="66">
        <f t="shared" si="6"/>
        <v>0</v>
      </c>
    </row>
    <row r="27" ht="33" customHeight="1" spans="1:5">
      <c r="A27" s="77" t="s">
        <v>3116</v>
      </c>
      <c r="B27" s="78">
        <f>B22+B23+B26</f>
        <v>56</v>
      </c>
      <c r="C27" s="78">
        <f>C22+C23+C26</f>
        <v>34</v>
      </c>
      <c r="D27" s="78">
        <f>D22+D23+D26</f>
        <v>22</v>
      </c>
      <c r="E27" s="78">
        <f>E22+E23+E26</f>
        <v>56</v>
      </c>
    </row>
    <row r="29" spans="2:4">
      <c r="B29" s="79"/>
      <c r="C29" s="79"/>
      <c r="D29" s="79"/>
    </row>
    <row r="31" spans="2:4">
      <c r="B31" s="79"/>
      <c r="C31" s="79"/>
      <c r="D31" s="79"/>
    </row>
    <row r="34" spans="2:4">
      <c r="B34" s="79"/>
      <c r="C34" s="79"/>
      <c r="D34" s="79"/>
    </row>
    <row r="39" spans="2:4">
      <c r="B39" s="79"/>
      <c r="C39" s="79"/>
      <c r="D39" s="79"/>
    </row>
  </sheetData>
  <sheetProtection insertRows="0"/>
  <mergeCells count="1">
    <mergeCell ref="A1:E1"/>
  </mergeCells>
  <printOptions horizontalCentered="1"/>
  <pageMargins left="0.471527777777778" right="0.393055555555556" top="0.472222222222222" bottom="0.747916666666667" header="0.275" footer="0.313888888888889"/>
  <pageSetup paperSize="9" scale="81" fitToHeight="0"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
  <sheetViews>
    <sheetView workbookViewId="0">
      <selection activeCell="A1" sqref="A1:L1"/>
    </sheetView>
  </sheetViews>
  <sheetFormatPr defaultColWidth="8" defaultRowHeight="14.25" outlineLevelRow="6"/>
  <cols>
    <col min="1" max="1" width="13" style="1" customWidth="1"/>
    <col min="2" max="2" width="10.625" style="1" customWidth="1"/>
    <col min="3" max="12" width="13" style="1" customWidth="1"/>
    <col min="13" max="15" width="6.5" style="1" customWidth="1"/>
    <col min="16" max="16" width="7.425" style="1" customWidth="1"/>
    <col min="17" max="17" width="7.54166666666667" style="1" customWidth="1"/>
    <col min="18" max="18" width="7.65833333333333" style="1" customWidth="1"/>
    <col min="19" max="16384" width="8" style="1"/>
  </cols>
  <sheetData>
    <row r="1" ht="27" customHeight="1" spans="1:18">
      <c r="A1" s="2" t="s">
        <v>3117</v>
      </c>
      <c r="B1" s="2"/>
      <c r="C1" s="2"/>
      <c r="D1" s="2"/>
      <c r="E1" s="2"/>
      <c r="F1" s="2"/>
      <c r="G1" s="2"/>
      <c r="H1" s="2"/>
      <c r="I1" s="2"/>
      <c r="J1" s="2"/>
      <c r="K1" s="2"/>
      <c r="L1" s="2"/>
      <c r="M1" s="44"/>
      <c r="N1" s="44"/>
      <c r="O1" s="44"/>
      <c r="P1" s="44"/>
      <c r="Q1" s="44"/>
      <c r="R1" s="44"/>
    </row>
    <row r="2" ht="12" customHeight="1" spans="1:18">
      <c r="A2" s="3"/>
      <c r="B2" s="3"/>
      <c r="C2" s="3"/>
      <c r="D2" s="3"/>
      <c r="E2" s="3"/>
      <c r="F2" s="3"/>
      <c r="G2" s="3"/>
      <c r="H2" s="3"/>
      <c r="I2" s="3"/>
      <c r="J2" s="3"/>
      <c r="K2" s="3"/>
      <c r="L2" s="3"/>
      <c r="M2" s="44"/>
      <c r="N2" s="44"/>
      <c r="O2" s="44"/>
      <c r="P2" s="44"/>
      <c r="Q2" s="44"/>
      <c r="R2" s="44"/>
    </row>
    <row r="3" ht="13.5" spans="1:18">
      <c r="A3" s="4" t="s">
        <v>19</v>
      </c>
      <c r="B3" s="4"/>
      <c r="C3" s="4"/>
      <c r="D3" s="4"/>
      <c r="E3" s="36"/>
      <c r="F3" s="37"/>
      <c r="G3" s="37"/>
      <c r="H3" s="37"/>
      <c r="I3" s="37"/>
      <c r="J3" s="36" t="s">
        <v>2400</v>
      </c>
      <c r="K3" s="36"/>
      <c r="L3" s="36"/>
      <c r="M3" s="36"/>
      <c r="N3" s="36"/>
      <c r="O3" s="36"/>
      <c r="P3" s="36"/>
      <c r="Q3" s="36"/>
      <c r="R3" s="36"/>
    </row>
    <row r="4" ht="15.75" spans="1:12">
      <c r="A4" s="5" t="s">
        <v>3118</v>
      </c>
      <c r="B4" s="38" t="s">
        <v>3119</v>
      </c>
      <c r="C4" s="39"/>
      <c r="D4" s="40"/>
      <c r="E4" s="7" t="s">
        <v>3120</v>
      </c>
      <c r="F4" s="41"/>
      <c r="G4" s="41"/>
      <c r="H4" s="41"/>
      <c r="I4" s="41"/>
      <c r="J4" s="17" t="s">
        <v>3121</v>
      </c>
      <c r="K4" s="45"/>
      <c r="L4" s="45"/>
    </row>
    <row r="5" spans="1:12">
      <c r="A5" s="42"/>
      <c r="B5" s="10" t="s">
        <v>76</v>
      </c>
      <c r="C5" s="10" t="s">
        <v>3122</v>
      </c>
      <c r="D5" s="10" t="s">
        <v>3123</v>
      </c>
      <c r="E5" s="10" t="s">
        <v>76</v>
      </c>
      <c r="F5" s="17" t="s">
        <v>3122</v>
      </c>
      <c r="G5" s="17"/>
      <c r="H5" s="17"/>
      <c r="I5" s="6" t="s">
        <v>3123</v>
      </c>
      <c r="J5" s="10" t="s">
        <v>76</v>
      </c>
      <c r="K5" s="10" t="s">
        <v>3122</v>
      </c>
      <c r="L5" s="10" t="s">
        <v>3123</v>
      </c>
    </row>
    <row r="6" spans="1:12">
      <c r="A6" s="43"/>
      <c r="B6" s="10"/>
      <c r="C6" s="10"/>
      <c r="D6" s="10"/>
      <c r="E6" s="10"/>
      <c r="F6" s="17" t="s">
        <v>118</v>
      </c>
      <c r="G6" s="17" t="s">
        <v>3124</v>
      </c>
      <c r="H6" s="17" t="s">
        <v>3125</v>
      </c>
      <c r="I6" s="6"/>
      <c r="J6" s="10"/>
      <c r="K6" s="10"/>
      <c r="L6" s="10"/>
    </row>
    <row r="7" ht="15.75" spans="1:12">
      <c r="A7" s="18" t="s">
        <v>3126</v>
      </c>
      <c r="B7" s="20">
        <f>C7+D7</f>
        <v>350483</v>
      </c>
      <c r="C7" s="20">
        <v>172483</v>
      </c>
      <c r="D7" s="20">
        <v>178000</v>
      </c>
      <c r="E7" s="33">
        <f>F7+I7</f>
        <v>15000</v>
      </c>
      <c r="F7" s="33">
        <f>G7+H7</f>
        <v>0</v>
      </c>
      <c r="G7" s="22"/>
      <c r="H7" s="22"/>
      <c r="I7" s="22">
        <v>15000</v>
      </c>
      <c r="J7" s="33">
        <f>B7+E7</f>
        <v>365483</v>
      </c>
      <c r="K7" s="33">
        <f>C7+F7</f>
        <v>172483</v>
      </c>
      <c r="L7" s="33">
        <f>D7+I7</f>
        <v>193000</v>
      </c>
    </row>
  </sheetData>
  <mergeCells count="16">
    <mergeCell ref="A1:L1"/>
    <mergeCell ref="A3:D3"/>
    <mergeCell ref="F3:I3"/>
    <mergeCell ref="B4:D4"/>
    <mergeCell ref="E4:I4"/>
    <mergeCell ref="J4:L4"/>
    <mergeCell ref="F5:H5"/>
    <mergeCell ref="A4:A6"/>
    <mergeCell ref="B5:B6"/>
    <mergeCell ref="C5:C6"/>
    <mergeCell ref="D5:D6"/>
    <mergeCell ref="E5:E6"/>
    <mergeCell ref="I5:I6"/>
    <mergeCell ref="J5:J6"/>
    <mergeCell ref="K5:K6"/>
    <mergeCell ref="L5:L6"/>
  </mergeCells>
  <pageMargins left="0.35" right="0.306944444444444" top="1" bottom="1" header="0.507638888888889" footer="0.507638888888889"/>
  <pageSetup paperSize="9" scale="86" orientation="landscape" horizontalDpi="600"/>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
  <sheetViews>
    <sheetView tabSelected="1" workbookViewId="0">
      <selection activeCell="T20" sqref="T20"/>
    </sheetView>
  </sheetViews>
  <sheetFormatPr defaultColWidth="8" defaultRowHeight="14.25" outlineLevelRow="6"/>
  <cols>
    <col min="1" max="1" width="10.55" style="1" customWidth="1"/>
    <col min="2" max="2" width="8.875" style="1"/>
    <col min="3" max="4" width="10.375" style="1" customWidth="1"/>
    <col min="5" max="8" width="8" style="1"/>
    <col min="9" max="9" width="10.25" style="1" customWidth="1"/>
    <col min="10" max="10" width="8" style="1"/>
    <col min="11" max="12" width="10.625" style="1" customWidth="1"/>
    <col min="13" max="13" width="8" style="1"/>
    <col min="14" max="15" width="9.75" style="1" customWidth="1"/>
    <col min="16" max="16" width="8.875" style="1"/>
    <col min="17" max="18" width="10.875" style="1" customWidth="1"/>
    <col min="19" max="16384" width="8" style="1"/>
  </cols>
  <sheetData>
    <row r="1" ht="29" customHeight="1" spans="1:18">
      <c r="A1" s="2" t="s">
        <v>3127</v>
      </c>
      <c r="B1" s="2"/>
      <c r="C1" s="2"/>
      <c r="D1" s="2"/>
      <c r="E1" s="2"/>
      <c r="F1" s="2"/>
      <c r="G1" s="2"/>
      <c r="H1" s="2"/>
      <c r="I1" s="2"/>
      <c r="J1" s="2"/>
      <c r="K1" s="2"/>
      <c r="L1" s="2"/>
      <c r="M1" s="2"/>
      <c r="N1" s="2"/>
      <c r="O1" s="2"/>
      <c r="P1" s="2"/>
      <c r="Q1" s="2"/>
      <c r="R1" s="2"/>
    </row>
    <row r="2" ht="14" customHeight="1" spans="1:18">
      <c r="A2" s="3"/>
      <c r="B2" s="3"/>
      <c r="C2" s="3"/>
      <c r="D2" s="3"/>
      <c r="E2" s="3"/>
      <c r="F2" s="3"/>
      <c r="G2" s="3"/>
      <c r="H2" s="3"/>
      <c r="I2" s="3"/>
      <c r="J2" s="3"/>
      <c r="K2" s="3"/>
      <c r="L2" s="3"/>
      <c r="M2" s="3"/>
      <c r="N2" s="3"/>
      <c r="O2" s="3"/>
      <c r="P2" s="3"/>
      <c r="Q2" s="3"/>
      <c r="R2" s="3"/>
    </row>
    <row r="3" ht="18.75" spans="1:17">
      <c r="A3" s="4" t="s">
        <v>19</v>
      </c>
      <c r="Q3" s="35" t="s">
        <v>3017</v>
      </c>
    </row>
    <row r="4" ht="37" customHeight="1" spans="1:18">
      <c r="A4" s="5" t="s">
        <v>3118</v>
      </c>
      <c r="B4" s="6" t="s">
        <v>3128</v>
      </c>
      <c r="C4" s="6"/>
      <c r="D4" s="6"/>
      <c r="E4" s="7" t="s">
        <v>3129</v>
      </c>
      <c r="F4" s="8"/>
      <c r="G4" s="8"/>
      <c r="H4" s="8"/>
      <c r="I4" s="23"/>
      <c r="J4" s="12" t="s">
        <v>3130</v>
      </c>
      <c r="K4" s="13"/>
      <c r="L4" s="14"/>
      <c r="M4" s="24" t="s">
        <v>3131</v>
      </c>
      <c r="N4" s="25"/>
      <c r="O4" s="26"/>
      <c r="P4" s="27" t="s">
        <v>3132</v>
      </c>
      <c r="Q4" s="27"/>
      <c r="R4" s="27"/>
    </row>
    <row r="5" spans="1:18">
      <c r="A5" s="9"/>
      <c r="B5" s="10" t="s">
        <v>76</v>
      </c>
      <c r="C5" s="10" t="s">
        <v>3122</v>
      </c>
      <c r="D5" s="10" t="s">
        <v>3123</v>
      </c>
      <c r="E5" s="11" t="s">
        <v>76</v>
      </c>
      <c r="F5" s="12" t="s">
        <v>3133</v>
      </c>
      <c r="G5" s="13"/>
      <c r="H5" s="14"/>
      <c r="I5" s="28" t="s">
        <v>3134</v>
      </c>
      <c r="J5" s="29" t="s">
        <v>76</v>
      </c>
      <c r="K5" s="27" t="s">
        <v>3133</v>
      </c>
      <c r="L5" s="30" t="s">
        <v>3134</v>
      </c>
      <c r="M5" s="17" t="s">
        <v>76</v>
      </c>
      <c r="N5" s="29" t="s">
        <v>3122</v>
      </c>
      <c r="O5" s="10" t="s">
        <v>3123</v>
      </c>
      <c r="P5" s="17" t="s">
        <v>76</v>
      </c>
      <c r="Q5" s="17" t="s">
        <v>3122</v>
      </c>
      <c r="R5" s="17" t="s">
        <v>3123</v>
      </c>
    </row>
    <row r="6" spans="1:18">
      <c r="A6" s="15"/>
      <c r="B6" s="10"/>
      <c r="C6" s="10"/>
      <c r="D6" s="10"/>
      <c r="E6" s="16"/>
      <c r="F6" s="17" t="s">
        <v>118</v>
      </c>
      <c r="G6" s="17" t="s">
        <v>3124</v>
      </c>
      <c r="H6" s="17" t="s">
        <v>3125</v>
      </c>
      <c r="I6" s="31"/>
      <c r="J6" s="32"/>
      <c r="K6" s="27"/>
      <c r="L6" s="30"/>
      <c r="M6" s="17"/>
      <c r="N6" s="32"/>
      <c r="O6" s="10"/>
      <c r="P6" s="17"/>
      <c r="Q6" s="17"/>
      <c r="R6" s="17"/>
    </row>
    <row r="7" ht="15.75" spans="1:18">
      <c r="A7" s="18" t="s">
        <v>3126</v>
      </c>
      <c r="B7" s="19">
        <f>C7+D7</f>
        <v>254889</v>
      </c>
      <c r="C7" s="20">
        <v>141889</v>
      </c>
      <c r="D7" s="20">
        <v>113000</v>
      </c>
      <c r="E7" s="19">
        <f>F7+I7</f>
        <v>65000</v>
      </c>
      <c r="F7" s="21"/>
      <c r="G7" s="22"/>
      <c r="H7" s="22"/>
      <c r="I7" s="22">
        <f>10000+55000</f>
        <v>65000</v>
      </c>
      <c r="J7" s="33">
        <v>6200</v>
      </c>
      <c r="K7" s="34">
        <v>13600</v>
      </c>
      <c r="L7" s="34"/>
      <c r="M7" s="33">
        <f>SUM(N7:O7)</f>
        <v>13601</v>
      </c>
      <c r="N7" s="34">
        <v>13601</v>
      </c>
      <c r="O7" s="34">
        <v>0</v>
      </c>
      <c r="P7" s="34">
        <f>SUM(Q7:R7)</f>
        <v>319888</v>
      </c>
      <c r="Q7" s="22">
        <f>C7+F7+K7-N7</f>
        <v>141888</v>
      </c>
      <c r="R7" s="22">
        <f>D7+I7+L7-O7</f>
        <v>178000</v>
      </c>
    </row>
  </sheetData>
  <mergeCells count="22">
    <mergeCell ref="A1:R1"/>
    <mergeCell ref="B4:D4"/>
    <mergeCell ref="E4:I4"/>
    <mergeCell ref="J4:L4"/>
    <mergeCell ref="M4:O4"/>
    <mergeCell ref="P4:R4"/>
    <mergeCell ref="F5:H5"/>
    <mergeCell ref="A4:A6"/>
    <mergeCell ref="B5:B6"/>
    <mergeCell ref="C5:C6"/>
    <mergeCell ref="D5:D6"/>
    <mergeCell ref="E5:E6"/>
    <mergeCell ref="I5:I6"/>
    <mergeCell ref="J5:J6"/>
    <mergeCell ref="K5:K6"/>
    <mergeCell ref="L5:L6"/>
    <mergeCell ref="M5:M6"/>
    <mergeCell ref="N5:N6"/>
    <mergeCell ref="O5:O6"/>
    <mergeCell ref="P5:P6"/>
    <mergeCell ref="Q5:Q6"/>
    <mergeCell ref="R5:R6"/>
  </mergeCells>
  <pageMargins left="0.936805555555556" right="0.751388888888889" top="1" bottom="1" header="0.507638888888889" footer="0.507638888888889"/>
  <pageSetup paperSize="9" scale="7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topLeftCell="A4" workbookViewId="0">
      <selection activeCell="A16" sqref="A16"/>
    </sheetView>
  </sheetViews>
  <sheetFormatPr defaultColWidth="9" defaultRowHeight="50" customHeight="1" outlineLevelCol="2"/>
  <cols>
    <col min="1" max="1" width="100.75" style="309" customWidth="1"/>
    <col min="2" max="2" width="7.125" style="309" customWidth="1"/>
    <col min="3" max="3" width="80.25" style="310" customWidth="1"/>
    <col min="4" max="16384" width="9" style="309"/>
  </cols>
  <sheetData>
    <row r="1" s="309" customFormat="1" customHeight="1" spans="1:3">
      <c r="A1" s="311" t="s">
        <v>4</v>
      </c>
      <c r="B1" s="312"/>
      <c r="C1" s="310"/>
    </row>
    <row r="2" s="309" customFormat="1" customHeight="1" spans="1:3">
      <c r="A2" s="313" t="s">
        <v>5</v>
      </c>
      <c r="B2" s="313"/>
      <c r="C2" s="310"/>
    </row>
    <row r="3" s="309" customFormat="1" customHeight="1" spans="1:3">
      <c r="A3" s="313" t="s">
        <v>6</v>
      </c>
      <c r="B3" s="313"/>
      <c r="C3" s="310"/>
    </row>
    <row r="4" s="309" customFormat="1" customHeight="1" spans="1:3">
      <c r="A4" s="313" t="s">
        <v>7</v>
      </c>
      <c r="B4" s="313"/>
      <c r="C4" s="310"/>
    </row>
    <row r="5" s="309" customFormat="1" customHeight="1" spans="1:3">
      <c r="A5" s="313" t="s">
        <v>8</v>
      </c>
      <c r="B5" s="313"/>
      <c r="C5" s="310"/>
    </row>
    <row r="6" s="309" customFormat="1" customHeight="1" spans="1:3">
      <c r="A6" s="313" t="s">
        <v>9</v>
      </c>
      <c r="B6" s="313"/>
      <c r="C6" s="310"/>
    </row>
    <row r="7" s="309" customFormat="1" customHeight="1" spans="1:3">
      <c r="A7" s="313" t="s">
        <v>10</v>
      </c>
      <c r="B7" s="313"/>
      <c r="C7" s="310"/>
    </row>
    <row r="8" s="309" customFormat="1" customHeight="1" spans="1:3">
      <c r="A8" s="314" t="s">
        <v>11</v>
      </c>
      <c r="B8" s="314"/>
      <c r="C8" s="310"/>
    </row>
    <row r="9" s="309" customFormat="1" customHeight="1" spans="1:3">
      <c r="A9" s="313" t="s">
        <v>12</v>
      </c>
      <c r="B9" s="313"/>
      <c r="C9" s="310"/>
    </row>
    <row r="10" s="309" customFormat="1" customHeight="1" spans="1:3">
      <c r="A10" s="314" t="s">
        <v>13</v>
      </c>
      <c r="B10" s="314"/>
      <c r="C10" s="310"/>
    </row>
    <row r="11" s="309" customFormat="1" customHeight="1" spans="1:3">
      <c r="A11" s="313" t="s">
        <v>14</v>
      </c>
      <c r="B11" s="313"/>
      <c r="C11" s="310"/>
    </row>
    <row r="12" s="309" customFormat="1" customHeight="1" spans="1:3">
      <c r="A12" s="313" t="s">
        <v>15</v>
      </c>
      <c r="B12" s="313"/>
      <c r="C12" s="310"/>
    </row>
    <row r="13" s="309" customFormat="1" customHeight="1" spans="1:3">
      <c r="A13" s="313" t="s">
        <v>16</v>
      </c>
      <c r="B13" s="313"/>
      <c r="C13" s="310"/>
    </row>
    <row r="14" s="309" customFormat="1" customHeight="1" spans="1:3">
      <c r="A14" s="313" t="s">
        <v>17</v>
      </c>
      <c r="B14" s="313"/>
      <c r="C14" s="310"/>
    </row>
    <row r="15" s="309" customFormat="1" customHeight="1" spans="3:3">
      <c r="C15" s="310"/>
    </row>
    <row r="16" s="309" customFormat="1" customHeight="1" spans="3:3">
      <c r="C16" s="310"/>
    </row>
    <row r="17" s="309" customFormat="1" customHeight="1" spans="3:3">
      <c r="C17" s="310"/>
    </row>
    <row r="18" s="309" customFormat="1" customHeight="1" spans="3:3">
      <c r="C18" s="310"/>
    </row>
    <row r="19" s="309" customFormat="1" customHeight="1" spans="3:3">
      <c r="C19" s="310"/>
    </row>
    <row r="20" s="309" customFormat="1" customHeight="1" spans="3:3">
      <c r="C20" s="310"/>
    </row>
    <row r="21" s="309" customFormat="1" customHeight="1" spans="3:3">
      <c r="C21" s="310"/>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H46"/>
  <sheetViews>
    <sheetView workbookViewId="0">
      <pane ySplit="3" topLeftCell="A4" activePane="bottomLeft" state="frozen"/>
      <selection/>
      <selection pane="bottomLeft" activeCell="H4" sqref="H9 H4"/>
    </sheetView>
  </sheetViews>
  <sheetFormatPr defaultColWidth="9" defaultRowHeight="17.25" outlineLevelCol="7"/>
  <cols>
    <col min="1" max="1" width="36.25" style="272" customWidth="1"/>
    <col min="2" max="4" width="10.375" style="272" customWidth="1"/>
    <col min="5" max="5" width="20.375" style="272" customWidth="1"/>
    <col min="6" max="7" width="12.25" style="273" customWidth="1"/>
    <col min="8" max="8" width="14.125" style="273" customWidth="1"/>
    <col min="9" max="16347" width="9" style="270"/>
    <col min="16348" max="16384" width="9" style="274"/>
  </cols>
  <sheetData>
    <row r="1" s="270" customFormat="1" ht="24" spans="1:8">
      <c r="A1" s="275" t="s">
        <v>18</v>
      </c>
      <c r="B1" s="275"/>
      <c r="C1" s="275"/>
      <c r="D1" s="275"/>
      <c r="E1" s="275"/>
      <c r="F1" s="275"/>
      <c r="G1" s="275"/>
      <c r="H1" s="275"/>
    </row>
    <row r="2" s="270" customFormat="1" ht="16.5" spans="1:8">
      <c r="A2" s="276" t="s">
        <v>19</v>
      </c>
      <c r="B2" s="272"/>
      <c r="C2" s="272"/>
      <c r="D2" s="272"/>
      <c r="E2" s="272"/>
      <c r="F2" s="277"/>
      <c r="G2" s="278"/>
      <c r="H2" s="279"/>
    </row>
    <row r="3" s="271" customFormat="1" ht="23" customHeight="1" spans="1:8">
      <c r="A3" s="280" t="s">
        <v>20</v>
      </c>
      <c r="B3" s="280" t="s">
        <v>21</v>
      </c>
      <c r="C3" s="281" t="s">
        <v>22</v>
      </c>
      <c r="D3" s="281" t="s">
        <v>23</v>
      </c>
      <c r="E3" s="281" t="s">
        <v>24</v>
      </c>
      <c r="F3" s="280" t="s">
        <v>21</v>
      </c>
      <c r="G3" s="281" t="s">
        <v>22</v>
      </c>
      <c r="H3" s="282" t="s">
        <v>23</v>
      </c>
    </row>
    <row r="4" s="270" customFormat="1" ht="16.5" spans="1:8">
      <c r="A4" s="283" t="s">
        <v>25</v>
      </c>
      <c r="B4" s="284">
        <f>B5+B6+B40+B41+B42+B46</f>
        <v>349896</v>
      </c>
      <c r="C4" s="284">
        <f>C5+C6+C40+C41+C42+C46</f>
        <v>94656</v>
      </c>
      <c r="D4" s="284">
        <f>D5+D6+D40+D41+D42+D46</f>
        <v>444552</v>
      </c>
      <c r="E4" s="285" t="s">
        <v>26</v>
      </c>
      <c r="F4" s="286">
        <f>F5+F6+F7+F8</f>
        <v>349896</v>
      </c>
      <c r="G4" s="286">
        <f>G5+G6+G7+G8</f>
        <v>19364</v>
      </c>
      <c r="H4" s="286">
        <f>H5+H6+H7+H8</f>
        <v>369260</v>
      </c>
    </row>
    <row r="5" s="270" customFormat="1" ht="24" customHeight="1" spans="1:8">
      <c r="A5" s="287" t="s">
        <v>27</v>
      </c>
      <c r="B5" s="284">
        <v>95069</v>
      </c>
      <c r="C5" s="284"/>
      <c r="D5" s="284">
        <f>B5+C5</f>
        <v>95069</v>
      </c>
      <c r="E5" s="288" t="s">
        <v>28</v>
      </c>
      <c r="F5" s="284">
        <v>310500</v>
      </c>
      <c r="G5" s="284"/>
      <c r="H5" s="284">
        <v>310500</v>
      </c>
    </row>
    <row r="6" s="270" customFormat="1" ht="16.5" spans="1:8">
      <c r="A6" s="287" t="s">
        <v>29</v>
      </c>
      <c r="B6" s="284">
        <f>B7+B13+B39</f>
        <v>170773</v>
      </c>
      <c r="C6" s="284">
        <f>C7+C13+C39</f>
        <v>53549</v>
      </c>
      <c r="D6" s="284">
        <f>D7+D13+D39</f>
        <v>224322</v>
      </c>
      <c r="E6" s="289" t="s">
        <v>30</v>
      </c>
      <c r="F6" s="290">
        <v>8000</v>
      </c>
      <c r="G6" s="290">
        <v>7153</v>
      </c>
      <c r="H6" s="290">
        <v>15153</v>
      </c>
    </row>
    <row r="7" s="270" customFormat="1" ht="21" customHeight="1" spans="1:8">
      <c r="A7" s="287" t="s">
        <v>31</v>
      </c>
      <c r="B7" s="284">
        <f>SUM(B8:B12)</f>
        <v>6139</v>
      </c>
      <c r="C7" s="284">
        <f>SUM(C8:C12)</f>
        <v>-1000</v>
      </c>
      <c r="D7" s="284">
        <f>SUM(D8:D12)</f>
        <v>5139</v>
      </c>
      <c r="E7" s="289" t="s">
        <v>32</v>
      </c>
      <c r="F7" s="284">
        <v>31396</v>
      </c>
      <c r="G7" s="284"/>
      <c r="H7" s="284">
        <v>31396</v>
      </c>
    </row>
    <row r="8" s="270" customFormat="1" ht="16.5" spans="1:8">
      <c r="A8" s="287" t="s">
        <v>33</v>
      </c>
      <c r="B8" s="284">
        <v>528</v>
      </c>
      <c r="C8" s="284"/>
      <c r="D8" s="284">
        <f>B8+C8</f>
        <v>528</v>
      </c>
      <c r="E8" s="289" t="s">
        <v>34</v>
      </c>
      <c r="F8" s="284"/>
      <c r="G8" s="291">
        <v>12211</v>
      </c>
      <c r="H8" s="284">
        <f>G8</f>
        <v>12211</v>
      </c>
    </row>
    <row r="9" s="270" customFormat="1" ht="16.5" spans="1:8">
      <c r="A9" s="287" t="s">
        <v>35</v>
      </c>
      <c r="B9" s="284">
        <v>1775</v>
      </c>
      <c r="C9" s="284"/>
      <c r="D9" s="284">
        <f>B9+C9</f>
        <v>1775</v>
      </c>
      <c r="E9" s="285" t="s">
        <v>36</v>
      </c>
      <c r="F9" s="284">
        <f>B4-F5-F6-F7-F8</f>
        <v>0</v>
      </c>
      <c r="G9" s="284">
        <v>75292</v>
      </c>
      <c r="H9" s="284">
        <f>G9</f>
        <v>75292</v>
      </c>
    </row>
    <row r="10" s="270" customFormat="1" ht="16.5" spans="1:8">
      <c r="A10" s="287" t="s">
        <v>37</v>
      </c>
      <c r="B10" s="284">
        <v>953</v>
      </c>
      <c r="C10" s="284"/>
      <c r="D10" s="284">
        <f>B10+C10</f>
        <v>953</v>
      </c>
      <c r="E10" s="292"/>
      <c r="F10" s="284"/>
      <c r="G10" s="284"/>
      <c r="H10" s="284"/>
    </row>
    <row r="11" s="270" customFormat="1" ht="16.5" spans="1:8">
      <c r="A11" s="287" t="s">
        <v>38</v>
      </c>
      <c r="B11" s="284">
        <v>2883</v>
      </c>
      <c r="C11" s="284"/>
      <c r="D11" s="284">
        <f>B11+C11</f>
        <v>2883</v>
      </c>
      <c r="E11" s="293"/>
      <c r="F11" s="284"/>
      <c r="G11" s="284"/>
      <c r="H11" s="284"/>
    </row>
    <row r="12" s="270" customFormat="1" ht="16.5" spans="1:8">
      <c r="A12" s="287" t="s">
        <v>39</v>
      </c>
      <c r="B12" s="284"/>
      <c r="C12" s="284">
        <v>-1000</v>
      </c>
      <c r="D12" s="284">
        <f>B12+C12</f>
        <v>-1000</v>
      </c>
      <c r="E12" s="294"/>
      <c r="F12" s="284"/>
      <c r="G12" s="284"/>
      <c r="H12" s="284"/>
    </row>
    <row r="13" s="270" customFormat="1" ht="16.5" spans="1:8">
      <c r="A13" s="287" t="s">
        <v>40</v>
      </c>
      <c r="B13" s="284">
        <f>SUM(B14:B38)</f>
        <v>134634</v>
      </c>
      <c r="C13" s="284">
        <f>SUM(C14:C38)</f>
        <v>36549</v>
      </c>
      <c r="D13" s="284">
        <f>SUM(D14:D38)</f>
        <v>171183</v>
      </c>
      <c r="E13" s="295"/>
      <c r="F13" s="296"/>
      <c r="G13" s="296"/>
      <c r="H13" s="284"/>
    </row>
    <row r="14" s="270" customFormat="1" ht="16.5" spans="1:8">
      <c r="A14" s="287" t="s">
        <v>41</v>
      </c>
      <c r="B14" s="284">
        <v>3371</v>
      </c>
      <c r="C14" s="284"/>
      <c r="D14" s="284">
        <f>B14+C14</f>
        <v>3371</v>
      </c>
      <c r="E14" s="295"/>
      <c r="F14" s="296"/>
      <c r="G14" s="296"/>
      <c r="H14" s="296"/>
    </row>
    <row r="15" s="270" customFormat="1" ht="16.5" spans="1:8">
      <c r="A15" s="287" t="s">
        <v>42</v>
      </c>
      <c r="B15" s="284">
        <v>44937</v>
      </c>
      <c r="C15" s="284">
        <v>-987</v>
      </c>
      <c r="D15" s="284">
        <f t="shared" ref="D15:D41" si="0">B15+C15</f>
        <v>43950</v>
      </c>
      <c r="E15" s="297"/>
      <c r="F15" s="296"/>
      <c r="G15" s="296"/>
      <c r="H15" s="296"/>
    </row>
    <row r="16" s="270" customFormat="1" ht="16.5" spans="1:8">
      <c r="A16" s="287" t="s">
        <v>43</v>
      </c>
      <c r="B16" s="284">
        <v>5805</v>
      </c>
      <c r="C16" s="284">
        <v>1355</v>
      </c>
      <c r="D16" s="284">
        <f t="shared" si="0"/>
        <v>7160</v>
      </c>
      <c r="E16" s="297"/>
      <c r="F16" s="296"/>
      <c r="G16" s="296"/>
      <c r="H16" s="296"/>
    </row>
    <row r="17" s="270" customFormat="1" ht="16.5" spans="1:8">
      <c r="A17" s="287" t="s">
        <v>44</v>
      </c>
      <c r="B17" s="284">
        <v>1779</v>
      </c>
      <c r="C17" s="284">
        <v>7174</v>
      </c>
      <c r="D17" s="284">
        <f t="shared" si="0"/>
        <v>8953</v>
      </c>
      <c r="E17" s="297"/>
      <c r="F17" s="296"/>
      <c r="G17" s="296"/>
      <c r="H17" s="296"/>
    </row>
    <row r="18" s="270" customFormat="1" ht="16.5" spans="1:8">
      <c r="A18" s="287" t="s">
        <v>45</v>
      </c>
      <c r="B18" s="284">
        <v>1093</v>
      </c>
      <c r="C18" s="284">
        <v>0</v>
      </c>
      <c r="D18" s="284">
        <f t="shared" si="0"/>
        <v>1093</v>
      </c>
      <c r="E18" s="297"/>
      <c r="F18" s="296"/>
      <c r="G18" s="296"/>
      <c r="H18" s="296"/>
    </row>
    <row r="19" s="270" customFormat="1" ht="16.5" spans="1:8">
      <c r="A19" s="287" t="s">
        <v>46</v>
      </c>
      <c r="B19" s="284">
        <v>300</v>
      </c>
      <c r="C19" s="284">
        <v>98</v>
      </c>
      <c r="D19" s="284">
        <f t="shared" si="0"/>
        <v>398</v>
      </c>
      <c r="E19" s="297"/>
      <c r="F19" s="296"/>
      <c r="G19" s="296"/>
      <c r="H19" s="296"/>
    </row>
    <row r="20" s="270" customFormat="1" ht="16.5" spans="1:8">
      <c r="A20" s="287" t="s">
        <v>47</v>
      </c>
      <c r="B20" s="284">
        <v>1700</v>
      </c>
      <c r="C20" s="284">
        <v>-518</v>
      </c>
      <c r="D20" s="284">
        <f t="shared" si="0"/>
        <v>1182</v>
      </c>
      <c r="E20" s="298"/>
      <c r="F20" s="296"/>
      <c r="G20" s="296"/>
      <c r="H20" s="296"/>
    </row>
    <row r="21" s="270" customFormat="1" ht="16.5" spans="1:8">
      <c r="A21" s="287" t="s">
        <v>48</v>
      </c>
      <c r="B21" s="284">
        <v>9540</v>
      </c>
      <c r="C21" s="284">
        <v>1012</v>
      </c>
      <c r="D21" s="284">
        <f t="shared" si="0"/>
        <v>10552</v>
      </c>
      <c r="E21" s="298"/>
      <c r="F21" s="296"/>
      <c r="G21" s="296"/>
      <c r="H21" s="296"/>
    </row>
    <row r="22" s="270" customFormat="1" ht="16.5" spans="1:8">
      <c r="A22" s="287" t="s">
        <v>49</v>
      </c>
      <c r="B22" s="284">
        <v>3000</v>
      </c>
      <c r="C22" s="284">
        <v>-1700</v>
      </c>
      <c r="D22" s="284">
        <f t="shared" si="0"/>
        <v>1300</v>
      </c>
      <c r="E22" s="298"/>
      <c r="F22" s="296"/>
      <c r="G22" s="296"/>
      <c r="H22" s="296"/>
    </row>
    <row r="23" s="270" customFormat="1" ht="16.5" spans="1:8">
      <c r="A23" s="287" t="s">
        <v>50</v>
      </c>
      <c r="B23" s="284">
        <v>1000</v>
      </c>
      <c r="C23" s="284">
        <v>3494</v>
      </c>
      <c r="D23" s="284">
        <f t="shared" si="0"/>
        <v>4494</v>
      </c>
      <c r="E23" s="298"/>
      <c r="F23" s="296"/>
      <c r="G23" s="296"/>
      <c r="H23" s="296"/>
    </row>
    <row r="24" s="270" customFormat="1" ht="30" customHeight="1" spans="1:8">
      <c r="A24" s="299" t="s">
        <v>51</v>
      </c>
      <c r="B24" s="300">
        <v>1400</v>
      </c>
      <c r="C24" s="300">
        <v>71</v>
      </c>
      <c r="D24" s="284">
        <f t="shared" si="0"/>
        <v>1471</v>
      </c>
      <c r="E24" s="298"/>
      <c r="F24" s="296"/>
      <c r="G24" s="296"/>
      <c r="H24" s="296"/>
    </row>
    <row r="25" s="270" customFormat="1" ht="16.5" spans="1:8">
      <c r="A25" s="287" t="s">
        <v>52</v>
      </c>
      <c r="B25" s="284">
        <f>9061+4800</f>
        <v>13861</v>
      </c>
      <c r="C25" s="284">
        <v>-406</v>
      </c>
      <c r="D25" s="284">
        <f t="shared" si="0"/>
        <v>13455</v>
      </c>
      <c r="E25" s="297"/>
      <c r="F25" s="296"/>
      <c r="G25" s="296"/>
      <c r="H25" s="296"/>
    </row>
    <row r="26" s="270" customFormat="1" ht="33" spans="1:8">
      <c r="A26" s="287" t="s">
        <v>53</v>
      </c>
      <c r="B26" s="284"/>
      <c r="C26" s="284">
        <v>345</v>
      </c>
      <c r="D26" s="284">
        <f t="shared" si="0"/>
        <v>345</v>
      </c>
      <c r="E26" s="297"/>
      <c r="F26" s="296"/>
      <c r="G26" s="296"/>
      <c r="H26" s="296"/>
    </row>
    <row r="27" s="270" customFormat="1" ht="33" spans="1:8">
      <c r="A27" s="287" t="s">
        <v>54</v>
      </c>
      <c r="B27" s="284">
        <f>15584+3000</f>
        <v>18584</v>
      </c>
      <c r="C27" s="284">
        <v>1266</v>
      </c>
      <c r="D27" s="284">
        <f t="shared" si="0"/>
        <v>19850</v>
      </c>
      <c r="E27" s="297"/>
      <c r="F27" s="296"/>
      <c r="G27" s="296"/>
      <c r="H27" s="296"/>
    </row>
    <row r="28" s="270" customFormat="1" ht="29" customHeight="1" spans="1:8">
      <c r="A28" s="287" t="s">
        <v>55</v>
      </c>
      <c r="B28" s="284">
        <f>4108+2000</f>
        <v>6108</v>
      </c>
      <c r="C28" s="284">
        <v>1260</v>
      </c>
      <c r="D28" s="284">
        <f t="shared" si="0"/>
        <v>7368</v>
      </c>
      <c r="E28" s="297"/>
      <c r="F28" s="296"/>
      <c r="G28" s="296"/>
      <c r="H28" s="296"/>
    </row>
    <row r="29" s="270" customFormat="1" ht="29" customHeight="1" spans="1:8">
      <c r="A29" s="287" t="s">
        <v>56</v>
      </c>
      <c r="B29" s="284">
        <v>1300</v>
      </c>
      <c r="C29" s="284">
        <v>10</v>
      </c>
      <c r="D29" s="284">
        <f t="shared" si="0"/>
        <v>1310</v>
      </c>
      <c r="E29" s="297"/>
      <c r="F29" s="296"/>
      <c r="G29" s="296"/>
      <c r="H29" s="287"/>
    </row>
    <row r="30" s="270" customFormat="1" ht="29" customHeight="1" spans="1:8">
      <c r="A30" s="287" t="s">
        <v>57</v>
      </c>
      <c r="B30" s="284">
        <f>2703+5000</f>
        <v>7703</v>
      </c>
      <c r="C30" s="284">
        <v>1515</v>
      </c>
      <c r="D30" s="284">
        <f t="shared" si="0"/>
        <v>9218</v>
      </c>
      <c r="E30" s="298"/>
      <c r="F30" s="296"/>
      <c r="G30" s="296"/>
      <c r="H30" s="301"/>
    </row>
    <row r="31" s="270" customFormat="1" ht="29" customHeight="1" spans="1:8">
      <c r="A31" s="287" t="s">
        <v>58</v>
      </c>
      <c r="B31" s="284">
        <v>2000</v>
      </c>
      <c r="C31" s="284">
        <v>4322</v>
      </c>
      <c r="D31" s="284">
        <f t="shared" si="0"/>
        <v>6322</v>
      </c>
      <c r="E31" s="298"/>
      <c r="F31" s="296"/>
      <c r="G31" s="296"/>
      <c r="H31" s="301"/>
    </row>
    <row r="32" s="270" customFormat="1" ht="29" customHeight="1" spans="1:8">
      <c r="A32" s="287" t="s">
        <v>59</v>
      </c>
      <c r="B32" s="284"/>
      <c r="C32" s="284">
        <v>40</v>
      </c>
      <c r="D32" s="284">
        <f t="shared" si="0"/>
        <v>40</v>
      </c>
      <c r="E32" s="298"/>
      <c r="F32" s="296"/>
      <c r="G32" s="296"/>
      <c r="H32" s="301"/>
    </row>
    <row r="33" s="270" customFormat="1" ht="29" customHeight="1" spans="1:8">
      <c r="A33" s="287" t="s">
        <v>60</v>
      </c>
      <c r="B33" s="284">
        <f>3000+8000</f>
        <v>11000</v>
      </c>
      <c r="C33" s="284">
        <v>4511</v>
      </c>
      <c r="D33" s="284">
        <f t="shared" si="0"/>
        <v>15511</v>
      </c>
      <c r="E33" s="298"/>
      <c r="F33" s="296"/>
      <c r="G33" s="296"/>
      <c r="H33" s="301"/>
    </row>
    <row r="34" s="270" customFormat="1" ht="25" customHeight="1" spans="1:8">
      <c r="A34" s="287" t="s">
        <v>61</v>
      </c>
      <c r="B34" s="284"/>
      <c r="C34" s="284">
        <v>733</v>
      </c>
      <c r="D34" s="284">
        <f t="shared" si="0"/>
        <v>733</v>
      </c>
      <c r="E34" s="298"/>
      <c r="F34" s="296"/>
      <c r="G34" s="296"/>
      <c r="H34" s="301"/>
    </row>
    <row r="35" s="270" customFormat="1" ht="23" customHeight="1" spans="1:8">
      <c r="A35" s="287" t="s">
        <v>62</v>
      </c>
      <c r="B35" s="284"/>
      <c r="C35" s="284">
        <v>4603</v>
      </c>
      <c r="D35" s="284">
        <f t="shared" si="0"/>
        <v>4603</v>
      </c>
      <c r="E35" s="298"/>
      <c r="F35" s="296"/>
      <c r="G35" s="296"/>
      <c r="H35" s="301"/>
    </row>
    <row r="36" s="270" customFormat="1" ht="18" customHeight="1" spans="1:8">
      <c r="A36" s="287" t="s">
        <v>63</v>
      </c>
      <c r="B36" s="284"/>
      <c r="C36" s="284">
        <v>2149</v>
      </c>
      <c r="D36" s="284">
        <f t="shared" si="0"/>
        <v>2149</v>
      </c>
      <c r="E36" s="298"/>
      <c r="F36" s="296"/>
      <c r="G36" s="296"/>
      <c r="H36" s="301"/>
    </row>
    <row r="37" s="270" customFormat="1" ht="22" customHeight="1" spans="1:8">
      <c r="A37" s="287" t="s">
        <v>64</v>
      </c>
      <c r="B37" s="284"/>
      <c r="C37" s="284">
        <v>6202</v>
      </c>
      <c r="D37" s="284">
        <f t="shared" si="0"/>
        <v>6202</v>
      </c>
      <c r="E37" s="298"/>
      <c r="F37" s="296"/>
      <c r="G37" s="296"/>
      <c r="H37" s="301"/>
    </row>
    <row r="38" s="270" customFormat="1" ht="26" customHeight="1" spans="1:8">
      <c r="A38" s="287" t="s">
        <v>65</v>
      </c>
      <c r="B38" s="284">
        <v>153</v>
      </c>
      <c r="C38" s="284">
        <v>0</v>
      </c>
      <c r="D38" s="284">
        <f t="shared" si="0"/>
        <v>153</v>
      </c>
      <c r="E38" s="298"/>
      <c r="F38" s="296"/>
      <c r="G38" s="296"/>
      <c r="H38" s="301"/>
    </row>
    <row r="39" s="270" customFormat="1" ht="16.5" spans="1:8">
      <c r="A39" s="302" t="s">
        <v>66</v>
      </c>
      <c r="B39" s="284">
        <v>30000</v>
      </c>
      <c r="C39" s="284">
        <v>18000</v>
      </c>
      <c r="D39" s="284">
        <f t="shared" si="0"/>
        <v>48000</v>
      </c>
      <c r="E39" s="298"/>
      <c r="F39" s="296"/>
      <c r="G39" s="296"/>
      <c r="H39" s="296"/>
    </row>
    <row r="40" s="270" customFormat="1" spans="1:8">
      <c r="A40" s="287" t="s">
        <v>67</v>
      </c>
      <c r="B40" s="284">
        <v>27600</v>
      </c>
      <c r="C40" s="284"/>
      <c r="D40" s="284">
        <f t="shared" si="0"/>
        <v>27600</v>
      </c>
      <c r="E40" s="298"/>
      <c r="F40" s="296"/>
      <c r="G40" s="296"/>
      <c r="H40" s="301"/>
    </row>
    <row r="41" s="270" customFormat="1" spans="1:8">
      <c r="A41" s="287" t="s">
        <v>68</v>
      </c>
      <c r="B41" s="284">
        <v>56454</v>
      </c>
      <c r="C41" s="284"/>
      <c r="D41" s="284">
        <f t="shared" si="0"/>
        <v>56454</v>
      </c>
      <c r="E41" s="298"/>
      <c r="F41" s="303"/>
      <c r="G41" s="303"/>
      <c r="H41" s="301"/>
    </row>
    <row r="42" s="270" customFormat="1" ht="16.5" spans="1:8">
      <c r="A42" s="287" t="s">
        <v>69</v>
      </c>
      <c r="B42" s="284">
        <f>B43+B44+B45</f>
        <v>0</v>
      </c>
      <c r="C42" s="284">
        <f>C43+C44+C45</f>
        <v>40000</v>
      </c>
      <c r="D42" s="284">
        <f>D43+D44+D45</f>
        <v>40000</v>
      </c>
      <c r="E42" s="290"/>
      <c r="F42" s="290"/>
      <c r="G42" s="290"/>
      <c r="H42" s="290"/>
    </row>
    <row r="43" s="270" customFormat="1" spans="1:8">
      <c r="A43" s="304" t="s">
        <v>70</v>
      </c>
      <c r="B43" s="305"/>
      <c r="C43" s="305"/>
      <c r="D43" s="305">
        <f>B43+C43</f>
        <v>0</v>
      </c>
      <c r="E43" s="287"/>
      <c r="F43" s="303"/>
      <c r="G43" s="303"/>
      <c r="H43" s="303"/>
    </row>
    <row r="44" s="270" customFormat="1" spans="1:8">
      <c r="A44" s="306" t="s">
        <v>71</v>
      </c>
      <c r="B44" s="307"/>
      <c r="C44" s="307"/>
      <c r="D44" s="305">
        <f>B44+C44</f>
        <v>0</v>
      </c>
      <c r="E44" s="287"/>
      <c r="F44" s="303"/>
      <c r="G44" s="303"/>
      <c r="H44" s="303"/>
    </row>
    <row r="45" s="270" customFormat="1" spans="1:8">
      <c r="A45" s="306" t="s">
        <v>72</v>
      </c>
      <c r="B45" s="307"/>
      <c r="C45" s="307">
        <v>40000</v>
      </c>
      <c r="D45" s="305">
        <f>B45+C45</f>
        <v>40000</v>
      </c>
      <c r="E45" s="287"/>
      <c r="F45" s="303"/>
      <c r="G45" s="303"/>
      <c r="H45" s="303"/>
    </row>
    <row r="46" spans="1:8">
      <c r="A46" s="308" t="s">
        <v>73</v>
      </c>
      <c r="B46" s="307"/>
      <c r="C46" s="307">
        <v>1107</v>
      </c>
      <c r="D46" s="305">
        <f>B46+C46</f>
        <v>1107</v>
      </c>
      <c r="E46" s="287"/>
      <c r="F46" s="303"/>
      <c r="G46" s="303"/>
      <c r="H46" s="303"/>
    </row>
  </sheetData>
  <mergeCells count="1">
    <mergeCell ref="A1:H1"/>
  </mergeCells>
  <pageMargins left="0.160416666666667" right="0.160416666666667" top="0.0152777777777778" bottom="0.2125" header="0.511805555555556" footer="0.118055555555556"/>
  <pageSetup paperSize="9" scale="87"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M36"/>
  <sheetViews>
    <sheetView workbookViewId="0">
      <pane xSplit="1" ySplit="6" topLeftCell="B7" activePane="bottomRight" state="frozen"/>
      <selection/>
      <selection pane="topRight"/>
      <selection pane="bottomLeft"/>
      <selection pane="bottomRight" activeCell="P10" sqref="P10"/>
    </sheetView>
  </sheetViews>
  <sheetFormatPr defaultColWidth="9" defaultRowHeight="15.75"/>
  <cols>
    <col min="1" max="1" width="16.125" style="249" customWidth="1"/>
    <col min="2" max="13" width="7.5" style="250" customWidth="1"/>
    <col min="14" max="221" width="9" style="251"/>
    <col min="222" max="16361" width="9" style="1"/>
    <col min="16371" max="16384" width="9" style="1"/>
  </cols>
  <sheetData>
    <row r="1" ht="25" customHeight="1" spans="1:13">
      <c r="A1" s="252" t="s">
        <v>74</v>
      </c>
      <c r="B1" s="253"/>
      <c r="C1" s="253"/>
      <c r="D1" s="253"/>
      <c r="E1" s="253"/>
      <c r="F1" s="253"/>
      <c r="G1" s="253"/>
      <c r="H1" s="253"/>
      <c r="I1" s="253"/>
      <c r="J1" s="253"/>
      <c r="K1" s="253"/>
      <c r="L1" s="253"/>
      <c r="M1" s="253"/>
    </row>
    <row r="2" s="246" customFormat="1" ht="18" customHeight="1" spans="1:13">
      <c r="A2" s="254" t="s">
        <v>19</v>
      </c>
      <c r="B2" s="254"/>
      <c r="C2" s="254"/>
      <c r="D2" s="255"/>
      <c r="E2" s="255"/>
      <c r="F2" s="255"/>
      <c r="G2" s="255"/>
      <c r="H2" s="255"/>
      <c r="I2" s="255"/>
      <c r="J2" s="255"/>
      <c r="K2" s="255"/>
      <c r="L2" s="255"/>
      <c r="M2" s="255"/>
    </row>
    <row r="3" ht="26" customHeight="1" spans="1:13">
      <c r="A3" s="256" t="s">
        <v>75</v>
      </c>
      <c r="B3" s="257" t="s">
        <v>21</v>
      </c>
      <c r="C3" s="258"/>
      <c r="D3" s="258"/>
      <c r="E3" s="258"/>
      <c r="F3" s="259" t="s">
        <v>22</v>
      </c>
      <c r="G3" s="260"/>
      <c r="H3" s="260"/>
      <c r="I3" s="260"/>
      <c r="J3" s="257" t="s">
        <v>23</v>
      </c>
      <c r="K3" s="258"/>
      <c r="L3" s="258"/>
      <c r="M3" s="258"/>
    </row>
    <row r="4" ht="13.5" spans="1:13">
      <c r="A4" s="258"/>
      <c r="B4" s="261" t="s">
        <v>76</v>
      </c>
      <c r="C4" s="261" t="s">
        <v>77</v>
      </c>
      <c r="D4" s="261" t="s">
        <v>78</v>
      </c>
      <c r="E4" s="261" t="s">
        <v>79</v>
      </c>
      <c r="F4" s="260" t="s">
        <v>80</v>
      </c>
      <c r="G4" s="260" t="s">
        <v>81</v>
      </c>
      <c r="H4" s="260" t="s">
        <v>82</v>
      </c>
      <c r="I4" s="260" t="s">
        <v>83</v>
      </c>
      <c r="J4" s="261" t="s">
        <v>76</v>
      </c>
      <c r="K4" s="261" t="s">
        <v>77</v>
      </c>
      <c r="L4" s="261" t="s">
        <v>78</v>
      </c>
      <c r="M4" s="261" t="s">
        <v>79</v>
      </c>
    </row>
    <row r="5" ht="13.5" spans="1:13">
      <c r="A5" s="258"/>
      <c r="B5" s="258"/>
      <c r="C5" s="258"/>
      <c r="D5" s="258"/>
      <c r="E5" s="258"/>
      <c r="F5" s="260"/>
      <c r="G5" s="260"/>
      <c r="H5" s="260"/>
      <c r="I5" s="260"/>
      <c r="J5" s="258"/>
      <c r="K5" s="258"/>
      <c r="L5" s="258"/>
      <c r="M5" s="258"/>
    </row>
    <row r="6" ht="13.5" spans="1:13">
      <c r="A6" s="256" t="s">
        <v>76</v>
      </c>
      <c r="B6" s="258">
        <f t="shared" ref="B6:B37" si="0">C6+D6+E6</f>
        <v>95069</v>
      </c>
      <c r="C6" s="258">
        <f t="shared" ref="C6:I6" si="1">C7+C25</f>
        <v>65458</v>
      </c>
      <c r="D6" s="258">
        <f t="shared" si="1"/>
        <v>1771</v>
      </c>
      <c r="E6" s="258">
        <f t="shared" si="1"/>
        <v>27840</v>
      </c>
      <c r="F6" s="258">
        <f t="shared" ref="F6:F36" si="2">G6+H6+I6</f>
        <v>0</v>
      </c>
      <c r="G6" s="258">
        <f t="shared" si="1"/>
        <v>2555</v>
      </c>
      <c r="H6" s="258">
        <f t="shared" si="1"/>
        <v>-102</v>
      </c>
      <c r="I6" s="258">
        <f t="shared" si="1"/>
        <v>-2453</v>
      </c>
      <c r="J6" s="258">
        <f t="shared" ref="J6:J37" si="3">K6+L6+M6</f>
        <v>95069</v>
      </c>
      <c r="K6" s="258">
        <f>K7+K25</f>
        <v>68013</v>
      </c>
      <c r="L6" s="258">
        <f>L7+L25</f>
        <v>1669</v>
      </c>
      <c r="M6" s="258">
        <f>M7+M25</f>
        <v>25387</v>
      </c>
    </row>
    <row r="7" s="247" customFormat="1" ht="22" customHeight="1" spans="1:13">
      <c r="A7" s="262" t="s">
        <v>84</v>
      </c>
      <c r="B7" s="258">
        <f t="shared" si="0"/>
        <v>59869</v>
      </c>
      <c r="C7" s="258">
        <f t="shared" ref="C7:I7" si="4">SUM(C8:C24)</f>
        <v>58119</v>
      </c>
      <c r="D7" s="258">
        <f t="shared" si="4"/>
        <v>1750</v>
      </c>
      <c r="E7" s="263"/>
      <c r="F7" s="258">
        <f t="shared" si="2"/>
        <v>-2100</v>
      </c>
      <c r="G7" s="258">
        <f t="shared" si="4"/>
        <v>-1793</v>
      </c>
      <c r="H7" s="258">
        <f t="shared" si="4"/>
        <v>-307</v>
      </c>
      <c r="I7" s="258">
        <f t="shared" si="4"/>
        <v>0</v>
      </c>
      <c r="J7" s="258">
        <f t="shared" si="3"/>
        <v>57769</v>
      </c>
      <c r="K7" s="258">
        <f>SUM(K8:K24)</f>
        <v>56326</v>
      </c>
      <c r="L7" s="258">
        <f>SUM(L8:L24)</f>
        <v>1443</v>
      </c>
      <c r="M7" s="258">
        <f>SUM(M8:M24)</f>
        <v>0</v>
      </c>
    </row>
    <row r="8" s="248" customFormat="1" ht="22" customHeight="1" spans="1:13">
      <c r="A8" s="264" t="s">
        <v>85</v>
      </c>
      <c r="B8" s="258">
        <f t="shared" si="0"/>
        <v>24870</v>
      </c>
      <c r="C8" s="258">
        <f>26921-1-3000</f>
        <v>23920</v>
      </c>
      <c r="D8" s="258">
        <v>950</v>
      </c>
      <c r="E8" s="263"/>
      <c r="F8" s="258">
        <f t="shared" si="2"/>
        <v>-4801</v>
      </c>
      <c r="G8" s="263">
        <v>-4514</v>
      </c>
      <c r="H8" s="263">
        <v>-287</v>
      </c>
      <c r="I8" s="263">
        <v>0</v>
      </c>
      <c r="J8" s="258">
        <f t="shared" si="3"/>
        <v>20069</v>
      </c>
      <c r="K8" s="263">
        <f>C8+G8</f>
        <v>19406</v>
      </c>
      <c r="L8" s="263">
        <f>D8+H8</f>
        <v>663</v>
      </c>
      <c r="M8" s="263">
        <f>E8+I8</f>
        <v>0</v>
      </c>
    </row>
    <row r="9" s="248" customFormat="1" ht="22" customHeight="1" spans="1:13">
      <c r="A9" s="264" t="s">
        <v>86</v>
      </c>
      <c r="B9" s="258">
        <f t="shared" si="0"/>
        <v>0</v>
      </c>
      <c r="C9" s="258"/>
      <c r="D9" s="263"/>
      <c r="E9" s="263"/>
      <c r="F9" s="258">
        <f t="shared" si="2"/>
        <v>0</v>
      </c>
      <c r="G9" s="263">
        <v>0</v>
      </c>
      <c r="H9" s="263">
        <v>0</v>
      </c>
      <c r="I9" s="263">
        <v>0</v>
      </c>
      <c r="J9" s="258">
        <f t="shared" si="3"/>
        <v>0</v>
      </c>
      <c r="K9" s="263">
        <f t="shared" ref="K9:K24" si="5">C9+G9</f>
        <v>0</v>
      </c>
      <c r="L9" s="263">
        <f t="shared" ref="L9:L24" si="6">D9+H9</f>
        <v>0</v>
      </c>
      <c r="M9" s="263">
        <f t="shared" ref="M9:M24" si="7">E9+I9</f>
        <v>0</v>
      </c>
    </row>
    <row r="10" s="248" customFormat="1" ht="22" customHeight="1" spans="1:13">
      <c r="A10" s="264" t="s">
        <v>87</v>
      </c>
      <c r="B10" s="258">
        <f t="shared" si="0"/>
        <v>0</v>
      </c>
      <c r="C10" s="263"/>
      <c r="D10" s="263"/>
      <c r="E10" s="263"/>
      <c r="F10" s="258">
        <f t="shared" si="2"/>
        <v>224</v>
      </c>
      <c r="G10" s="263">
        <v>224</v>
      </c>
      <c r="H10" s="263">
        <v>0</v>
      </c>
      <c r="I10" s="263">
        <v>0</v>
      </c>
      <c r="J10" s="258">
        <f t="shared" si="3"/>
        <v>224</v>
      </c>
      <c r="K10" s="263">
        <f t="shared" si="5"/>
        <v>224</v>
      </c>
      <c r="L10" s="263">
        <f t="shared" si="6"/>
        <v>0</v>
      </c>
      <c r="M10" s="263">
        <f t="shared" si="7"/>
        <v>0</v>
      </c>
    </row>
    <row r="11" s="248" customFormat="1" ht="22" customHeight="1" spans="1:13">
      <c r="A11" s="264" t="s">
        <v>88</v>
      </c>
      <c r="B11" s="258">
        <f t="shared" si="0"/>
        <v>2061</v>
      </c>
      <c r="C11" s="258">
        <v>2021</v>
      </c>
      <c r="D11" s="258">
        <v>40</v>
      </c>
      <c r="E11" s="263"/>
      <c r="F11" s="258">
        <f t="shared" si="2"/>
        <v>-685</v>
      </c>
      <c r="G11" s="263">
        <v>-670</v>
      </c>
      <c r="H11" s="263">
        <v>-15</v>
      </c>
      <c r="I11" s="263">
        <v>0</v>
      </c>
      <c r="J11" s="258">
        <f t="shared" si="3"/>
        <v>1376</v>
      </c>
      <c r="K11" s="263">
        <f t="shared" si="5"/>
        <v>1351</v>
      </c>
      <c r="L11" s="263">
        <f t="shared" si="6"/>
        <v>25</v>
      </c>
      <c r="M11" s="263">
        <f t="shared" si="7"/>
        <v>0</v>
      </c>
    </row>
    <row r="12" s="248" customFormat="1" ht="22" customHeight="1" spans="1:13">
      <c r="A12" s="264" t="s">
        <v>89</v>
      </c>
      <c r="B12" s="258">
        <f t="shared" si="0"/>
        <v>882</v>
      </c>
      <c r="C12" s="258">
        <v>852</v>
      </c>
      <c r="D12" s="258">
        <v>30</v>
      </c>
      <c r="E12" s="263"/>
      <c r="F12" s="258">
        <f t="shared" si="2"/>
        <v>-245</v>
      </c>
      <c r="G12" s="263">
        <v>-223</v>
      </c>
      <c r="H12" s="263">
        <v>-22</v>
      </c>
      <c r="I12" s="263">
        <v>0</v>
      </c>
      <c r="J12" s="258">
        <f t="shared" si="3"/>
        <v>637</v>
      </c>
      <c r="K12" s="263">
        <f t="shared" si="5"/>
        <v>629</v>
      </c>
      <c r="L12" s="263">
        <f t="shared" si="6"/>
        <v>8</v>
      </c>
      <c r="M12" s="263">
        <f t="shared" si="7"/>
        <v>0</v>
      </c>
    </row>
    <row r="13" s="248" customFormat="1" ht="22" customHeight="1" spans="1:13">
      <c r="A13" s="264" t="s">
        <v>90</v>
      </c>
      <c r="B13" s="258">
        <f t="shared" si="0"/>
        <v>890</v>
      </c>
      <c r="C13" s="258">
        <v>890</v>
      </c>
      <c r="D13" s="258"/>
      <c r="E13" s="263"/>
      <c r="F13" s="258">
        <f t="shared" si="2"/>
        <v>-608</v>
      </c>
      <c r="G13" s="263">
        <v>-608</v>
      </c>
      <c r="H13" s="263">
        <v>0</v>
      </c>
      <c r="I13" s="263">
        <v>0</v>
      </c>
      <c r="J13" s="258">
        <f t="shared" si="3"/>
        <v>282</v>
      </c>
      <c r="K13" s="263">
        <f t="shared" si="5"/>
        <v>282</v>
      </c>
      <c r="L13" s="263">
        <f t="shared" si="6"/>
        <v>0</v>
      </c>
      <c r="M13" s="263">
        <f t="shared" si="7"/>
        <v>0</v>
      </c>
    </row>
    <row r="14" s="248" customFormat="1" ht="22" customHeight="1" spans="1:13">
      <c r="A14" s="264" t="s">
        <v>91</v>
      </c>
      <c r="B14" s="258">
        <f t="shared" si="0"/>
        <v>3648</v>
      </c>
      <c r="C14" s="258">
        <v>3608</v>
      </c>
      <c r="D14" s="258">
        <v>40</v>
      </c>
      <c r="E14" s="263"/>
      <c r="F14" s="258">
        <f t="shared" si="2"/>
        <v>-1557</v>
      </c>
      <c r="G14" s="263">
        <v>-1529</v>
      </c>
      <c r="H14" s="263">
        <v>-28</v>
      </c>
      <c r="I14" s="263">
        <v>0</v>
      </c>
      <c r="J14" s="258">
        <f t="shared" si="3"/>
        <v>2091</v>
      </c>
      <c r="K14" s="263">
        <f t="shared" si="5"/>
        <v>2079</v>
      </c>
      <c r="L14" s="263">
        <f t="shared" si="6"/>
        <v>12</v>
      </c>
      <c r="M14" s="263">
        <f t="shared" si="7"/>
        <v>0</v>
      </c>
    </row>
    <row r="15" s="248" customFormat="1" ht="22" customHeight="1" spans="1:13">
      <c r="A15" s="264" t="s">
        <v>92</v>
      </c>
      <c r="B15" s="258">
        <f t="shared" si="0"/>
        <v>1440</v>
      </c>
      <c r="C15" s="258">
        <v>1430</v>
      </c>
      <c r="D15" s="263">
        <v>10</v>
      </c>
      <c r="E15" s="263"/>
      <c r="F15" s="258">
        <f t="shared" si="2"/>
        <v>98</v>
      </c>
      <c r="G15" s="263">
        <v>68</v>
      </c>
      <c r="H15" s="263">
        <v>30</v>
      </c>
      <c r="I15" s="263">
        <v>0</v>
      </c>
      <c r="J15" s="258">
        <f t="shared" si="3"/>
        <v>1538</v>
      </c>
      <c r="K15" s="263">
        <f t="shared" si="5"/>
        <v>1498</v>
      </c>
      <c r="L15" s="263">
        <f t="shared" si="6"/>
        <v>40</v>
      </c>
      <c r="M15" s="263">
        <f t="shared" si="7"/>
        <v>0</v>
      </c>
    </row>
    <row r="16" s="248" customFormat="1" ht="22" customHeight="1" spans="1:13">
      <c r="A16" s="264" t="s">
        <v>93</v>
      </c>
      <c r="B16" s="258">
        <f t="shared" si="0"/>
        <v>958</v>
      </c>
      <c r="C16" s="258">
        <v>940</v>
      </c>
      <c r="D16" s="258">
        <v>18</v>
      </c>
      <c r="E16" s="263"/>
      <c r="F16" s="258">
        <f t="shared" si="2"/>
        <v>32</v>
      </c>
      <c r="G16" s="263">
        <v>46</v>
      </c>
      <c r="H16" s="263">
        <v>-14</v>
      </c>
      <c r="I16" s="263">
        <v>0</v>
      </c>
      <c r="J16" s="258">
        <f t="shared" si="3"/>
        <v>990</v>
      </c>
      <c r="K16" s="263">
        <f t="shared" si="5"/>
        <v>986</v>
      </c>
      <c r="L16" s="263">
        <f t="shared" si="6"/>
        <v>4</v>
      </c>
      <c r="M16" s="263">
        <f t="shared" si="7"/>
        <v>0</v>
      </c>
    </row>
    <row r="17" s="248" customFormat="1" ht="22" customHeight="1" spans="1:13">
      <c r="A17" s="264" t="s">
        <v>94</v>
      </c>
      <c r="B17" s="258">
        <f t="shared" si="0"/>
        <v>792</v>
      </c>
      <c r="C17" s="258">
        <v>790</v>
      </c>
      <c r="D17" s="258">
        <v>2</v>
      </c>
      <c r="E17" s="263"/>
      <c r="F17" s="258">
        <f t="shared" si="2"/>
        <v>-203</v>
      </c>
      <c r="G17" s="263">
        <v>-202</v>
      </c>
      <c r="H17" s="263">
        <v>-1</v>
      </c>
      <c r="I17" s="263">
        <v>0</v>
      </c>
      <c r="J17" s="258">
        <f t="shared" si="3"/>
        <v>589</v>
      </c>
      <c r="K17" s="263">
        <f t="shared" si="5"/>
        <v>588</v>
      </c>
      <c r="L17" s="263">
        <f t="shared" si="6"/>
        <v>1</v>
      </c>
      <c r="M17" s="263">
        <f t="shared" si="7"/>
        <v>0</v>
      </c>
    </row>
    <row r="18" s="248" customFormat="1" ht="22" customHeight="1" spans="1:13">
      <c r="A18" s="264" t="s">
        <v>95</v>
      </c>
      <c r="B18" s="258">
        <f t="shared" si="0"/>
        <v>8697</v>
      </c>
      <c r="C18" s="258">
        <v>8697</v>
      </c>
      <c r="D18" s="263"/>
      <c r="E18" s="263"/>
      <c r="F18" s="258">
        <f t="shared" si="2"/>
        <v>872</v>
      </c>
      <c r="G18" s="263">
        <v>872</v>
      </c>
      <c r="H18" s="263">
        <v>0</v>
      </c>
      <c r="I18" s="263">
        <v>0</v>
      </c>
      <c r="J18" s="258">
        <f t="shared" si="3"/>
        <v>9569</v>
      </c>
      <c r="K18" s="263">
        <f t="shared" si="5"/>
        <v>9569</v>
      </c>
      <c r="L18" s="263">
        <f t="shared" si="6"/>
        <v>0</v>
      </c>
      <c r="M18" s="263">
        <f t="shared" si="7"/>
        <v>0</v>
      </c>
    </row>
    <row r="19" s="248" customFormat="1" ht="22" customHeight="1" spans="1:13">
      <c r="A19" s="264" t="s">
        <v>96</v>
      </c>
      <c r="B19" s="258">
        <f t="shared" si="0"/>
        <v>870</v>
      </c>
      <c r="C19" s="258">
        <v>210</v>
      </c>
      <c r="D19" s="258">
        <v>660</v>
      </c>
      <c r="E19" s="263"/>
      <c r="F19" s="258">
        <f t="shared" si="2"/>
        <v>81</v>
      </c>
      <c r="G19" s="263">
        <v>51</v>
      </c>
      <c r="H19" s="263">
        <v>30</v>
      </c>
      <c r="I19" s="263">
        <v>0</v>
      </c>
      <c r="J19" s="258">
        <f t="shared" si="3"/>
        <v>951</v>
      </c>
      <c r="K19" s="263">
        <f t="shared" si="5"/>
        <v>261</v>
      </c>
      <c r="L19" s="263">
        <f t="shared" si="6"/>
        <v>690</v>
      </c>
      <c r="M19" s="263">
        <f t="shared" si="7"/>
        <v>0</v>
      </c>
    </row>
    <row r="20" s="248" customFormat="1" ht="22" customHeight="1" spans="1:13">
      <c r="A20" s="264" t="s">
        <v>97</v>
      </c>
      <c r="B20" s="258">
        <f t="shared" si="0"/>
        <v>66</v>
      </c>
      <c r="C20" s="258">
        <v>66</v>
      </c>
      <c r="D20" s="263"/>
      <c r="E20" s="263"/>
      <c r="F20" s="258">
        <f t="shared" si="2"/>
        <v>3741</v>
      </c>
      <c r="G20" s="263">
        <v>3741</v>
      </c>
      <c r="H20" s="263">
        <v>0</v>
      </c>
      <c r="I20" s="263">
        <v>0</v>
      </c>
      <c r="J20" s="258">
        <f t="shared" si="3"/>
        <v>3807</v>
      </c>
      <c r="K20" s="263">
        <f t="shared" si="5"/>
        <v>3807</v>
      </c>
      <c r="L20" s="263">
        <f t="shared" si="6"/>
        <v>0</v>
      </c>
      <c r="M20" s="263">
        <f t="shared" si="7"/>
        <v>0</v>
      </c>
    </row>
    <row r="21" s="248" customFormat="1" ht="22" customHeight="1" spans="1:13">
      <c r="A21" s="264" t="s">
        <v>98</v>
      </c>
      <c r="B21" s="258">
        <f t="shared" si="0"/>
        <v>9450</v>
      </c>
      <c r="C21" s="258">
        <v>9450</v>
      </c>
      <c r="D21" s="263"/>
      <c r="E21" s="263"/>
      <c r="F21" s="258">
        <f t="shared" si="2"/>
        <v>837</v>
      </c>
      <c r="G21" s="263">
        <v>837</v>
      </c>
      <c r="H21" s="263">
        <v>0</v>
      </c>
      <c r="I21" s="263">
        <v>0</v>
      </c>
      <c r="J21" s="258">
        <f t="shared" si="3"/>
        <v>10287</v>
      </c>
      <c r="K21" s="263">
        <f t="shared" si="5"/>
        <v>10287</v>
      </c>
      <c r="L21" s="263">
        <f t="shared" si="6"/>
        <v>0</v>
      </c>
      <c r="M21" s="263">
        <f t="shared" si="7"/>
        <v>0</v>
      </c>
    </row>
    <row r="22" s="248" customFormat="1" ht="22" customHeight="1" spans="1:13">
      <c r="A22" s="264" t="s">
        <v>99</v>
      </c>
      <c r="B22" s="258">
        <f t="shared" si="0"/>
        <v>4842</v>
      </c>
      <c r="C22" s="258">
        <v>4842</v>
      </c>
      <c r="D22" s="263"/>
      <c r="E22" s="263"/>
      <c r="F22" s="258">
        <f t="shared" si="2"/>
        <v>342</v>
      </c>
      <c r="G22" s="263">
        <v>342</v>
      </c>
      <c r="H22" s="263">
        <v>0</v>
      </c>
      <c r="I22" s="263">
        <v>0</v>
      </c>
      <c r="J22" s="258">
        <f t="shared" si="3"/>
        <v>5184</v>
      </c>
      <c r="K22" s="263">
        <f t="shared" si="5"/>
        <v>5184</v>
      </c>
      <c r="L22" s="263">
        <f t="shared" si="6"/>
        <v>0</v>
      </c>
      <c r="M22" s="263">
        <f t="shared" si="7"/>
        <v>0</v>
      </c>
    </row>
    <row r="23" s="248" customFormat="1" ht="22" customHeight="1" spans="1:13">
      <c r="A23" s="264" t="s">
        <v>100</v>
      </c>
      <c r="B23" s="258">
        <f t="shared" si="0"/>
        <v>308</v>
      </c>
      <c r="C23" s="258">
        <v>308</v>
      </c>
      <c r="D23" s="263"/>
      <c r="E23" s="263"/>
      <c r="F23" s="258">
        <f t="shared" si="2"/>
        <v>-133</v>
      </c>
      <c r="G23" s="263">
        <v>-133</v>
      </c>
      <c r="H23" s="263">
        <v>0</v>
      </c>
      <c r="I23" s="263">
        <v>0</v>
      </c>
      <c r="J23" s="258">
        <f t="shared" si="3"/>
        <v>175</v>
      </c>
      <c r="K23" s="263">
        <f t="shared" si="5"/>
        <v>175</v>
      </c>
      <c r="L23" s="263">
        <f t="shared" si="6"/>
        <v>0</v>
      </c>
      <c r="M23" s="263">
        <f t="shared" si="7"/>
        <v>0</v>
      </c>
    </row>
    <row r="24" s="248" customFormat="1" ht="22" customHeight="1" spans="1:13">
      <c r="A24" s="265" t="s">
        <v>101</v>
      </c>
      <c r="B24" s="258">
        <f t="shared" si="0"/>
        <v>95</v>
      </c>
      <c r="C24" s="263">
        <v>95</v>
      </c>
      <c r="D24" s="263"/>
      <c r="E24" s="263"/>
      <c r="F24" s="258">
        <f t="shared" si="2"/>
        <v>-95</v>
      </c>
      <c r="G24" s="263">
        <v>-95</v>
      </c>
      <c r="H24" s="263">
        <v>0</v>
      </c>
      <c r="I24" s="263">
        <v>0</v>
      </c>
      <c r="J24" s="258">
        <f t="shared" si="3"/>
        <v>0</v>
      </c>
      <c r="K24" s="263">
        <f t="shared" si="5"/>
        <v>0</v>
      </c>
      <c r="L24" s="263">
        <f t="shared" si="6"/>
        <v>0</v>
      </c>
      <c r="M24" s="263">
        <f t="shared" si="7"/>
        <v>0</v>
      </c>
    </row>
    <row r="25" s="248" customFormat="1" ht="22" customHeight="1" spans="1:13">
      <c r="A25" s="262" t="s">
        <v>102</v>
      </c>
      <c r="B25" s="258">
        <f t="shared" si="0"/>
        <v>35200</v>
      </c>
      <c r="C25" s="258">
        <f t="shared" ref="C25:I25" si="8">C26+C31+C32+C33+C34+C35+C36</f>
        <v>7339</v>
      </c>
      <c r="D25" s="258">
        <f t="shared" si="8"/>
        <v>21</v>
      </c>
      <c r="E25" s="258">
        <f t="shared" si="8"/>
        <v>27840</v>
      </c>
      <c r="F25" s="258">
        <f t="shared" si="2"/>
        <v>2100</v>
      </c>
      <c r="G25" s="258">
        <f t="shared" si="8"/>
        <v>4348</v>
      </c>
      <c r="H25" s="258">
        <f t="shared" si="8"/>
        <v>205</v>
      </c>
      <c r="I25" s="258">
        <f t="shared" si="8"/>
        <v>-2453</v>
      </c>
      <c r="J25" s="258">
        <f t="shared" si="3"/>
        <v>37300</v>
      </c>
      <c r="K25" s="258">
        <f>K26+K31+K32+K33+K34+K35+K36</f>
        <v>11687</v>
      </c>
      <c r="L25" s="258">
        <f>L26+L31+L32+L33+L34+L35+L36</f>
        <v>226</v>
      </c>
      <c r="M25" s="258">
        <f>M26+M31+M32+M33+M34+M35+M36</f>
        <v>25387</v>
      </c>
    </row>
    <row r="26" s="248" customFormat="1" ht="22" customHeight="1" spans="1:13">
      <c r="A26" s="266" t="s">
        <v>103</v>
      </c>
      <c r="B26" s="258">
        <f t="shared" si="0"/>
        <v>1691</v>
      </c>
      <c r="C26" s="258">
        <f t="shared" ref="C26:I26" si="9">SUM(C27:C30)</f>
        <v>1570</v>
      </c>
      <c r="D26" s="258">
        <f t="shared" si="9"/>
        <v>21</v>
      </c>
      <c r="E26" s="258">
        <f t="shared" si="9"/>
        <v>100</v>
      </c>
      <c r="F26" s="258">
        <f t="shared" si="2"/>
        <v>-135</v>
      </c>
      <c r="G26" s="258">
        <f t="shared" si="9"/>
        <v>-238</v>
      </c>
      <c r="H26" s="258">
        <f t="shared" si="9"/>
        <v>-11</v>
      </c>
      <c r="I26" s="258">
        <f t="shared" si="9"/>
        <v>114</v>
      </c>
      <c r="J26" s="258">
        <f t="shared" si="3"/>
        <v>1556</v>
      </c>
      <c r="K26" s="258">
        <f>SUM(K27:K30)</f>
        <v>1332</v>
      </c>
      <c r="L26" s="258">
        <f>SUM(L27:L30)</f>
        <v>10</v>
      </c>
      <c r="M26" s="258">
        <f>SUM(M27:M30)</f>
        <v>214</v>
      </c>
    </row>
    <row r="27" s="248" customFormat="1" ht="22" customHeight="1" spans="1:13">
      <c r="A27" s="267" t="s">
        <v>104</v>
      </c>
      <c r="B27" s="258">
        <f t="shared" si="0"/>
        <v>1318</v>
      </c>
      <c r="C27" s="258">
        <v>1300</v>
      </c>
      <c r="D27" s="258">
        <v>18</v>
      </c>
      <c r="E27" s="263"/>
      <c r="F27" s="258">
        <f t="shared" si="2"/>
        <v>-394</v>
      </c>
      <c r="G27" s="263">
        <v>-381</v>
      </c>
      <c r="H27" s="263">
        <v>-13</v>
      </c>
      <c r="I27" s="263">
        <v>0</v>
      </c>
      <c r="J27" s="258">
        <f t="shared" si="3"/>
        <v>924</v>
      </c>
      <c r="K27" s="263">
        <f>C27+G27</f>
        <v>919</v>
      </c>
      <c r="L27" s="263">
        <f>D27+H27</f>
        <v>5</v>
      </c>
      <c r="M27" s="263">
        <f>E27+I27</f>
        <v>0</v>
      </c>
    </row>
    <row r="28" s="248" customFormat="1" ht="18" customHeight="1" spans="1:13">
      <c r="A28" s="267" t="s">
        <v>105</v>
      </c>
      <c r="B28" s="258">
        <f t="shared" si="0"/>
        <v>273</v>
      </c>
      <c r="C28" s="263">
        <v>270</v>
      </c>
      <c r="D28" s="263">
        <v>3</v>
      </c>
      <c r="E28" s="263"/>
      <c r="F28" s="258">
        <f t="shared" si="2"/>
        <v>145</v>
      </c>
      <c r="G28" s="263">
        <v>143</v>
      </c>
      <c r="H28" s="263">
        <v>2</v>
      </c>
      <c r="I28" s="263">
        <v>0</v>
      </c>
      <c r="J28" s="258">
        <f t="shared" si="3"/>
        <v>418</v>
      </c>
      <c r="K28" s="263">
        <f t="shared" ref="K28:K36" si="10">C28+G28</f>
        <v>413</v>
      </c>
      <c r="L28" s="263">
        <f t="shared" ref="L28:L36" si="11">D28+H28</f>
        <v>5</v>
      </c>
      <c r="M28" s="263">
        <f t="shared" ref="M28:M36" si="12">E28+I28</f>
        <v>0</v>
      </c>
    </row>
    <row r="29" s="248" customFormat="1" ht="14.25" spans="1:221">
      <c r="A29" s="267" t="s">
        <v>106</v>
      </c>
      <c r="B29" s="258">
        <f t="shared" si="0"/>
        <v>100</v>
      </c>
      <c r="C29" s="263"/>
      <c r="D29" s="263"/>
      <c r="E29" s="263">
        <v>100</v>
      </c>
      <c r="F29" s="258">
        <f t="shared" si="2"/>
        <v>109</v>
      </c>
      <c r="G29" s="263">
        <v>0</v>
      </c>
      <c r="H29" s="263">
        <v>0</v>
      </c>
      <c r="I29" s="263">
        <v>109</v>
      </c>
      <c r="J29" s="258">
        <f t="shared" si="3"/>
        <v>209</v>
      </c>
      <c r="K29" s="263">
        <f t="shared" si="10"/>
        <v>0</v>
      </c>
      <c r="L29" s="263">
        <f t="shared" si="11"/>
        <v>0</v>
      </c>
      <c r="M29" s="263">
        <f t="shared" si="12"/>
        <v>209</v>
      </c>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1"/>
      <c r="AZ29" s="251"/>
      <c r="BA29" s="251"/>
      <c r="BB29" s="251"/>
      <c r="BC29" s="251"/>
      <c r="BD29" s="251"/>
      <c r="BE29" s="251"/>
      <c r="BF29" s="251"/>
      <c r="BG29" s="251"/>
      <c r="BH29" s="251"/>
      <c r="BI29" s="251"/>
      <c r="BJ29" s="251"/>
      <c r="BK29" s="251"/>
      <c r="BL29" s="251"/>
      <c r="BM29" s="251"/>
      <c r="BN29" s="251"/>
      <c r="BO29" s="251"/>
      <c r="BP29" s="251"/>
      <c r="BQ29" s="251"/>
      <c r="BR29" s="251"/>
      <c r="BS29" s="251"/>
      <c r="BT29" s="251"/>
      <c r="BU29" s="251"/>
      <c r="BV29" s="251"/>
      <c r="BW29" s="251"/>
      <c r="BX29" s="251"/>
      <c r="BY29" s="251"/>
      <c r="BZ29" s="251"/>
      <c r="CA29" s="251"/>
      <c r="CB29" s="251"/>
      <c r="CC29" s="251"/>
      <c r="CD29" s="251"/>
      <c r="CE29" s="251"/>
      <c r="CF29" s="251"/>
      <c r="CG29" s="251"/>
      <c r="CH29" s="251"/>
      <c r="CI29" s="251"/>
      <c r="CJ29" s="251"/>
      <c r="CK29" s="251"/>
      <c r="CL29" s="251"/>
      <c r="CM29" s="251"/>
      <c r="CN29" s="251"/>
      <c r="CO29" s="251"/>
      <c r="CP29" s="251"/>
      <c r="CQ29" s="251"/>
      <c r="CR29" s="251"/>
      <c r="CS29" s="251"/>
      <c r="CT29" s="251"/>
      <c r="CU29" s="251"/>
      <c r="CV29" s="251"/>
      <c r="CW29" s="251"/>
      <c r="CX29" s="251"/>
      <c r="CY29" s="251"/>
      <c r="CZ29" s="251"/>
      <c r="DA29" s="251"/>
      <c r="DB29" s="251"/>
      <c r="DC29" s="251"/>
      <c r="DD29" s="251"/>
      <c r="DE29" s="251"/>
      <c r="DF29" s="251"/>
      <c r="DG29" s="251"/>
      <c r="DH29" s="251"/>
      <c r="DI29" s="251"/>
      <c r="DJ29" s="251"/>
      <c r="DK29" s="251"/>
      <c r="DL29" s="251"/>
      <c r="DM29" s="251"/>
      <c r="DN29" s="251"/>
      <c r="DO29" s="251"/>
      <c r="DP29" s="251"/>
      <c r="DQ29" s="251"/>
      <c r="DR29" s="251"/>
      <c r="DS29" s="251"/>
      <c r="DT29" s="251"/>
      <c r="DU29" s="251"/>
      <c r="DV29" s="251"/>
      <c r="DW29" s="251"/>
      <c r="DX29" s="251"/>
      <c r="DY29" s="251"/>
      <c r="DZ29" s="251"/>
      <c r="EA29" s="251"/>
      <c r="EB29" s="251"/>
      <c r="EC29" s="251"/>
      <c r="ED29" s="251"/>
      <c r="EE29" s="251"/>
      <c r="EF29" s="251"/>
      <c r="EG29" s="251"/>
      <c r="EH29" s="251"/>
      <c r="EI29" s="251"/>
      <c r="EJ29" s="251"/>
      <c r="EK29" s="251"/>
      <c r="EL29" s="251"/>
      <c r="EM29" s="251"/>
      <c r="EN29" s="251"/>
      <c r="EO29" s="251"/>
      <c r="EP29" s="251"/>
      <c r="EQ29" s="251"/>
      <c r="ER29" s="251"/>
      <c r="ES29" s="251"/>
      <c r="ET29" s="251"/>
      <c r="EU29" s="251"/>
      <c r="EV29" s="251"/>
      <c r="EW29" s="251"/>
      <c r="EX29" s="251"/>
      <c r="EY29" s="251"/>
      <c r="EZ29" s="251"/>
      <c r="FA29" s="251"/>
      <c r="FB29" s="251"/>
      <c r="FC29" s="251"/>
      <c r="FD29" s="251"/>
      <c r="FE29" s="251"/>
      <c r="FF29" s="251"/>
      <c r="FG29" s="251"/>
      <c r="FH29" s="251"/>
      <c r="FI29" s="251"/>
      <c r="FJ29" s="251"/>
      <c r="FK29" s="251"/>
      <c r="FL29" s="251"/>
      <c r="FM29" s="251"/>
      <c r="FN29" s="251"/>
      <c r="FO29" s="251"/>
      <c r="FP29" s="251"/>
      <c r="FQ29" s="251"/>
      <c r="FR29" s="251"/>
      <c r="FS29" s="251"/>
      <c r="FT29" s="251"/>
      <c r="FU29" s="251"/>
      <c r="FV29" s="251"/>
      <c r="FW29" s="251"/>
      <c r="FX29" s="251"/>
      <c r="FY29" s="251"/>
      <c r="FZ29" s="251"/>
      <c r="GA29" s="251"/>
      <c r="GB29" s="251"/>
      <c r="GC29" s="251"/>
      <c r="GD29" s="251"/>
      <c r="GE29" s="251"/>
      <c r="GF29" s="251"/>
      <c r="GG29" s="251"/>
      <c r="GH29" s="251"/>
      <c r="GI29" s="251"/>
      <c r="GJ29" s="251"/>
      <c r="GK29" s="251"/>
      <c r="GL29" s="251"/>
      <c r="GM29" s="251"/>
      <c r="GN29" s="251"/>
      <c r="GO29" s="251"/>
      <c r="GP29" s="251"/>
      <c r="GQ29" s="251"/>
      <c r="GR29" s="251"/>
      <c r="GS29" s="251"/>
      <c r="GT29" s="251"/>
      <c r="GU29" s="251"/>
      <c r="GV29" s="251"/>
      <c r="GW29" s="251"/>
      <c r="GX29" s="251"/>
      <c r="GY29" s="251"/>
      <c r="GZ29" s="251"/>
      <c r="HA29" s="251"/>
      <c r="HB29" s="251"/>
      <c r="HC29" s="251"/>
      <c r="HD29" s="251"/>
      <c r="HE29" s="251"/>
      <c r="HF29" s="251"/>
      <c r="HG29" s="251"/>
      <c r="HH29" s="251"/>
      <c r="HI29" s="251"/>
      <c r="HJ29" s="251"/>
      <c r="HK29" s="251"/>
      <c r="HL29" s="251"/>
      <c r="HM29" s="251"/>
    </row>
    <row r="30" ht="13.5" spans="1:13">
      <c r="A30" s="267" t="s">
        <v>107</v>
      </c>
      <c r="B30" s="258">
        <f t="shared" si="0"/>
        <v>0</v>
      </c>
      <c r="C30" s="263"/>
      <c r="D30" s="263"/>
      <c r="E30" s="263"/>
      <c r="F30" s="258">
        <f t="shared" si="2"/>
        <v>5</v>
      </c>
      <c r="G30" s="263">
        <v>0</v>
      </c>
      <c r="H30" s="263">
        <v>0</v>
      </c>
      <c r="I30" s="263">
        <v>5</v>
      </c>
      <c r="J30" s="258">
        <f t="shared" si="3"/>
        <v>5</v>
      </c>
      <c r="K30" s="263">
        <f t="shared" si="10"/>
        <v>0</v>
      </c>
      <c r="L30" s="263">
        <f t="shared" si="11"/>
        <v>0</v>
      </c>
      <c r="M30" s="263">
        <f t="shared" si="12"/>
        <v>5</v>
      </c>
    </row>
    <row r="31" ht="13.5" spans="1:13">
      <c r="A31" s="268" t="s">
        <v>108</v>
      </c>
      <c r="B31" s="258">
        <f t="shared" si="0"/>
        <v>4500</v>
      </c>
      <c r="C31" s="258"/>
      <c r="D31" s="263"/>
      <c r="E31" s="258">
        <v>4500</v>
      </c>
      <c r="F31" s="258">
        <f t="shared" si="2"/>
        <v>4076</v>
      </c>
      <c r="G31" s="263">
        <v>6186</v>
      </c>
      <c r="H31" s="263">
        <v>13</v>
      </c>
      <c r="I31" s="263">
        <v>-2123</v>
      </c>
      <c r="J31" s="258">
        <f t="shared" si="3"/>
        <v>8576</v>
      </c>
      <c r="K31" s="263">
        <f t="shared" si="10"/>
        <v>6186</v>
      </c>
      <c r="L31" s="263">
        <f t="shared" si="11"/>
        <v>13</v>
      </c>
      <c r="M31" s="263">
        <f t="shared" si="12"/>
        <v>2377</v>
      </c>
    </row>
    <row r="32" ht="13.5" spans="1:13">
      <c r="A32" s="267" t="s">
        <v>109</v>
      </c>
      <c r="B32" s="258">
        <f t="shared" si="0"/>
        <v>3000</v>
      </c>
      <c r="C32" s="258"/>
      <c r="D32" s="263"/>
      <c r="E32" s="258">
        <v>3000</v>
      </c>
      <c r="F32" s="258">
        <f t="shared" si="2"/>
        <v>526</v>
      </c>
      <c r="G32" s="263">
        <v>0</v>
      </c>
      <c r="H32" s="263">
        <v>0</v>
      </c>
      <c r="I32" s="263">
        <v>526</v>
      </c>
      <c r="J32" s="258">
        <f t="shared" si="3"/>
        <v>3526</v>
      </c>
      <c r="K32" s="263">
        <f t="shared" si="10"/>
        <v>0</v>
      </c>
      <c r="L32" s="263">
        <f t="shared" si="11"/>
        <v>0</v>
      </c>
      <c r="M32" s="263">
        <f t="shared" si="12"/>
        <v>3526</v>
      </c>
    </row>
    <row r="33" ht="13.5" spans="1:13">
      <c r="A33" s="267" t="s">
        <v>110</v>
      </c>
      <c r="B33" s="258">
        <f t="shared" si="0"/>
        <v>22745</v>
      </c>
      <c r="C33" s="258">
        <v>5513</v>
      </c>
      <c r="D33" s="263"/>
      <c r="E33" s="263">
        <f>14232+3000</f>
        <v>17232</v>
      </c>
      <c r="F33" s="258">
        <f t="shared" si="2"/>
        <v>-789</v>
      </c>
      <c r="G33" s="263">
        <v>-1344</v>
      </c>
      <c r="H33" s="263">
        <v>203</v>
      </c>
      <c r="I33" s="263">
        <v>352</v>
      </c>
      <c r="J33" s="258">
        <f t="shared" si="3"/>
        <v>21956</v>
      </c>
      <c r="K33" s="263">
        <f t="shared" si="10"/>
        <v>4169</v>
      </c>
      <c r="L33" s="263">
        <f t="shared" si="11"/>
        <v>203</v>
      </c>
      <c r="M33" s="263">
        <f t="shared" si="12"/>
        <v>17584</v>
      </c>
    </row>
    <row r="34" ht="13.5" spans="1:13">
      <c r="A34" s="269" t="s">
        <v>111</v>
      </c>
      <c r="B34" s="258">
        <f t="shared" si="0"/>
        <v>0</v>
      </c>
      <c r="C34" s="263"/>
      <c r="D34" s="263"/>
      <c r="E34" s="258"/>
      <c r="F34" s="258">
        <f t="shared" si="2"/>
        <v>0</v>
      </c>
      <c r="G34" s="263">
        <v>0</v>
      </c>
      <c r="H34" s="263">
        <v>0</v>
      </c>
      <c r="I34" s="263">
        <v>0</v>
      </c>
      <c r="J34" s="258">
        <f t="shared" si="3"/>
        <v>0</v>
      </c>
      <c r="K34" s="263">
        <f t="shared" si="10"/>
        <v>0</v>
      </c>
      <c r="L34" s="263">
        <f t="shared" si="11"/>
        <v>0</v>
      </c>
      <c r="M34" s="263">
        <f t="shared" si="12"/>
        <v>0</v>
      </c>
    </row>
    <row r="35" ht="13.5" spans="1:13">
      <c r="A35" s="269" t="s">
        <v>112</v>
      </c>
      <c r="B35" s="258">
        <f t="shared" si="0"/>
        <v>3000</v>
      </c>
      <c r="C35" s="263"/>
      <c r="D35" s="263"/>
      <c r="E35" s="258">
        <v>3000</v>
      </c>
      <c r="F35" s="258">
        <f t="shared" si="2"/>
        <v>-1482</v>
      </c>
      <c r="G35" s="263">
        <v>0</v>
      </c>
      <c r="H35" s="263">
        <v>0</v>
      </c>
      <c r="I35" s="263">
        <v>-1482</v>
      </c>
      <c r="J35" s="258">
        <f t="shared" si="3"/>
        <v>1518</v>
      </c>
      <c r="K35" s="263">
        <f t="shared" si="10"/>
        <v>0</v>
      </c>
      <c r="L35" s="263">
        <f t="shared" si="11"/>
        <v>0</v>
      </c>
      <c r="M35" s="263">
        <f t="shared" si="12"/>
        <v>1518</v>
      </c>
    </row>
    <row r="36" ht="13.5" spans="1:13">
      <c r="A36" s="269" t="s">
        <v>113</v>
      </c>
      <c r="B36" s="258">
        <f t="shared" si="0"/>
        <v>264</v>
      </c>
      <c r="C36" s="263">
        <v>256</v>
      </c>
      <c r="D36" s="263"/>
      <c r="E36" s="258">
        <v>8</v>
      </c>
      <c r="F36" s="258">
        <f t="shared" si="2"/>
        <v>-96</v>
      </c>
      <c r="G36" s="263">
        <v>-256</v>
      </c>
      <c r="H36" s="263">
        <v>0</v>
      </c>
      <c r="I36" s="263">
        <v>160</v>
      </c>
      <c r="J36" s="258">
        <f t="shared" si="3"/>
        <v>168</v>
      </c>
      <c r="K36" s="263">
        <f t="shared" si="10"/>
        <v>0</v>
      </c>
      <c r="L36" s="263">
        <f t="shared" si="11"/>
        <v>0</v>
      </c>
      <c r="M36" s="263">
        <f t="shared" si="12"/>
        <v>168</v>
      </c>
    </row>
  </sheetData>
  <sheetProtection formatColumns="0"/>
  <mergeCells count="18">
    <mergeCell ref="A1:M1"/>
    <mergeCell ref="A2:C2"/>
    <mergeCell ref="B3:E3"/>
    <mergeCell ref="F3:I3"/>
    <mergeCell ref="J3:M3"/>
    <mergeCell ref="A3:A5"/>
    <mergeCell ref="B4:B5"/>
    <mergeCell ref="C4:C5"/>
    <mergeCell ref="D4:D5"/>
    <mergeCell ref="E4:E5"/>
    <mergeCell ref="F4:F5"/>
    <mergeCell ref="G4:G5"/>
    <mergeCell ref="H4:H5"/>
    <mergeCell ref="I4:I5"/>
    <mergeCell ref="J4:J5"/>
    <mergeCell ref="K4:K5"/>
    <mergeCell ref="L4:L5"/>
    <mergeCell ref="M4:M5"/>
  </mergeCells>
  <pageMargins left="0.550694444444444" right="0.35" top="0.306944444444444" bottom="0.35" header="0.306944444444444" footer="0.200694444444444"/>
  <pageSetup paperSize="9" orientation="landscape" horizontalDpi="600" verticalDpi="600"/>
  <headerFooter alignWithMargins="0">
    <oddFooter>&amp;C第 &amp;P 页，共 &amp;N 页</oddFooter>
  </headerFooter>
  <ignoredErrors>
    <ignoredError sqref="J6:J7"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B0F0"/>
  </sheetPr>
  <dimension ref="A1:U43"/>
  <sheetViews>
    <sheetView showZeros="0" workbookViewId="0">
      <pane xSplit="2" ySplit="4" topLeftCell="D25" activePane="bottomRight" state="frozen"/>
      <selection/>
      <selection pane="topRight"/>
      <selection pane="bottomLeft"/>
      <selection pane="bottomRight" activeCell="O30" sqref="O30"/>
    </sheetView>
  </sheetViews>
  <sheetFormatPr defaultColWidth="9" defaultRowHeight="13.5"/>
  <cols>
    <col min="1" max="1" width="11.875" style="180" customWidth="1"/>
    <col min="2" max="2" width="20.25" style="178" customWidth="1"/>
    <col min="3" max="3" width="10.75" style="181" customWidth="1"/>
    <col min="4" max="4" width="10.125" style="181" customWidth="1"/>
    <col min="5" max="5" width="10.5" style="181" customWidth="1"/>
    <col min="6" max="7" width="8.25" style="181" customWidth="1"/>
    <col min="8" max="8" width="8.25" style="182" customWidth="1"/>
    <col min="9" max="11" width="8.25" style="181" customWidth="1"/>
    <col min="12" max="16384" width="9" style="178"/>
  </cols>
  <sheetData>
    <row r="1" s="176" customFormat="1" ht="45" customHeight="1" spans="1:21">
      <c r="A1" s="183" t="s">
        <v>114</v>
      </c>
      <c r="B1" s="184"/>
      <c r="C1" s="185"/>
      <c r="D1" s="185"/>
      <c r="E1" s="185"/>
      <c r="F1" s="185"/>
      <c r="G1" s="185"/>
      <c r="H1" s="186"/>
      <c r="I1" s="185"/>
      <c r="J1" s="185"/>
      <c r="K1" s="185"/>
      <c r="L1" s="184"/>
      <c r="M1" s="184"/>
      <c r="N1" s="184"/>
      <c r="O1" s="184"/>
      <c r="P1" s="184"/>
      <c r="Q1" s="184"/>
      <c r="R1" s="184"/>
      <c r="S1" s="184"/>
      <c r="T1" s="184"/>
      <c r="U1" s="184"/>
    </row>
    <row r="2" s="176" customFormat="1" ht="20.1" customHeight="1" spans="1:21">
      <c r="A2" s="187" t="s">
        <v>19</v>
      </c>
      <c r="B2" s="188"/>
      <c r="C2" s="188"/>
      <c r="D2" s="188"/>
      <c r="E2" s="188"/>
      <c r="F2" s="190"/>
      <c r="G2" s="190"/>
      <c r="H2" s="189"/>
      <c r="I2" s="190"/>
      <c r="J2" s="190"/>
      <c r="K2" s="190"/>
      <c r="L2" s="238"/>
      <c r="M2" s="239"/>
      <c r="N2" s="238"/>
      <c r="O2" s="191"/>
      <c r="P2" s="191"/>
      <c r="Q2" s="191"/>
      <c r="R2" s="190"/>
      <c r="S2" s="240"/>
      <c r="T2" s="191"/>
      <c r="U2" s="191"/>
    </row>
    <row r="3" s="177" customFormat="1" ht="24" customHeight="1" spans="1:11">
      <c r="A3" s="192" t="s">
        <v>115</v>
      </c>
      <c r="B3" s="193" t="s">
        <v>116</v>
      </c>
      <c r="C3" s="197" t="s">
        <v>21</v>
      </c>
      <c r="D3" s="197"/>
      <c r="E3" s="197"/>
      <c r="F3" s="196" t="s">
        <v>22</v>
      </c>
      <c r="G3" s="196"/>
      <c r="H3" s="241"/>
      <c r="I3" s="196" t="s">
        <v>23</v>
      </c>
      <c r="J3" s="196"/>
      <c r="K3" s="245"/>
    </row>
    <row r="4" s="177" customFormat="1" ht="31" customHeight="1" spans="1:11">
      <c r="A4" s="199"/>
      <c r="B4" s="200"/>
      <c r="C4" s="203" t="s">
        <v>76</v>
      </c>
      <c r="D4" s="203" t="s">
        <v>117</v>
      </c>
      <c r="E4" s="242" t="s">
        <v>20</v>
      </c>
      <c r="F4" s="197" t="s">
        <v>118</v>
      </c>
      <c r="G4" s="203" t="s">
        <v>117</v>
      </c>
      <c r="H4" s="243" t="s">
        <v>20</v>
      </c>
      <c r="I4" s="197" t="s">
        <v>118</v>
      </c>
      <c r="J4" s="203" t="s">
        <v>117</v>
      </c>
      <c r="K4" s="242" t="s">
        <v>20</v>
      </c>
    </row>
    <row r="5" s="178" customFormat="1" ht="36" customHeight="1" spans="1:11">
      <c r="A5" s="205" t="s">
        <v>119</v>
      </c>
      <c r="B5" s="206" t="s">
        <v>120</v>
      </c>
      <c r="C5" s="207">
        <f>D5+E5</f>
        <v>19808</v>
      </c>
      <c r="D5" s="207">
        <v>15302</v>
      </c>
      <c r="E5" s="207">
        <v>4506</v>
      </c>
      <c r="F5" s="207">
        <f>G5+H5</f>
        <v>1124</v>
      </c>
      <c r="G5" s="207">
        <f>基本支出变动表4!D5</f>
        <v>106</v>
      </c>
      <c r="H5" s="208">
        <f>项目支出变动表5!D5</f>
        <v>1018</v>
      </c>
      <c r="I5" s="207">
        <f>J5+K5</f>
        <v>20932</v>
      </c>
      <c r="J5" s="207">
        <f>D5+G5</f>
        <v>15408</v>
      </c>
      <c r="K5" s="207">
        <f>E5+H5</f>
        <v>5524</v>
      </c>
    </row>
    <row r="6" s="178" customFormat="1" ht="36" customHeight="1" spans="1:11">
      <c r="A6" s="210" t="s">
        <v>121</v>
      </c>
      <c r="B6" s="206" t="s">
        <v>122</v>
      </c>
      <c r="C6" s="207">
        <f t="shared" ref="C6:C29" si="0">D6+E6</f>
        <v>0</v>
      </c>
      <c r="D6" s="207">
        <v>0</v>
      </c>
      <c r="E6" s="207">
        <v>0</v>
      </c>
      <c r="F6" s="207">
        <f t="shared" ref="F6:F29" si="1">G6+H6</f>
        <v>0</v>
      </c>
      <c r="G6" s="207">
        <f>基本支出变动表4!D240</f>
        <v>0</v>
      </c>
      <c r="H6" s="208">
        <f>项目支出变动表5!D240</f>
        <v>0</v>
      </c>
      <c r="I6" s="207">
        <f t="shared" ref="I6:I29" si="2">J6+K6</f>
        <v>0</v>
      </c>
      <c r="J6" s="207">
        <f t="shared" ref="J6:J29" si="3">D6+G6</f>
        <v>0</v>
      </c>
      <c r="K6" s="207">
        <f t="shared" ref="K6:K29" si="4">E6+H6</f>
        <v>0</v>
      </c>
    </row>
    <row r="7" s="178" customFormat="1" ht="36" customHeight="1" spans="1:11">
      <c r="A7" s="210" t="s">
        <v>123</v>
      </c>
      <c r="B7" s="206" t="s">
        <v>124</v>
      </c>
      <c r="C7" s="207">
        <f t="shared" si="0"/>
        <v>96</v>
      </c>
      <c r="D7" s="207">
        <v>0</v>
      </c>
      <c r="E7" s="207">
        <v>96</v>
      </c>
      <c r="F7" s="207">
        <f>基本支出变动表4!D243</f>
        <v>0</v>
      </c>
      <c r="G7" s="207">
        <f>基本支出变动表4!D243</f>
        <v>0</v>
      </c>
      <c r="H7" s="208">
        <f>项目支出变动表5!D243</f>
        <v>50</v>
      </c>
      <c r="I7" s="207">
        <f t="shared" si="2"/>
        <v>146</v>
      </c>
      <c r="J7" s="207">
        <f t="shared" si="3"/>
        <v>0</v>
      </c>
      <c r="K7" s="207">
        <f t="shared" si="4"/>
        <v>146</v>
      </c>
    </row>
    <row r="8" s="178" customFormat="1" ht="36" customHeight="1" spans="1:11">
      <c r="A8" s="210" t="s">
        <v>125</v>
      </c>
      <c r="B8" s="206" t="s">
        <v>126</v>
      </c>
      <c r="C8" s="207">
        <f t="shared" si="0"/>
        <v>14196</v>
      </c>
      <c r="D8" s="207">
        <v>10759</v>
      </c>
      <c r="E8" s="207">
        <v>3437</v>
      </c>
      <c r="F8" s="207">
        <f t="shared" si="1"/>
        <v>610</v>
      </c>
      <c r="G8" s="207">
        <f>基本支出变动表4!D264</f>
        <v>-25</v>
      </c>
      <c r="H8" s="208">
        <f>项目支出变动表5!D264</f>
        <v>635</v>
      </c>
      <c r="I8" s="207">
        <f t="shared" si="2"/>
        <v>14806</v>
      </c>
      <c r="J8" s="207">
        <f t="shared" si="3"/>
        <v>10734</v>
      </c>
      <c r="K8" s="207">
        <f t="shared" si="4"/>
        <v>4072</v>
      </c>
    </row>
    <row r="9" s="178" customFormat="1" ht="36" customHeight="1" spans="1:11">
      <c r="A9" s="210" t="s">
        <v>127</v>
      </c>
      <c r="B9" s="206" t="s">
        <v>128</v>
      </c>
      <c r="C9" s="207">
        <f t="shared" si="0"/>
        <v>69011</v>
      </c>
      <c r="D9" s="207">
        <v>39814</v>
      </c>
      <c r="E9" s="207">
        <v>29197</v>
      </c>
      <c r="F9" s="207">
        <f t="shared" si="1"/>
        <v>-1972</v>
      </c>
      <c r="G9" s="207">
        <f>基本支出变动表4!D354</f>
        <v>2520</v>
      </c>
      <c r="H9" s="208">
        <f>项目支出变动表5!D354</f>
        <v>-4492</v>
      </c>
      <c r="I9" s="207">
        <f t="shared" si="2"/>
        <v>67039</v>
      </c>
      <c r="J9" s="207">
        <f t="shared" si="3"/>
        <v>42334</v>
      </c>
      <c r="K9" s="207">
        <f t="shared" si="4"/>
        <v>24705</v>
      </c>
    </row>
    <row r="10" s="178" customFormat="1" ht="36" customHeight="1" spans="1:11">
      <c r="A10" s="210" t="s">
        <v>129</v>
      </c>
      <c r="B10" s="206" t="s">
        <v>130</v>
      </c>
      <c r="C10" s="207">
        <f t="shared" si="0"/>
        <v>876</v>
      </c>
      <c r="D10" s="207">
        <v>343</v>
      </c>
      <c r="E10" s="207">
        <v>533</v>
      </c>
      <c r="F10" s="207">
        <f t="shared" si="1"/>
        <v>-60</v>
      </c>
      <c r="G10" s="207">
        <f>基本支出变动表4!D406</f>
        <v>3</v>
      </c>
      <c r="H10" s="208">
        <f>项目支出变动表5!D406</f>
        <v>-63</v>
      </c>
      <c r="I10" s="207">
        <f t="shared" si="2"/>
        <v>816</v>
      </c>
      <c r="J10" s="207">
        <f t="shared" si="3"/>
        <v>346</v>
      </c>
      <c r="K10" s="207">
        <f t="shared" si="4"/>
        <v>470</v>
      </c>
    </row>
    <row r="11" s="178" customFormat="1" ht="36" customHeight="1" spans="1:11">
      <c r="A11" s="210" t="s">
        <v>131</v>
      </c>
      <c r="B11" s="206" t="s">
        <v>132</v>
      </c>
      <c r="C11" s="207">
        <f t="shared" si="0"/>
        <v>1878</v>
      </c>
      <c r="D11" s="207">
        <v>1363</v>
      </c>
      <c r="E11" s="207">
        <v>515</v>
      </c>
      <c r="F11" s="207">
        <f t="shared" si="1"/>
        <v>330</v>
      </c>
      <c r="G11" s="207">
        <f>基本支出变动表4!D462</f>
        <v>61</v>
      </c>
      <c r="H11" s="208">
        <f>项目支出变动表5!D462</f>
        <v>269</v>
      </c>
      <c r="I11" s="207">
        <f t="shared" si="2"/>
        <v>2208</v>
      </c>
      <c r="J11" s="207">
        <f t="shared" si="3"/>
        <v>1424</v>
      </c>
      <c r="K11" s="207">
        <f t="shared" si="4"/>
        <v>784</v>
      </c>
    </row>
    <row r="12" s="178" customFormat="1" ht="36" customHeight="1" spans="1:11">
      <c r="A12" s="210" t="s">
        <v>133</v>
      </c>
      <c r="B12" s="206" t="s">
        <v>134</v>
      </c>
      <c r="C12" s="207">
        <f t="shared" si="0"/>
        <v>49452</v>
      </c>
      <c r="D12" s="207">
        <v>23162</v>
      </c>
      <c r="E12" s="207">
        <v>26290</v>
      </c>
      <c r="F12" s="207">
        <f t="shared" si="1"/>
        <v>-3265</v>
      </c>
      <c r="G12" s="207">
        <f>基本支出变动表4!D519</f>
        <v>688</v>
      </c>
      <c r="H12" s="208">
        <f>项目支出变动表5!D519</f>
        <v>-3953</v>
      </c>
      <c r="I12" s="207">
        <f t="shared" si="2"/>
        <v>46187</v>
      </c>
      <c r="J12" s="207">
        <f t="shared" si="3"/>
        <v>23850</v>
      </c>
      <c r="K12" s="207">
        <f t="shared" si="4"/>
        <v>22337</v>
      </c>
    </row>
    <row r="13" s="178" customFormat="1" ht="36" customHeight="1" spans="1:11">
      <c r="A13" s="210" t="s">
        <v>135</v>
      </c>
      <c r="B13" s="206" t="s">
        <v>136</v>
      </c>
      <c r="C13" s="207">
        <f t="shared" si="0"/>
        <v>27492</v>
      </c>
      <c r="D13" s="207">
        <v>18272</v>
      </c>
      <c r="E13" s="207">
        <v>9220</v>
      </c>
      <c r="F13" s="207">
        <f t="shared" si="1"/>
        <v>-2024</v>
      </c>
      <c r="G13" s="207">
        <f>基本支出变动表4!D648</f>
        <v>41</v>
      </c>
      <c r="H13" s="208">
        <f>项目支出变动表5!D648</f>
        <v>-2065</v>
      </c>
      <c r="I13" s="207">
        <f t="shared" si="2"/>
        <v>25468</v>
      </c>
      <c r="J13" s="207">
        <f t="shared" si="3"/>
        <v>18313</v>
      </c>
      <c r="K13" s="207">
        <f t="shared" si="4"/>
        <v>7155</v>
      </c>
    </row>
    <row r="14" s="178" customFormat="1" ht="36" customHeight="1" spans="1:11">
      <c r="A14" s="210" t="s">
        <v>137</v>
      </c>
      <c r="B14" s="206" t="s">
        <v>138</v>
      </c>
      <c r="C14" s="207">
        <f t="shared" si="0"/>
        <v>20835</v>
      </c>
      <c r="D14" s="207">
        <v>0</v>
      </c>
      <c r="E14" s="207">
        <v>20835</v>
      </c>
      <c r="F14" s="207">
        <f t="shared" si="1"/>
        <v>-12703</v>
      </c>
      <c r="G14" s="207">
        <f>基本支出变动表4!E721</f>
        <v>0</v>
      </c>
      <c r="H14" s="208">
        <f>项目支出变动表5!D721</f>
        <v>-12703</v>
      </c>
      <c r="I14" s="207">
        <f t="shared" si="2"/>
        <v>8132</v>
      </c>
      <c r="J14" s="207">
        <f t="shared" si="3"/>
        <v>0</v>
      </c>
      <c r="K14" s="207">
        <f t="shared" si="4"/>
        <v>8132</v>
      </c>
    </row>
    <row r="15" s="178" customFormat="1" ht="36" customHeight="1" spans="1:11">
      <c r="A15" s="210" t="s">
        <v>139</v>
      </c>
      <c r="B15" s="206" t="s">
        <v>140</v>
      </c>
      <c r="C15" s="207">
        <f t="shared" si="0"/>
        <v>13054</v>
      </c>
      <c r="D15" s="207">
        <v>7534</v>
      </c>
      <c r="E15" s="207">
        <v>5520</v>
      </c>
      <c r="F15" s="207">
        <f t="shared" si="1"/>
        <v>13312</v>
      </c>
      <c r="G15" s="207">
        <f>基本支出变动表4!D802</f>
        <v>112</v>
      </c>
      <c r="H15" s="208">
        <f>项目支出变动表5!D802</f>
        <v>13200</v>
      </c>
      <c r="I15" s="207">
        <f t="shared" si="2"/>
        <v>26366</v>
      </c>
      <c r="J15" s="207">
        <f t="shared" si="3"/>
        <v>7646</v>
      </c>
      <c r="K15" s="207">
        <f t="shared" si="4"/>
        <v>18720</v>
      </c>
    </row>
    <row r="16" s="178" customFormat="1" ht="36" customHeight="1" spans="1:11">
      <c r="A16" s="210" t="s">
        <v>141</v>
      </c>
      <c r="B16" s="206" t="s">
        <v>142</v>
      </c>
      <c r="C16" s="207">
        <f t="shared" si="0"/>
        <v>43035</v>
      </c>
      <c r="D16" s="207">
        <v>7148</v>
      </c>
      <c r="E16" s="207">
        <v>35887</v>
      </c>
      <c r="F16" s="207">
        <f t="shared" si="1"/>
        <v>-6504</v>
      </c>
      <c r="G16" s="207">
        <f>基本支出变动表4!D825</f>
        <v>471</v>
      </c>
      <c r="H16" s="208">
        <f>项目支出变动表5!D825</f>
        <v>-6975</v>
      </c>
      <c r="I16" s="207">
        <f t="shared" si="2"/>
        <v>36531</v>
      </c>
      <c r="J16" s="207">
        <f t="shared" si="3"/>
        <v>7619</v>
      </c>
      <c r="K16" s="207">
        <f t="shared" si="4"/>
        <v>28912</v>
      </c>
    </row>
    <row r="17" s="178" customFormat="1" ht="36" customHeight="1" spans="1:11">
      <c r="A17" s="210" t="s">
        <v>143</v>
      </c>
      <c r="B17" s="206" t="s">
        <v>144</v>
      </c>
      <c r="C17" s="207">
        <f t="shared" si="0"/>
        <v>7229</v>
      </c>
      <c r="D17" s="207">
        <v>513</v>
      </c>
      <c r="E17" s="207">
        <v>6716</v>
      </c>
      <c r="F17" s="207">
        <f t="shared" si="1"/>
        <v>4951</v>
      </c>
      <c r="G17" s="207">
        <f>基本支出变动表4!D936</f>
        <v>-7</v>
      </c>
      <c r="H17" s="208">
        <f>项目支出变动表5!D936</f>
        <v>4958</v>
      </c>
      <c r="I17" s="207">
        <f t="shared" si="2"/>
        <v>12180</v>
      </c>
      <c r="J17" s="207">
        <f t="shared" si="3"/>
        <v>506</v>
      </c>
      <c r="K17" s="207">
        <f t="shared" si="4"/>
        <v>11674</v>
      </c>
    </row>
    <row r="18" s="178" customFormat="1" ht="36" customHeight="1" spans="1:11">
      <c r="A18" s="210" t="s">
        <v>145</v>
      </c>
      <c r="B18" s="206" t="s">
        <v>146</v>
      </c>
      <c r="C18" s="207">
        <f t="shared" si="0"/>
        <v>376</v>
      </c>
      <c r="D18" s="207">
        <v>66</v>
      </c>
      <c r="E18" s="207">
        <v>310</v>
      </c>
      <c r="F18" s="207">
        <f t="shared" si="1"/>
        <v>96</v>
      </c>
      <c r="G18" s="207">
        <f>基本支出变动表4!D1000</f>
        <v>3</v>
      </c>
      <c r="H18" s="208">
        <f>项目支出变动表5!D1000</f>
        <v>93</v>
      </c>
      <c r="I18" s="207">
        <f t="shared" si="2"/>
        <v>472</v>
      </c>
      <c r="J18" s="207">
        <f t="shared" si="3"/>
        <v>69</v>
      </c>
      <c r="K18" s="207">
        <f t="shared" si="4"/>
        <v>403</v>
      </c>
    </row>
    <row r="19" s="178" customFormat="1" ht="36" customHeight="1" spans="1:11">
      <c r="A19" s="210" t="s">
        <v>147</v>
      </c>
      <c r="B19" s="206" t="s">
        <v>148</v>
      </c>
      <c r="C19" s="207">
        <f t="shared" si="0"/>
        <v>249</v>
      </c>
      <c r="D19" s="207">
        <v>199</v>
      </c>
      <c r="E19" s="207">
        <v>50</v>
      </c>
      <c r="F19" s="207">
        <f t="shared" si="1"/>
        <v>1181</v>
      </c>
      <c r="G19" s="207">
        <f>基本支出变动表4!D1070</f>
        <v>-25</v>
      </c>
      <c r="H19" s="208">
        <f>项目支出变动表5!D1070</f>
        <v>1206</v>
      </c>
      <c r="I19" s="207">
        <f t="shared" si="2"/>
        <v>1430</v>
      </c>
      <c r="J19" s="207">
        <f t="shared" si="3"/>
        <v>174</v>
      </c>
      <c r="K19" s="207">
        <f t="shared" si="4"/>
        <v>1256</v>
      </c>
    </row>
    <row r="20" s="178" customFormat="1" ht="36" customHeight="1" spans="1:11">
      <c r="A20" s="210" t="s">
        <v>149</v>
      </c>
      <c r="B20" s="206" t="s">
        <v>150</v>
      </c>
      <c r="C20" s="207">
        <f t="shared" si="0"/>
        <v>0</v>
      </c>
      <c r="D20" s="207">
        <v>0</v>
      </c>
      <c r="E20" s="207">
        <v>0</v>
      </c>
      <c r="F20" s="207">
        <f t="shared" si="1"/>
        <v>1</v>
      </c>
      <c r="G20" s="207">
        <f>基本支出变动表4!D1090</f>
        <v>0</v>
      </c>
      <c r="H20" s="208">
        <f>项目支出变动表5!D1090</f>
        <v>1</v>
      </c>
      <c r="I20" s="207">
        <f t="shared" si="2"/>
        <v>1</v>
      </c>
      <c r="J20" s="207">
        <f t="shared" si="3"/>
        <v>0</v>
      </c>
      <c r="K20" s="207">
        <f t="shared" si="4"/>
        <v>1</v>
      </c>
    </row>
    <row r="21" s="178" customFormat="1" ht="36" customHeight="1" spans="1:11">
      <c r="A21" s="210" t="s">
        <v>151</v>
      </c>
      <c r="B21" s="206" t="s">
        <v>152</v>
      </c>
      <c r="C21" s="207">
        <f t="shared" si="0"/>
        <v>0</v>
      </c>
      <c r="D21" s="207">
        <v>0</v>
      </c>
      <c r="E21" s="207">
        <v>0</v>
      </c>
      <c r="F21" s="207">
        <f t="shared" si="1"/>
        <v>0</v>
      </c>
      <c r="G21" s="207">
        <f>基本支出变动表4!D1117</f>
        <v>0</v>
      </c>
      <c r="H21" s="208">
        <f>项目支出变动表5!D1117</f>
        <v>0</v>
      </c>
      <c r="I21" s="207">
        <f t="shared" si="2"/>
        <v>0</v>
      </c>
      <c r="J21" s="207">
        <f t="shared" si="3"/>
        <v>0</v>
      </c>
      <c r="K21" s="207">
        <f t="shared" si="4"/>
        <v>0</v>
      </c>
    </row>
    <row r="22" s="178" customFormat="1" ht="36" customHeight="1" spans="1:11">
      <c r="A22" s="210" t="s">
        <v>153</v>
      </c>
      <c r="B22" s="206" t="s">
        <v>154</v>
      </c>
      <c r="C22" s="207">
        <f t="shared" si="0"/>
        <v>1643</v>
      </c>
      <c r="D22" s="207">
        <v>1471</v>
      </c>
      <c r="E22" s="207">
        <v>172</v>
      </c>
      <c r="F22" s="207">
        <f t="shared" si="1"/>
        <v>250</v>
      </c>
      <c r="G22" s="207">
        <f>基本支出变动表4!D1127</f>
        <v>-13</v>
      </c>
      <c r="H22" s="208">
        <f>项目支出变动表5!D1127</f>
        <v>263</v>
      </c>
      <c r="I22" s="207">
        <f t="shared" si="2"/>
        <v>1893</v>
      </c>
      <c r="J22" s="207">
        <f t="shared" si="3"/>
        <v>1458</v>
      </c>
      <c r="K22" s="207">
        <f t="shared" si="4"/>
        <v>435</v>
      </c>
    </row>
    <row r="23" s="178" customFormat="1" ht="36" customHeight="1" spans="1:11">
      <c r="A23" s="210" t="s">
        <v>155</v>
      </c>
      <c r="B23" s="206" t="s">
        <v>156</v>
      </c>
      <c r="C23" s="207">
        <f t="shared" si="0"/>
        <v>28835</v>
      </c>
      <c r="D23" s="207">
        <v>7455</v>
      </c>
      <c r="E23" s="207">
        <v>21380</v>
      </c>
      <c r="F23" s="207">
        <f t="shared" si="1"/>
        <v>5009</v>
      </c>
      <c r="G23" s="207">
        <f>基本支出变动表4!D1172</f>
        <v>273</v>
      </c>
      <c r="H23" s="208">
        <f>项目支出变动表5!D1172</f>
        <v>4736</v>
      </c>
      <c r="I23" s="207">
        <f t="shared" si="2"/>
        <v>33844</v>
      </c>
      <c r="J23" s="207">
        <f t="shared" si="3"/>
        <v>7728</v>
      </c>
      <c r="K23" s="207">
        <f t="shared" si="4"/>
        <v>26116</v>
      </c>
    </row>
    <row r="24" s="178" customFormat="1" ht="36" customHeight="1" spans="1:11">
      <c r="A24" s="210" t="s">
        <v>157</v>
      </c>
      <c r="B24" s="206" t="s">
        <v>158</v>
      </c>
      <c r="C24" s="207">
        <f t="shared" si="0"/>
        <v>364</v>
      </c>
      <c r="D24" s="207">
        <v>0</v>
      </c>
      <c r="E24" s="207">
        <v>364</v>
      </c>
      <c r="F24" s="207">
        <f t="shared" si="1"/>
        <v>0</v>
      </c>
      <c r="G24" s="207">
        <f>基本支出变动表4!D1192</f>
        <v>0</v>
      </c>
      <c r="H24" s="208">
        <f>项目支出变动表5!D1192</f>
        <v>0</v>
      </c>
      <c r="I24" s="207">
        <f t="shared" si="2"/>
        <v>364</v>
      </c>
      <c r="J24" s="207">
        <f t="shared" si="3"/>
        <v>0</v>
      </c>
      <c r="K24" s="207">
        <f t="shared" si="4"/>
        <v>364</v>
      </c>
    </row>
    <row r="25" s="178" customFormat="1" ht="36" customHeight="1" spans="1:11">
      <c r="A25" s="210" t="s">
        <v>159</v>
      </c>
      <c r="B25" s="206" t="s">
        <v>160</v>
      </c>
      <c r="C25" s="207">
        <f t="shared" si="0"/>
        <v>1955</v>
      </c>
      <c r="D25" s="207">
        <v>1052</v>
      </c>
      <c r="E25" s="207">
        <v>903</v>
      </c>
      <c r="F25" s="207">
        <f t="shared" si="1"/>
        <v>821</v>
      </c>
      <c r="G25" s="207">
        <f>基本支出变动表4!D1250</f>
        <v>331</v>
      </c>
      <c r="H25" s="208">
        <f>项目支出变动表5!D1250</f>
        <v>490</v>
      </c>
      <c r="I25" s="207">
        <f t="shared" si="2"/>
        <v>2776</v>
      </c>
      <c r="J25" s="207">
        <f t="shared" si="3"/>
        <v>1383</v>
      </c>
      <c r="K25" s="207">
        <f t="shared" si="4"/>
        <v>1393</v>
      </c>
    </row>
    <row r="26" s="178" customFormat="1" ht="36" customHeight="1" spans="1:11">
      <c r="A26" s="210" t="s">
        <v>161</v>
      </c>
      <c r="B26" s="206" t="s">
        <v>162</v>
      </c>
      <c r="C26" s="244">
        <f t="shared" si="0"/>
        <v>3200</v>
      </c>
      <c r="D26" s="244">
        <v>0</v>
      </c>
      <c r="E26" s="207">
        <v>3200</v>
      </c>
      <c r="F26" s="244">
        <f t="shared" si="1"/>
        <v>-2048</v>
      </c>
      <c r="G26" s="221">
        <f>基本支出变动表4!D1308</f>
        <v>0</v>
      </c>
      <c r="H26" s="222">
        <f>项目支出变动表5!D1308</f>
        <v>-2048</v>
      </c>
      <c r="I26" s="244">
        <f t="shared" si="2"/>
        <v>1152</v>
      </c>
      <c r="J26" s="207">
        <f t="shared" si="3"/>
        <v>0</v>
      </c>
      <c r="K26" s="207">
        <f t="shared" si="4"/>
        <v>1152</v>
      </c>
    </row>
    <row r="27" s="178" customFormat="1" ht="36" customHeight="1" spans="1:11">
      <c r="A27" s="210" t="s">
        <v>163</v>
      </c>
      <c r="B27" s="206" t="s">
        <v>164</v>
      </c>
      <c r="C27" s="207">
        <f t="shared" si="0"/>
        <v>4683</v>
      </c>
      <c r="D27" s="207">
        <v>0</v>
      </c>
      <c r="E27" s="207">
        <v>4683</v>
      </c>
      <c r="F27" s="207">
        <f t="shared" si="1"/>
        <v>1791</v>
      </c>
      <c r="G27" s="207">
        <f>基本支出变动表4!D1309</f>
        <v>0</v>
      </c>
      <c r="H27" s="208">
        <f>项目支出变动表5!D1309</f>
        <v>1791</v>
      </c>
      <c r="I27" s="207">
        <f t="shared" si="2"/>
        <v>6474</v>
      </c>
      <c r="J27" s="207">
        <f t="shared" si="3"/>
        <v>0</v>
      </c>
      <c r="K27" s="207">
        <f t="shared" si="4"/>
        <v>6474</v>
      </c>
    </row>
    <row r="28" s="178" customFormat="1" ht="36" customHeight="1" spans="1:11">
      <c r="A28" s="210" t="s">
        <v>165</v>
      </c>
      <c r="B28" s="206" t="s">
        <v>166</v>
      </c>
      <c r="C28" s="207">
        <f t="shared" si="0"/>
        <v>30</v>
      </c>
      <c r="D28" s="207">
        <v>0</v>
      </c>
      <c r="E28" s="207">
        <v>30</v>
      </c>
      <c r="F28" s="207">
        <f t="shared" si="1"/>
        <v>0</v>
      </c>
      <c r="G28" s="207">
        <f>基本支出变动表4!D1315</f>
        <v>0</v>
      </c>
      <c r="H28" s="208">
        <f>项目支出变动表5!D1315</f>
        <v>0</v>
      </c>
      <c r="I28" s="207">
        <f t="shared" si="2"/>
        <v>30</v>
      </c>
      <c r="J28" s="207">
        <f t="shared" si="3"/>
        <v>0</v>
      </c>
      <c r="K28" s="207">
        <f t="shared" si="4"/>
        <v>30</v>
      </c>
    </row>
    <row r="29" s="178" customFormat="1" ht="36" customHeight="1" spans="1:11">
      <c r="A29" s="210" t="s">
        <v>167</v>
      </c>
      <c r="B29" s="206" t="s">
        <v>168</v>
      </c>
      <c r="C29" s="207">
        <f t="shared" si="0"/>
        <v>2203</v>
      </c>
      <c r="D29" s="207">
        <v>0</v>
      </c>
      <c r="E29" s="207">
        <v>2203</v>
      </c>
      <c r="F29" s="207">
        <f t="shared" si="1"/>
        <v>-950</v>
      </c>
      <c r="G29" s="207">
        <f>基本支出变动表4!D1317</f>
        <v>0</v>
      </c>
      <c r="H29" s="208">
        <f>项目支出变动表5!D1317</f>
        <v>-950</v>
      </c>
      <c r="I29" s="207">
        <f t="shared" si="2"/>
        <v>1253</v>
      </c>
      <c r="J29" s="207">
        <f t="shared" si="3"/>
        <v>0</v>
      </c>
      <c r="K29" s="207">
        <f t="shared" si="4"/>
        <v>1253</v>
      </c>
    </row>
    <row r="30" ht="36" customHeight="1" spans="1:11">
      <c r="A30" s="230"/>
      <c r="B30" s="206" t="s">
        <v>169</v>
      </c>
      <c r="C30" s="207">
        <f>SUM(C5:C29)</f>
        <v>310500</v>
      </c>
      <c r="D30" s="207">
        <f t="shared" ref="D30:K30" si="5">SUM(D5:D29)</f>
        <v>134453</v>
      </c>
      <c r="E30" s="207">
        <f t="shared" si="5"/>
        <v>176047</v>
      </c>
      <c r="F30" s="207">
        <f t="shared" si="5"/>
        <v>-50</v>
      </c>
      <c r="G30" s="207">
        <f t="shared" si="5"/>
        <v>4539</v>
      </c>
      <c r="H30" s="208">
        <f t="shared" si="5"/>
        <v>-4539</v>
      </c>
      <c r="I30" s="207">
        <f t="shared" si="5"/>
        <v>310500</v>
      </c>
      <c r="J30" s="207">
        <f t="shared" si="5"/>
        <v>138992</v>
      </c>
      <c r="K30" s="207">
        <f t="shared" si="5"/>
        <v>171508</v>
      </c>
    </row>
    <row r="31" ht="36" customHeight="1" spans="1:11">
      <c r="A31" s="231">
        <v>2300602</v>
      </c>
      <c r="B31" s="214" t="s">
        <v>170</v>
      </c>
      <c r="C31" s="215">
        <f>D31+E31</f>
        <v>8000</v>
      </c>
      <c r="D31" s="218"/>
      <c r="E31" s="215">
        <v>8000</v>
      </c>
      <c r="F31" s="237">
        <f>G31+H31</f>
        <v>7153</v>
      </c>
      <c r="G31" s="218"/>
      <c r="H31" s="233">
        <f>项目支出变动表5!D1321</f>
        <v>7153</v>
      </c>
      <c r="I31" s="237">
        <f>J31+K31</f>
        <v>15153</v>
      </c>
      <c r="J31" s="217">
        <f>D31+G31</f>
        <v>0</v>
      </c>
      <c r="K31" s="217">
        <f>E31+H31</f>
        <v>15153</v>
      </c>
    </row>
    <row r="32" ht="36" customHeight="1" spans="1:11">
      <c r="A32" s="231">
        <v>23015</v>
      </c>
      <c r="B32" s="214" t="s">
        <v>171</v>
      </c>
      <c r="C32" s="215">
        <f>D32+E32</f>
        <v>0</v>
      </c>
      <c r="D32" s="218"/>
      <c r="E32" s="215"/>
      <c r="F32" s="218"/>
      <c r="G32" s="218"/>
      <c r="H32" s="233"/>
      <c r="I32" s="218"/>
      <c r="J32" s="217">
        <f>D32+G32</f>
        <v>0</v>
      </c>
      <c r="K32" s="217">
        <f>E32+H32</f>
        <v>0</v>
      </c>
    </row>
    <row r="33" ht="36" customHeight="1" spans="1:11">
      <c r="A33" s="231">
        <v>23009</v>
      </c>
      <c r="B33" s="214" t="s">
        <v>172</v>
      </c>
      <c r="C33" s="215">
        <f>D33+E33</f>
        <v>0</v>
      </c>
      <c r="D33" s="218"/>
      <c r="E33" s="215"/>
      <c r="F33" s="218"/>
      <c r="G33" s="218"/>
      <c r="H33" s="233"/>
      <c r="I33" s="218"/>
      <c r="J33" s="217">
        <f>D33+G33</f>
        <v>0</v>
      </c>
      <c r="K33" s="217">
        <f>E33+H33</f>
        <v>0</v>
      </c>
    </row>
    <row r="34" ht="36" customHeight="1" spans="1:11">
      <c r="A34" s="231">
        <v>2310301</v>
      </c>
      <c r="B34" s="214" t="s">
        <v>173</v>
      </c>
      <c r="C34" s="215">
        <f>D34+E34</f>
        <v>31396</v>
      </c>
      <c r="D34" s="218"/>
      <c r="E34" s="215">
        <v>31396</v>
      </c>
      <c r="F34" s="237">
        <f>G34+H34</f>
        <v>0</v>
      </c>
      <c r="G34" s="218"/>
      <c r="H34" s="233"/>
      <c r="I34" s="237">
        <f>J34+K34</f>
        <v>31396</v>
      </c>
      <c r="J34" s="217">
        <f>D34+G34</f>
        <v>0</v>
      </c>
      <c r="K34" s="217">
        <f>E34+H34</f>
        <v>31396</v>
      </c>
    </row>
    <row r="35" ht="36" customHeight="1" spans="1:11">
      <c r="A35" s="234"/>
      <c r="B35" s="206" t="s">
        <v>174</v>
      </c>
      <c r="C35" s="207">
        <f>SUM(C30:C34)</f>
        <v>349896</v>
      </c>
      <c r="D35" s="207">
        <f t="shared" ref="D35:K35" si="6">SUM(D30:D34)</f>
        <v>134453</v>
      </c>
      <c r="E35" s="207">
        <f t="shared" si="6"/>
        <v>215443</v>
      </c>
      <c r="F35" s="207">
        <f t="shared" si="6"/>
        <v>7103</v>
      </c>
      <c r="G35" s="207">
        <f t="shared" si="6"/>
        <v>4539</v>
      </c>
      <c r="H35" s="208">
        <f t="shared" si="6"/>
        <v>2614</v>
      </c>
      <c r="I35" s="207">
        <f t="shared" si="6"/>
        <v>357049</v>
      </c>
      <c r="J35" s="207">
        <f t="shared" si="6"/>
        <v>138992</v>
      </c>
      <c r="K35" s="207">
        <f t="shared" si="6"/>
        <v>218057</v>
      </c>
    </row>
    <row r="36" spans="5:11">
      <c r="E36" s="235"/>
      <c r="F36" s="235"/>
      <c r="G36" s="235"/>
      <c r="H36" s="236"/>
      <c r="I36" s="235"/>
      <c r="J36" s="235"/>
      <c r="K36" s="235"/>
    </row>
    <row r="38" spans="5:11">
      <c r="E38" s="235"/>
      <c r="F38" s="235"/>
      <c r="G38" s="235"/>
      <c r="H38" s="236"/>
      <c r="I38" s="235"/>
      <c r="J38" s="235"/>
      <c r="K38" s="235"/>
    </row>
    <row r="39" spans="5:11">
      <c r="E39" s="235"/>
      <c r="F39" s="235"/>
      <c r="G39" s="235"/>
      <c r="H39" s="236"/>
      <c r="I39" s="235"/>
      <c r="J39" s="235"/>
      <c r="K39" s="235"/>
    </row>
    <row r="40" spans="5:11">
      <c r="E40" s="235"/>
      <c r="F40" s="235"/>
      <c r="G40" s="235"/>
      <c r="H40" s="236"/>
      <c r="I40" s="235"/>
      <c r="J40" s="235"/>
      <c r="K40" s="235"/>
    </row>
    <row r="41" spans="5:11">
      <c r="E41" s="235"/>
      <c r="F41" s="235"/>
      <c r="G41" s="235"/>
      <c r="H41" s="236"/>
      <c r="I41" s="235"/>
      <c r="J41" s="235"/>
      <c r="K41" s="235"/>
    </row>
    <row r="43" spans="5:11">
      <c r="E43" s="235"/>
      <c r="F43" s="235"/>
      <c r="G43" s="235"/>
      <c r="H43" s="236"/>
      <c r="I43" s="235"/>
      <c r="J43" s="235"/>
      <c r="K43" s="235"/>
    </row>
  </sheetData>
  <mergeCells count="7">
    <mergeCell ref="A1:U1"/>
    <mergeCell ref="A2:E2"/>
    <mergeCell ref="C3:E3"/>
    <mergeCell ref="F3:H3"/>
    <mergeCell ref="I3:K3"/>
    <mergeCell ref="A3:A4"/>
    <mergeCell ref="B3:B4"/>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V1333"/>
  <sheetViews>
    <sheetView showZeros="0" workbookViewId="0">
      <pane xSplit="2" ySplit="4" topLeftCell="C347" activePane="bottomRight" state="frozen"/>
      <selection/>
      <selection pane="topRight"/>
      <selection pane="bottomLeft"/>
      <selection pane="bottomRight" activeCell="I405" sqref="I405"/>
    </sheetView>
  </sheetViews>
  <sheetFormatPr defaultColWidth="9" defaultRowHeight="13.5"/>
  <cols>
    <col min="1" max="1" width="11.875" style="180" customWidth="1"/>
    <col min="2" max="2" width="20.25" style="178" customWidth="1"/>
    <col min="3" max="3" width="10.125" style="181" customWidth="1"/>
    <col min="4" max="4" width="10.875" style="181" customWidth="1"/>
    <col min="5" max="5" width="15" style="181" customWidth="1"/>
    <col min="6" max="6" width="15.875" style="181" customWidth="1"/>
    <col min="7" max="7" width="8.25" style="181" customWidth="1"/>
    <col min="8" max="8" width="8.875" style="178" customWidth="1"/>
    <col min="9" max="16384" width="9" style="178"/>
  </cols>
  <sheetData>
    <row r="1" s="176" customFormat="1" ht="45" customHeight="1" spans="1:22">
      <c r="A1" s="183" t="s">
        <v>175</v>
      </c>
      <c r="B1" s="184"/>
      <c r="C1" s="185"/>
      <c r="D1" s="185"/>
      <c r="E1" s="185"/>
      <c r="F1" s="185"/>
      <c r="G1" s="185"/>
      <c r="H1" s="184"/>
      <c r="I1" s="184"/>
      <c r="J1" s="184"/>
      <c r="K1" s="184"/>
      <c r="L1" s="184"/>
      <c r="M1" s="184"/>
      <c r="N1" s="184"/>
      <c r="O1" s="184"/>
      <c r="P1" s="184"/>
      <c r="Q1" s="184"/>
      <c r="R1" s="184"/>
      <c r="S1" s="184"/>
      <c r="T1" s="184"/>
      <c r="U1" s="184"/>
      <c r="V1" s="184"/>
    </row>
    <row r="2" s="176" customFormat="1" ht="20.1" customHeight="1" spans="1:22">
      <c r="A2" s="187" t="s">
        <v>19</v>
      </c>
      <c r="B2" s="188"/>
      <c r="C2" s="188"/>
      <c r="D2" s="190"/>
      <c r="E2" s="190"/>
      <c r="F2" s="190"/>
      <c r="G2" s="190"/>
      <c r="H2" s="191"/>
      <c r="I2" s="191"/>
      <c r="J2" s="191"/>
      <c r="K2" s="191"/>
      <c r="L2" s="191"/>
      <c r="M2" s="238"/>
      <c r="N2" s="239"/>
      <c r="O2" s="238"/>
      <c r="P2" s="191"/>
      <c r="Q2" s="191"/>
      <c r="R2" s="191"/>
      <c r="S2" s="190"/>
      <c r="T2" s="240"/>
      <c r="U2" s="191"/>
      <c r="V2" s="191"/>
    </row>
    <row r="3" s="177" customFormat="1" ht="24" customHeight="1" spans="1:8">
      <c r="A3" s="192" t="s">
        <v>115</v>
      </c>
      <c r="B3" s="193" t="s">
        <v>116</v>
      </c>
      <c r="C3" s="194" t="s">
        <v>21</v>
      </c>
      <c r="D3" s="196" t="s">
        <v>22</v>
      </c>
      <c r="E3" s="196"/>
      <c r="F3" s="196"/>
      <c r="G3" s="197" t="s">
        <v>23</v>
      </c>
      <c r="H3" s="198" t="s">
        <v>176</v>
      </c>
    </row>
    <row r="4" s="177" customFormat="1" ht="31" customHeight="1" spans="1:8">
      <c r="A4" s="199"/>
      <c r="B4" s="200"/>
      <c r="C4" s="201"/>
      <c r="D4" s="197" t="s">
        <v>118</v>
      </c>
      <c r="E4" s="203" t="s">
        <v>177</v>
      </c>
      <c r="F4" s="204" t="s">
        <v>178</v>
      </c>
      <c r="G4" s="197"/>
      <c r="H4" s="198"/>
    </row>
    <row r="5" s="178" customFormat="1" ht="36" customHeight="1" spans="1:8">
      <c r="A5" s="205" t="s">
        <v>119</v>
      </c>
      <c r="B5" s="206" t="s">
        <v>120</v>
      </c>
      <c r="C5" s="207">
        <f>SUM(C6,C18,C27,C38,C49,C60,C71,C84,C93,C106,C115,C126,C139,C146,C154,C160,C167,C174,C181,C188,C195,C203,C209,C215,C222,C237)</f>
        <v>15302</v>
      </c>
      <c r="D5" s="207">
        <f>SUM(D6,D18,D27,D38,D49,D60,D71,D84,D93,D106,D115,D126,D139,D146,D154,D160,D167,D174,D181,D188,D195,D203,D209,D215,D222,D237)</f>
        <v>106</v>
      </c>
      <c r="E5" s="207">
        <f>SUM(E6,E18,E27,E38,E49,E60,E71,E84,E93,E106,E115,E126,E139,E146,E154,E160,E167,E174,E181,E188,E195,E203,E209,E215,E222,E237)</f>
        <v>683</v>
      </c>
      <c r="F5" s="207">
        <f>SUM(F6,F18,F27,F38,F49,F60,F71,F84,F93,F106,F115,F126,F139,F146,F154,F160,F167,F174,F181,F188,F195,F203,F209,F215,F222,F237)</f>
        <v>-577</v>
      </c>
      <c r="G5" s="207">
        <f>SUM(G6,G18,G27,G38,G49,G60,G71,G84,G93,G106,G115,G126,G139,G146,G154,G160,G167,G174,G181,G188,G195,G203,G209,G215,G222,G237)</f>
        <v>15408</v>
      </c>
      <c r="H5" s="209" t="s">
        <v>179</v>
      </c>
    </row>
    <row r="6" s="179" customFormat="1" ht="36" customHeight="1" spans="1:8">
      <c r="A6" s="210" t="s">
        <v>180</v>
      </c>
      <c r="B6" s="211" t="s">
        <v>181</v>
      </c>
      <c r="C6" s="207">
        <f>SUM(C7:C17)</f>
        <v>783</v>
      </c>
      <c r="D6" s="207">
        <f>SUM(D7:D17)</f>
        <v>23</v>
      </c>
      <c r="E6" s="207">
        <f>SUM(E7:E17)</f>
        <v>23</v>
      </c>
      <c r="F6" s="207">
        <f>SUM(F7:F17)</f>
        <v>0</v>
      </c>
      <c r="G6" s="207">
        <f>SUM(G7:G17)</f>
        <v>806</v>
      </c>
      <c r="H6" s="212" t="s">
        <v>182</v>
      </c>
    </row>
    <row r="7" s="178" customFormat="1" ht="36" customHeight="1" spans="1:8">
      <c r="A7" s="213" t="s">
        <v>183</v>
      </c>
      <c r="B7" s="214" t="s">
        <v>184</v>
      </c>
      <c r="C7" s="237">
        <v>783</v>
      </c>
      <c r="D7" s="237">
        <f t="shared" ref="D7:D17" si="0">E7+F7</f>
        <v>23</v>
      </c>
      <c r="E7" s="217">
        <v>23</v>
      </c>
      <c r="F7" s="220"/>
      <c r="G7" s="217">
        <f t="shared" ref="G7:G17" si="1">C7+D7</f>
        <v>806</v>
      </c>
      <c r="H7" s="209" t="str">
        <f t="shared" ref="H7:H17" si="2">IF(LEN(A7)=3,"类",IF(LEN(A7)=5,"款","项"))</f>
        <v>项</v>
      </c>
    </row>
    <row r="8" s="178" customFormat="1" ht="36" customHeight="1" spans="1:8">
      <c r="A8" s="213" t="s">
        <v>185</v>
      </c>
      <c r="B8" s="214" t="s">
        <v>186</v>
      </c>
      <c r="C8" s="237">
        <v>0</v>
      </c>
      <c r="D8" s="237">
        <f t="shared" si="0"/>
        <v>0</v>
      </c>
      <c r="E8" s="218"/>
      <c r="F8" s="219">
        <v>0</v>
      </c>
      <c r="G8" s="217">
        <f t="shared" si="1"/>
        <v>0</v>
      </c>
      <c r="H8" s="209" t="str">
        <f t="shared" si="2"/>
        <v>项</v>
      </c>
    </row>
    <row r="9" s="178" customFormat="1" ht="36" customHeight="1" spans="1:8">
      <c r="A9" s="213" t="s">
        <v>187</v>
      </c>
      <c r="B9" s="214" t="s">
        <v>188</v>
      </c>
      <c r="C9" s="237">
        <v>0</v>
      </c>
      <c r="D9" s="237">
        <f t="shared" si="0"/>
        <v>0</v>
      </c>
      <c r="E9" s="218"/>
      <c r="F9" s="219">
        <v>0</v>
      </c>
      <c r="G9" s="217">
        <f t="shared" si="1"/>
        <v>0</v>
      </c>
      <c r="H9" s="209" t="str">
        <f t="shared" si="2"/>
        <v>项</v>
      </c>
    </row>
    <row r="10" s="178" customFormat="1" ht="36" customHeight="1" spans="1:8">
      <c r="A10" s="213" t="s">
        <v>189</v>
      </c>
      <c r="B10" s="214" t="s">
        <v>190</v>
      </c>
      <c r="C10" s="237">
        <v>0</v>
      </c>
      <c r="D10" s="237">
        <f t="shared" si="0"/>
        <v>0</v>
      </c>
      <c r="E10" s="218"/>
      <c r="F10" s="219">
        <v>0</v>
      </c>
      <c r="G10" s="217">
        <f t="shared" si="1"/>
        <v>0</v>
      </c>
      <c r="H10" s="209" t="str">
        <f t="shared" si="2"/>
        <v>项</v>
      </c>
    </row>
    <row r="11" s="178" customFormat="1" ht="36" customHeight="1" spans="1:8">
      <c r="A11" s="213" t="s">
        <v>191</v>
      </c>
      <c r="B11" s="214" t="s">
        <v>192</v>
      </c>
      <c r="C11" s="237">
        <v>0</v>
      </c>
      <c r="D11" s="237">
        <f t="shared" si="0"/>
        <v>0</v>
      </c>
      <c r="E11" s="218"/>
      <c r="F11" s="219">
        <v>0</v>
      </c>
      <c r="G11" s="217">
        <f t="shared" si="1"/>
        <v>0</v>
      </c>
      <c r="H11" s="209" t="str">
        <f t="shared" si="2"/>
        <v>项</v>
      </c>
    </row>
    <row r="12" s="178" customFormat="1" ht="36" customHeight="1" spans="1:8">
      <c r="A12" s="213" t="s">
        <v>193</v>
      </c>
      <c r="B12" s="214" t="s">
        <v>194</v>
      </c>
      <c r="C12" s="237">
        <v>0</v>
      </c>
      <c r="D12" s="237">
        <f t="shared" si="0"/>
        <v>0</v>
      </c>
      <c r="E12" s="218"/>
      <c r="F12" s="219">
        <v>0</v>
      </c>
      <c r="G12" s="217">
        <f t="shared" si="1"/>
        <v>0</v>
      </c>
      <c r="H12" s="209" t="str">
        <f t="shared" si="2"/>
        <v>项</v>
      </c>
    </row>
    <row r="13" s="178" customFormat="1" ht="36" customHeight="1" spans="1:8">
      <c r="A13" s="213" t="s">
        <v>195</v>
      </c>
      <c r="B13" s="214" t="s">
        <v>196</v>
      </c>
      <c r="C13" s="237">
        <v>0</v>
      </c>
      <c r="D13" s="237">
        <f t="shared" si="0"/>
        <v>0</v>
      </c>
      <c r="E13" s="218"/>
      <c r="F13" s="219">
        <v>0</v>
      </c>
      <c r="G13" s="217">
        <f t="shared" si="1"/>
        <v>0</v>
      </c>
      <c r="H13" s="209" t="str">
        <f t="shared" si="2"/>
        <v>项</v>
      </c>
    </row>
    <row r="14" s="178" customFormat="1" ht="36" customHeight="1" spans="1:8">
      <c r="A14" s="213" t="s">
        <v>197</v>
      </c>
      <c r="B14" s="214" t="s">
        <v>198</v>
      </c>
      <c r="C14" s="237">
        <v>0</v>
      </c>
      <c r="D14" s="237">
        <f t="shared" si="0"/>
        <v>0</v>
      </c>
      <c r="E14" s="218"/>
      <c r="F14" s="219">
        <v>0</v>
      </c>
      <c r="G14" s="217">
        <f t="shared" si="1"/>
        <v>0</v>
      </c>
      <c r="H14" s="209" t="str">
        <f t="shared" si="2"/>
        <v>项</v>
      </c>
    </row>
    <row r="15" s="178" customFormat="1" ht="36" customHeight="1" spans="1:8">
      <c r="A15" s="213" t="s">
        <v>199</v>
      </c>
      <c r="B15" s="214" t="s">
        <v>200</v>
      </c>
      <c r="C15" s="237">
        <v>0</v>
      </c>
      <c r="D15" s="237">
        <f t="shared" si="0"/>
        <v>0</v>
      </c>
      <c r="E15" s="218"/>
      <c r="F15" s="219">
        <v>0</v>
      </c>
      <c r="G15" s="217">
        <f t="shared" si="1"/>
        <v>0</v>
      </c>
      <c r="H15" s="209" t="str">
        <f t="shared" si="2"/>
        <v>项</v>
      </c>
    </row>
    <row r="16" s="178" customFormat="1" ht="36" customHeight="1" spans="1:8">
      <c r="A16" s="213" t="s">
        <v>201</v>
      </c>
      <c r="B16" s="214" t="s">
        <v>202</v>
      </c>
      <c r="C16" s="237">
        <v>0</v>
      </c>
      <c r="D16" s="237">
        <f t="shared" si="0"/>
        <v>0</v>
      </c>
      <c r="E16" s="218"/>
      <c r="F16" s="219">
        <v>0</v>
      </c>
      <c r="G16" s="217">
        <f t="shared" si="1"/>
        <v>0</v>
      </c>
      <c r="H16" s="209" t="str">
        <f t="shared" si="2"/>
        <v>项</v>
      </c>
    </row>
    <row r="17" s="178" customFormat="1" ht="36" customHeight="1" spans="1:8">
      <c r="A17" s="213" t="s">
        <v>203</v>
      </c>
      <c r="B17" s="214" t="s">
        <v>204</v>
      </c>
      <c r="C17" s="237">
        <v>0</v>
      </c>
      <c r="D17" s="237">
        <f t="shared" si="0"/>
        <v>0</v>
      </c>
      <c r="E17" s="218"/>
      <c r="F17" s="219">
        <v>0</v>
      </c>
      <c r="G17" s="217">
        <f t="shared" si="1"/>
        <v>0</v>
      </c>
      <c r="H17" s="209" t="str">
        <f t="shared" si="2"/>
        <v>项</v>
      </c>
    </row>
    <row r="18" s="178" customFormat="1" ht="36" customHeight="1" spans="1:8">
      <c r="A18" s="213" t="s">
        <v>205</v>
      </c>
      <c r="B18" s="214" t="s">
        <v>206</v>
      </c>
      <c r="C18" s="207">
        <f>SUM(C19:C26)</f>
        <v>621</v>
      </c>
      <c r="D18" s="207">
        <f>SUM(D19:D26)</f>
        <v>39</v>
      </c>
      <c r="E18" s="207">
        <f>SUM(E19:E26)</f>
        <v>39</v>
      </c>
      <c r="F18" s="207">
        <f>SUM(F19:F26)</f>
        <v>0</v>
      </c>
      <c r="G18" s="207">
        <f>SUM(G19:G26)</f>
        <v>660</v>
      </c>
      <c r="H18" s="209" t="s">
        <v>182</v>
      </c>
    </row>
    <row r="19" s="178" customFormat="1" ht="36" customHeight="1" spans="1:8">
      <c r="A19" s="213" t="s">
        <v>207</v>
      </c>
      <c r="B19" s="214" t="s">
        <v>184</v>
      </c>
      <c r="C19" s="237">
        <v>621</v>
      </c>
      <c r="D19" s="237">
        <f t="shared" ref="D19:D26" si="3">E19+F19</f>
        <v>39</v>
      </c>
      <c r="E19" s="217">
        <v>39</v>
      </c>
      <c r="F19" s="220"/>
      <c r="G19" s="217">
        <f t="shared" ref="G19:G26" si="4">C19+D19</f>
        <v>660</v>
      </c>
      <c r="H19" s="209" t="str">
        <f t="shared" ref="H19:H26" si="5">IF(LEN(A19)=3,"类",IF(LEN(A19)=5,"款","项"))</f>
        <v>项</v>
      </c>
    </row>
    <row r="20" s="178" customFormat="1" ht="36" customHeight="1" spans="1:8">
      <c r="A20" s="213" t="s">
        <v>208</v>
      </c>
      <c r="B20" s="214" t="s">
        <v>186</v>
      </c>
      <c r="C20" s="237">
        <v>0</v>
      </c>
      <c r="D20" s="237">
        <f t="shared" si="3"/>
        <v>0</v>
      </c>
      <c r="E20" s="218"/>
      <c r="F20" s="219">
        <v>0</v>
      </c>
      <c r="G20" s="217">
        <f t="shared" si="4"/>
        <v>0</v>
      </c>
      <c r="H20" s="209" t="str">
        <f t="shared" si="5"/>
        <v>项</v>
      </c>
    </row>
    <row r="21" s="178" customFormat="1" ht="36" customHeight="1" spans="1:8">
      <c r="A21" s="213" t="s">
        <v>209</v>
      </c>
      <c r="B21" s="214" t="s">
        <v>188</v>
      </c>
      <c r="C21" s="237">
        <v>0</v>
      </c>
      <c r="D21" s="237">
        <f t="shared" si="3"/>
        <v>0</v>
      </c>
      <c r="E21" s="218"/>
      <c r="F21" s="219">
        <v>0</v>
      </c>
      <c r="G21" s="217">
        <f t="shared" si="4"/>
        <v>0</v>
      </c>
      <c r="H21" s="209" t="str">
        <f t="shared" si="5"/>
        <v>项</v>
      </c>
    </row>
    <row r="22" s="178" customFormat="1" ht="36" customHeight="1" spans="1:8">
      <c r="A22" s="213" t="s">
        <v>210</v>
      </c>
      <c r="B22" s="214" t="s">
        <v>211</v>
      </c>
      <c r="C22" s="237">
        <v>0</v>
      </c>
      <c r="D22" s="237">
        <f t="shared" si="3"/>
        <v>0</v>
      </c>
      <c r="E22" s="218"/>
      <c r="F22" s="219">
        <v>0</v>
      </c>
      <c r="G22" s="217">
        <f t="shared" si="4"/>
        <v>0</v>
      </c>
      <c r="H22" s="209" t="str">
        <f t="shared" si="5"/>
        <v>项</v>
      </c>
    </row>
    <row r="23" s="178" customFormat="1" ht="36" customHeight="1" spans="1:8">
      <c r="A23" s="213" t="s">
        <v>212</v>
      </c>
      <c r="B23" s="214" t="s">
        <v>213</v>
      </c>
      <c r="C23" s="237">
        <v>0</v>
      </c>
      <c r="D23" s="237">
        <f t="shared" si="3"/>
        <v>0</v>
      </c>
      <c r="E23" s="218"/>
      <c r="F23" s="219">
        <v>0</v>
      </c>
      <c r="G23" s="217">
        <f t="shared" si="4"/>
        <v>0</v>
      </c>
      <c r="H23" s="209" t="str">
        <f t="shared" si="5"/>
        <v>项</v>
      </c>
    </row>
    <row r="24" s="178" customFormat="1" ht="36" customHeight="1" spans="1:8">
      <c r="A24" s="213" t="s">
        <v>214</v>
      </c>
      <c r="B24" s="214" t="s">
        <v>215</v>
      </c>
      <c r="C24" s="237">
        <v>0</v>
      </c>
      <c r="D24" s="237">
        <f t="shared" si="3"/>
        <v>0</v>
      </c>
      <c r="E24" s="218"/>
      <c r="F24" s="219">
        <v>0</v>
      </c>
      <c r="G24" s="217">
        <f t="shared" si="4"/>
        <v>0</v>
      </c>
      <c r="H24" s="209" t="str">
        <f t="shared" si="5"/>
        <v>项</v>
      </c>
    </row>
    <row r="25" s="178" customFormat="1" ht="36" customHeight="1" spans="1:8">
      <c r="A25" s="213" t="s">
        <v>216</v>
      </c>
      <c r="B25" s="214" t="s">
        <v>202</v>
      </c>
      <c r="C25" s="237">
        <v>0</v>
      </c>
      <c r="D25" s="237">
        <f t="shared" si="3"/>
        <v>0</v>
      </c>
      <c r="E25" s="218"/>
      <c r="F25" s="219">
        <v>0</v>
      </c>
      <c r="G25" s="217">
        <f t="shared" si="4"/>
        <v>0</v>
      </c>
      <c r="H25" s="209" t="str">
        <f t="shared" si="5"/>
        <v>项</v>
      </c>
    </row>
    <row r="26" s="178" customFormat="1" ht="36" customHeight="1" spans="1:8">
      <c r="A26" s="213" t="s">
        <v>217</v>
      </c>
      <c r="B26" s="214" t="s">
        <v>218</v>
      </c>
      <c r="C26" s="237">
        <v>0</v>
      </c>
      <c r="D26" s="237">
        <f t="shared" si="3"/>
        <v>0</v>
      </c>
      <c r="E26" s="218"/>
      <c r="F26" s="219">
        <v>0</v>
      </c>
      <c r="G26" s="217">
        <f t="shared" si="4"/>
        <v>0</v>
      </c>
      <c r="H26" s="209" t="str">
        <f t="shared" si="5"/>
        <v>项</v>
      </c>
    </row>
    <row r="27" s="178" customFormat="1" ht="36" customHeight="1" spans="1:8">
      <c r="A27" s="213" t="s">
        <v>219</v>
      </c>
      <c r="B27" s="214" t="s">
        <v>220</v>
      </c>
      <c r="C27" s="207">
        <f>SUM(C28:C37)</f>
        <v>4808</v>
      </c>
      <c r="D27" s="207">
        <f>SUM(D28:D37)</f>
        <v>151</v>
      </c>
      <c r="E27" s="207">
        <f>SUM(E28:E37)</f>
        <v>367</v>
      </c>
      <c r="F27" s="207">
        <f>SUM(F28:F37)</f>
        <v>-216</v>
      </c>
      <c r="G27" s="207">
        <f>SUM(G28:G37)</f>
        <v>4959</v>
      </c>
      <c r="H27" s="209" t="s">
        <v>182</v>
      </c>
    </row>
    <row r="28" s="178" customFormat="1" ht="36" customHeight="1" spans="1:8">
      <c r="A28" s="213" t="s">
        <v>221</v>
      </c>
      <c r="B28" s="214" t="s">
        <v>184</v>
      </c>
      <c r="C28" s="237">
        <v>4269</v>
      </c>
      <c r="D28" s="237">
        <f t="shared" ref="D28:D37" si="6">E28+F28</f>
        <v>91</v>
      </c>
      <c r="E28" s="217">
        <v>307</v>
      </c>
      <c r="F28" s="220">
        <v>-216</v>
      </c>
      <c r="G28" s="217">
        <f t="shared" ref="G28:G37" si="7">C28+D28</f>
        <v>4360</v>
      </c>
      <c r="H28" s="209" t="str">
        <f t="shared" ref="H28:H37" si="8">IF(LEN(A28)=3,"类",IF(LEN(A28)=5,"款","项"))</f>
        <v>项</v>
      </c>
    </row>
    <row r="29" s="178" customFormat="1" ht="36" customHeight="1" spans="1:8">
      <c r="A29" s="213" t="s">
        <v>222</v>
      </c>
      <c r="B29" s="214" t="s">
        <v>186</v>
      </c>
      <c r="C29" s="237">
        <v>0</v>
      </c>
      <c r="D29" s="237">
        <f t="shared" si="6"/>
        <v>0</v>
      </c>
      <c r="E29" s="218"/>
      <c r="F29" s="219">
        <v>0</v>
      </c>
      <c r="G29" s="217">
        <f t="shared" si="7"/>
        <v>0</v>
      </c>
      <c r="H29" s="209" t="str">
        <f t="shared" si="8"/>
        <v>项</v>
      </c>
    </row>
    <row r="30" s="178" customFormat="1" ht="36" customHeight="1" spans="1:8">
      <c r="A30" s="213" t="s">
        <v>223</v>
      </c>
      <c r="B30" s="214" t="s">
        <v>188</v>
      </c>
      <c r="C30" s="237">
        <v>409</v>
      </c>
      <c r="D30" s="237">
        <f t="shared" si="6"/>
        <v>32</v>
      </c>
      <c r="E30" s="217">
        <v>32</v>
      </c>
      <c r="F30" s="220"/>
      <c r="G30" s="217">
        <f t="shared" si="7"/>
        <v>441</v>
      </c>
      <c r="H30" s="209" t="str">
        <f t="shared" si="8"/>
        <v>项</v>
      </c>
    </row>
    <row r="31" s="178" customFormat="1" ht="36" customHeight="1" spans="1:8">
      <c r="A31" s="213" t="s">
        <v>224</v>
      </c>
      <c r="B31" s="214" t="s">
        <v>225</v>
      </c>
      <c r="C31" s="237">
        <v>0</v>
      </c>
      <c r="D31" s="237">
        <f t="shared" si="6"/>
        <v>0</v>
      </c>
      <c r="E31" s="218"/>
      <c r="F31" s="219">
        <v>0</v>
      </c>
      <c r="G31" s="217">
        <f t="shared" si="7"/>
        <v>0</v>
      </c>
      <c r="H31" s="209" t="str">
        <f t="shared" si="8"/>
        <v>项</v>
      </c>
    </row>
    <row r="32" s="178" customFormat="1" ht="36" customHeight="1" spans="1:8">
      <c r="A32" s="213" t="s">
        <v>226</v>
      </c>
      <c r="B32" s="214" t="s">
        <v>227</v>
      </c>
      <c r="C32" s="237">
        <v>0</v>
      </c>
      <c r="D32" s="237">
        <f t="shared" si="6"/>
        <v>0</v>
      </c>
      <c r="E32" s="218"/>
      <c r="F32" s="219">
        <v>0</v>
      </c>
      <c r="G32" s="217">
        <f t="shared" si="7"/>
        <v>0</v>
      </c>
      <c r="H32" s="209" t="str">
        <f t="shared" si="8"/>
        <v>项</v>
      </c>
    </row>
    <row r="33" s="178" customFormat="1" ht="36" customHeight="1" spans="1:8">
      <c r="A33" s="213" t="s">
        <v>228</v>
      </c>
      <c r="B33" s="214" t="s">
        <v>229</v>
      </c>
      <c r="C33" s="237">
        <v>0</v>
      </c>
      <c r="D33" s="237">
        <f t="shared" si="6"/>
        <v>0</v>
      </c>
      <c r="E33" s="218"/>
      <c r="F33" s="219">
        <v>0</v>
      </c>
      <c r="G33" s="217">
        <f t="shared" si="7"/>
        <v>0</v>
      </c>
      <c r="H33" s="209" t="str">
        <f t="shared" si="8"/>
        <v>项</v>
      </c>
    </row>
    <row r="34" s="178" customFormat="1" ht="36" customHeight="1" spans="1:8">
      <c r="A34" s="213" t="s">
        <v>230</v>
      </c>
      <c r="B34" s="214" t="s">
        <v>231</v>
      </c>
      <c r="C34" s="237">
        <v>0</v>
      </c>
      <c r="D34" s="237">
        <f t="shared" si="6"/>
        <v>0</v>
      </c>
      <c r="E34" s="218"/>
      <c r="F34" s="219">
        <v>0</v>
      </c>
      <c r="G34" s="217">
        <f t="shared" si="7"/>
        <v>0</v>
      </c>
      <c r="H34" s="209" t="str">
        <f t="shared" si="8"/>
        <v>项</v>
      </c>
    </row>
    <row r="35" s="178" customFormat="1" ht="36" customHeight="1" spans="1:8">
      <c r="A35" s="213" t="s">
        <v>232</v>
      </c>
      <c r="B35" s="214" t="s">
        <v>233</v>
      </c>
      <c r="C35" s="237">
        <v>0</v>
      </c>
      <c r="D35" s="237">
        <f t="shared" si="6"/>
        <v>0</v>
      </c>
      <c r="E35" s="218"/>
      <c r="F35" s="219">
        <v>0</v>
      </c>
      <c r="G35" s="217">
        <f t="shared" si="7"/>
        <v>0</v>
      </c>
      <c r="H35" s="209" t="str">
        <f t="shared" si="8"/>
        <v>项</v>
      </c>
    </row>
    <row r="36" s="178" customFormat="1" ht="36" customHeight="1" spans="1:8">
      <c r="A36" s="213" t="s">
        <v>234</v>
      </c>
      <c r="B36" s="214" t="s">
        <v>202</v>
      </c>
      <c r="C36" s="237">
        <v>90</v>
      </c>
      <c r="D36" s="237">
        <f t="shared" si="6"/>
        <v>28</v>
      </c>
      <c r="E36" s="217">
        <v>28</v>
      </c>
      <c r="F36" s="220"/>
      <c r="G36" s="217">
        <f t="shared" si="7"/>
        <v>118</v>
      </c>
      <c r="H36" s="209" t="str">
        <f t="shared" si="8"/>
        <v>项</v>
      </c>
    </row>
    <row r="37" s="178" customFormat="1" ht="36" customHeight="1" spans="1:8">
      <c r="A37" s="213" t="s">
        <v>235</v>
      </c>
      <c r="B37" s="214" t="s">
        <v>236</v>
      </c>
      <c r="C37" s="237">
        <v>40</v>
      </c>
      <c r="D37" s="237">
        <f t="shared" si="6"/>
        <v>0</v>
      </c>
      <c r="E37" s="217"/>
      <c r="F37" s="220">
        <v>0</v>
      </c>
      <c r="G37" s="217">
        <f t="shared" si="7"/>
        <v>40</v>
      </c>
      <c r="H37" s="209" t="str">
        <f t="shared" si="8"/>
        <v>项</v>
      </c>
    </row>
    <row r="38" s="178" customFormat="1" ht="36" customHeight="1" spans="1:8">
      <c r="A38" s="213" t="s">
        <v>237</v>
      </c>
      <c r="B38" s="214" t="s">
        <v>238</v>
      </c>
      <c r="C38" s="207">
        <f>SUM(C39:C48)</f>
        <v>447</v>
      </c>
      <c r="D38" s="207">
        <f>SUM(D39:D48)</f>
        <v>-13</v>
      </c>
      <c r="E38" s="207">
        <f>SUM(E39:E48)</f>
        <v>0</v>
      </c>
      <c r="F38" s="207">
        <f>SUM(F39:F48)</f>
        <v>-13</v>
      </c>
      <c r="G38" s="207">
        <f>SUM(G39:G48)</f>
        <v>434</v>
      </c>
      <c r="H38" s="209" t="s">
        <v>182</v>
      </c>
    </row>
    <row r="39" s="178" customFormat="1" ht="36" customHeight="1" spans="1:8">
      <c r="A39" s="213" t="s">
        <v>239</v>
      </c>
      <c r="B39" s="214" t="s">
        <v>184</v>
      </c>
      <c r="C39" s="237">
        <v>447</v>
      </c>
      <c r="D39" s="237">
        <f t="shared" ref="D39:D48" si="9">E39+F39</f>
        <v>-13</v>
      </c>
      <c r="E39" s="217"/>
      <c r="F39" s="220">
        <v>-13</v>
      </c>
      <c r="G39" s="217">
        <f t="shared" ref="G39:G48" si="10">C39+D39</f>
        <v>434</v>
      </c>
      <c r="H39" s="209" t="str">
        <f t="shared" ref="H39:H48" si="11">IF(LEN(A39)=3,"类",IF(LEN(A39)=5,"款","项"))</f>
        <v>项</v>
      </c>
    </row>
    <row r="40" s="178" customFormat="1" ht="36" customHeight="1" spans="1:8">
      <c r="A40" s="213" t="s">
        <v>240</v>
      </c>
      <c r="B40" s="214" t="s">
        <v>186</v>
      </c>
      <c r="C40" s="237">
        <v>0</v>
      </c>
      <c r="D40" s="237">
        <f t="shared" si="9"/>
        <v>0</v>
      </c>
      <c r="E40" s="218"/>
      <c r="F40" s="219">
        <v>0</v>
      </c>
      <c r="G40" s="217">
        <f t="shared" si="10"/>
        <v>0</v>
      </c>
      <c r="H40" s="209" t="str">
        <f t="shared" si="11"/>
        <v>项</v>
      </c>
    </row>
    <row r="41" s="178" customFormat="1" ht="36" customHeight="1" spans="1:8">
      <c r="A41" s="213" t="s">
        <v>241</v>
      </c>
      <c r="B41" s="214" t="s">
        <v>188</v>
      </c>
      <c r="C41" s="237">
        <v>0</v>
      </c>
      <c r="D41" s="237">
        <f t="shared" si="9"/>
        <v>0</v>
      </c>
      <c r="E41" s="218"/>
      <c r="F41" s="219">
        <v>0</v>
      </c>
      <c r="G41" s="217">
        <f t="shared" si="10"/>
        <v>0</v>
      </c>
      <c r="H41" s="209" t="str">
        <f t="shared" si="11"/>
        <v>项</v>
      </c>
    </row>
    <row r="42" s="178" customFormat="1" ht="36" customHeight="1" spans="1:8">
      <c r="A42" s="213" t="s">
        <v>242</v>
      </c>
      <c r="B42" s="214" t="s">
        <v>243</v>
      </c>
      <c r="C42" s="237">
        <v>0</v>
      </c>
      <c r="D42" s="237">
        <f t="shared" si="9"/>
        <v>0</v>
      </c>
      <c r="E42" s="218"/>
      <c r="F42" s="219">
        <v>0</v>
      </c>
      <c r="G42" s="217">
        <f t="shared" si="10"/>
        <v>0</v>
      </c>
      <c r="H42" s="209" t="str">
        <f t="shared" si="11"/>
        <v>项</v>
      </c>
    </row>
    <row r="43" s="178" customFormat="1" ht="36" customHeight="1" spans="1:8">
      <c r="A43" s="213" t="s">
        <v>244</v>
      </c>
      <c r="B43" s="214" t="s">
        <v>245</v>
      </c>
      <c r="C43" s="237">
        <v>0</v>
      </c>
      <c r="D43" s="237">
        <f t="shared" si="9"/>
        <v>0</v>
      </c>
      <c r="E43" s="218"/>
      <c r="F43" s="219">
        <v>0</v>
      </c>
      <c r="G43" s="217">
        <f t="shared" si="10"/>
        <v>0</v>
      </c>
      <c r="H43" s="209" t="str">
        <f t="shared" si="11"/>
        <v>项</v>
      </c>
    </row>
    <row r="44" s="178" customFormat="1" ht="36" customHeight="1" spans="1:8">
      <c r="A44" s="213" t="s">
        <v>246</v>
      </c>
      <c r="B44" s="214" t="s">
        <v>247</v>
      </c>
      <c r="C44" s="237">
        <v>0</v>
      </c>
      <c r="D44" s="237">
        <f t="shared" si="9"/>
        <v>0</v>
      </c>
      <c r="E44" s="218"/>
      <c r="F44" s="219">
        <v>0</v>
      </c>
      <c r="G44" s="217">
        <f t="shared" si="10"/>
        <v>0</v>
      </c>
      <c r="H44" s="209" t="str">
        <f t="shared" si="11"/>
        <v>项</v>
      </c>
    </row>
    <row r="45" s="178" customFormat="1" ht="36" customHeight="1" spans="1:8">
      <c r="A45" s="213" t="s">
        <v>248</v>
      </c>
      <c r="B45" s="214" t="s">
        <v>249</v>
      </c>
      <c r="C45" s="237">
        <v>0</v>
      </c>
      <c r="D45" s="237">
        <f t="shared" si="9"/>
        <v>0</v>
      </c>
      <c r="E45" s="218"/>
      <c r="F45" s="219">
        <v>0</v>
      </c>
      <c r="G45" s="217">
        <f t="shared" si="10"/>
        <v>0</v>
      </c>
      <c r="H45" s="209" t="str">
        <f t="shared" si="11"/>
        <v>项</v>
      </c>
    </row>
    <row r="46" s="178" customFormat="1" ht="36" customHeight="1" spans="1:8">
      <c r="A46" s="213" t="s">
        <v>250</v>
      </c>
      <c r="B46" s="214" t="s">
        <v>251</v>
      </c>
      <c r="C46" s="237">
        <v>0</v>
      </c>
      <c r="D46" s="237">
        <f t="shared" si="9"/>
        <v>0</v>
      </c>
      <c r="E46" s="218"/>
      <c r="F46" s="219">
        <v>0</v>
      </c>
      <c r="G46" s="217">
        <f t="shared" si="10"/>
        <v>0</v>
      </c>
      <c r="H46" s="209" t="str">
        <f t="shared" si="11"/>
        <v>项</v>
      </c>
    </row>
    <row r="47" s="178" customFormat="1" ht="36" customHeight="1" spans="1:8">
      <c r="A47" s="213" t="s">
        <v>252</v>
      </c>
      <c r="B47" s="214" t="s">
        <v>202</v>
      </c>
      <c r="C47" s="237">
        <v>0</v>
      </c>
      <c r="D47" s="237">
        <f t="shared" si="9"/>
        <v>0</v>
      </c>
      <c r="E47" s="218"/>
      <c r="F47" s="219">
        <v>0</v>
      </c>
      <c r="G47" s="217">
        <f t="shared" si="10"/>
        <v>0</v>
      </c>
      <c r="H47" s="209" t="str">
        <f t="shared" si="11"/>
        <v>项</v>
      </c>
    </row>
    <row r="48" s="178" customFormat="1" ht="36" customHeight="1" spans="1:8">
      <c r="A48" s="213" t="s">
        <v>253</v>
      </c>
      <c r="B48" s="214" t="s">
        <v>254</v>
      </c>
      <c r="C48" s="237">
        <v>0</v>
      </c>
      <c r="D48" s="237">
        <f t="shared" si="9"/>
        <v>0</v>
      </c>
      <c r="E48" s="218"/>
      <c r="F48" s="219">
        <v>0</v>
      </c>
      <c r="G48" s="217">
        <f t="shared" si="10"/>
        <v>0</v>
      </c>
      <c r="H48" s="209" t="str">
        <f t="shared" si="11"/>
        <v>项</v>
      </c>
    </row>
    <row r="49" s="178" customFormat="1" ht="36" customHeight="1" spans="1:8">
      <c r="A49" s="213" t="s">
        <v>255</v>
      </c>
      <c r="B49" s="214" t="s">
        <v>256</v>
      </c>
      <c r="C49" s="207">
        <f>SUM(C50:C59)</f>
        <v>344</v>
      </c>
      <c r="D49" s="207">
        <f>SUM(D50:D59)</f>
        <v>1</v>
      </c>
      <c r="E49" s="207">
        <f>SUM(E50:E59)</f>
        <v>11</v>
      </c>
      <c r="F49" s="207">
        <f>SUM(F50:F59)</f>
        <v>-10</v>
      </c>
      <c r="G49" s="207">
        <f>SUM(G50:G59)</f>
        <v>345</v>
      </c>
      <c r="H49" s="209" t="s">
        <v>182</v>
      </c>
    </row>
    <row r="50" s="178" customFormat="1" ht="36" customHeight="1" spans="1:8">
      <c r="A50" s="213" t="s">
        <v>257</v>
      </c>
      <c r="B50" s="214" t="s">
        <v>184</v>
      </c>
      <c r="C50" s="237">
        <v>344</v>
      </c>
      <c r="D50" s="237">
        <f t="shared" ref="D50:D59" si="12">E50+F50</f>
        <v>1</v>
      </c>
      <c r="E50" s="217">
        <v>11</v>
      </c>
      <c r="F50" s="220">
        <v>-10</v>
      </c>
      <c r="G50" s="217">
        <f t="shared" ref="G50:G59" si="13">C50+D50</f>
        <v>345</v>
      </c>
      <c r="H50" s="209" t="str">
        <f t="shared" ref="H50:H59" si="14">IF(LEN(A50)=3,"类",IF(LEN(A50)=5,"款","项"))</f>
        <v>项</v>
      </c>
    </row>
    <row r="51" s="178" customFormat="1" ht="36" customHeight="1" spans="1:8">
      <c r="A51" s="213" t="s">
        <v>258</v>
      </c>
      <c r="B51" s="214" t="s">
        <v>186</v>
      </c>
      <c r="C51" s="237">
        <v>0</v>
      </c>
      <c r="D51" s="237">
        <f t="shared" si="12"/>
        <v>0</v>
      </c>
      <c r="E51" s="218"/>
      <c r="F51" s="219">
        <v>0</v>
      </c>
      <c r="G51" s="217">
        <f t="shared" si="13"/>
        <v>0</v>
      </c>
      <c r="H51" s="209" t="str">
        <f t="shared" si="14"/>
        <v>项</v>
      </c>
    </row>
    <row r="52" s="178" customFormat="1" ht="36" customHeight="1" spans="1:8">
      <c r="A52" s="213" t="s">
        <v>259</v>
      </c>
      <c r="B52" s="214" t="s">
        <v>188</v>
      </c>
      <c r="C52" s="237">
        <v>0</v>
      </c>
      <c r="D52" s="237">
        <f t="shared" si="12"/>
        <v>0</v>
      </c>
      <c r="E52" s="218"/>
      <c r="F52" s="219">
        <v>0</v>
      </c>
      <c r="G52" s="217">
        <f t="shared" si="13"/>
        <v>0</v>
      </c>
      <c r="H52" s="209" t="str">
        <f t="shared" si="14"/>
        <v>项</v>
      </c>
    </row>
    <row r="53" s="178" customFormat="1" ht="36" customHeight="1" spans="1:8">
      <c r="A53" s="213" t="s">
        <v>260</v>
      </c>
      <c r="B53" s="214" t="s">
        <v>261</v>
      </c>
      <c r="C53" s="237">
        <v>0</v>
      </c>
      <c r="D53" s="237">
        <f t="shared" si="12"/>
        <v>0</v>
      </c>
      <c r="E53" s="218"/>
      <c r="F53" s="219">
        <v>0</v>
      </c>
      <c r="G53" s="217">
        <f t="shared" si="13"/>
        <v>0</v>
      </c>
      <c r="H53" s="209" t="str">
        <f t="shared" si="14"/>
        <v>项</v>
      </c>
    </row>
    <row r="54" s="178" customFormat="1" ht="36" customHeight="1" spans="1:8">
      <c r="A54" s="213" t="s">
        <v>262</v>
      </c>
      <c r="B54" s="214" t="s">
        <v>263</v>
      </c>
      <c r="C54" s="237">
        <v>0</v>
      </c>
      <c r="D54" s="237">
        <f t="shared" si="12"/>
        <v>0</v>
      </c>
      <c r="E54" s="218"/>
      <c r="F54" s="219">
        <v>0</v>
      </c>
      <c r="G54" s="217">
        <f t="shared" si="13"/>
        <v>0</v>
      </c>
      <c r="H54" s="209" t="str">
        <f t="shared" si="14"/>
        <v>项</v>
      </c>
    </row>
    <row r="55" s="178" customFormat="1" ht="36" customHeight="1" spans="1:8">
      <c r="A55" s="213" t="s">
        <v>264</v>
      </c>
      <c r="B55" s="214" t="s">
        <v>265</v>
      </c>
      <c r="C55" s="237">
        <v>0</v>
      </c>
      <c r="D55" s="237">
        <f t="shared" si="12"/>
        <v>0</v>
      </c>
      <c r="E55" s="218"/>
      <c r="F55" s="219">
        <v>0</v>
      </c>
      <c r="G55" s="217">
        <f t="shared" si="13"/>
        <v>0</v>
      </c>
      <c r="H55" s="209" t="str">
        <f t="shared" si="14"/>
        <v>项</v>
      </c>
    </row>
    <row r="56" s="178" customFormat="1" ht="36" customHeight="1" spans="1:8">
      <c r="A56" s="213" t="s">
        <v>266</v>
      </c>
      <c r="B56" s="214" t="s">
        <v>267</v>
      </c>
      <c r="C56" s="237">
        <v>0</v>
      </c>
      <c r="D56" s="237">
        <f t="shared" si="12"/>
        <v>0</v>
      </c>
      <c r="E56" s="218"/>
      <c r="F56" s="219">
        <v>0</v>
      </c>
      <c r="G56" s="217">
        <f t="shared" si="13"/>
        <v>0</v>
      </c>
      <c r="H56" s="209" t="str">
        <f t="shared" si="14"/>
        <v>项</v>
      </c>
    </row>
    <row r="57" s="178" customFormat="1" ht="36" customHeight="1" spans="1:8">
      <c r="A57" s="213" t="s">
        <v>268</v>
      </c>
      <c r="B57" s="214" t="s">
        <v>269</v>
      </c>
      <c r="C57" s="237">
        <v>0</v>
      </c>
      <c r="D57" s="237">
        <f t="shared" si="12"/>
        <v>0</v>
      </c>
      <c r="E57" s="218"/>
      <c r="F57" s="219">
        <v>0</v>
      </c>
      <c r="G57" s="217">
        <f t="shared" si="13"/>
        <v>0</v>
      </c>
      <c r="H57" s="209" t="str">
        <f t="shared" si="14"/>
        <v>项</v>
      </c>
    </row>
    <row r="58" s="178" customFormat="1" ht="36" customHeight="1" spans="1:8">
      <c r="A58" s="213" t="s">
        <v>270</v>
      </c>
      <c r="B58" s="214" t="s">
        <v>202</v>
      </c>
      <c r="C58" s="237">
        <v>0</v>
      </c>
      <c r="D58" s="237">
        <f t="shared" si="12"/>
        <v>0</v>
      </c>
      <c r="E58" s="218"/>
      <c r="F58" s="219">
        <v>0</v>
      </c>
      <c r="G58" s="217">
        <f t="shared" si="13"/>
        <v>0</v>
      </c>
      <c r="H58" s="209" t="str">
        <f t="shared" si="14"/>
        <v>项</v>
      </c>
    </row>
    <row r="59" s="178" customFormat="1" ht="36" customHeight="1" spans="1:8">
      <c r="A59" s="213" t="s">
        <v>271</v>
      </c>
      <c r="B59" s="214" t="s">
        <v>272</v>
      </c>
      <c r="C59" s="237">
        <v>0</v>
      </c>
      <c r="D59" s="237">
        <f t="shared" si="12"/>
        <v>0</v>
      </c>
      <c r="E59" s="218"/>
      <c r="F59" s="219">
        <v>0</v>
      </c>
      <c r="G59" s="217">
        <f t="shared" si="13"/>
        <v>0</v>
      </c>
      <c r="H59" s="209" t="str">
        <f t="shared" si="14"/>
        <v>项</v>
      </c>
    </row>
    <row r="60" s="178" customFormat="1" ht="36" customHeight="1" spans="1:8">
      <c r="A60" s="213" t="s">
        <v>273</v>
      </c>
      <c r="B60" s="214" t="s">
        <v>274</v>
      </c>
      <c r="C60" s="207">
        <f>SUM(C61:C70)</f>
        <v>1314</v>
      </c>
      <c r="D60" s="207">
        <f>SUM(D61:D70)</f>
        <v>-78</v>
      </c>
      <c r="E60" s="207">
        <f>SUM(E61:E70)</f>
        <v>12</v>
      </c>
      <c r="F60" s="207">
        <f>SUM(F61:F70)</f>
        <v>-90</v>
      </c>
      <c r="G60" s="207">
        <f>SUM(G61:G70)</f>
        <v>1236</v>
      </c>
      <c r="H60" s="209" t="s">
        <v>182</v>
      </c>
    </row>
    <row r="61" s="178" customFormat="1" ht="36" customHeight="1" spans="1:8">
      <c r="A61" s="213" t="s">
        <v>275</v>
      </c>
      <c r="B61" s="214" t="s">
        <v>184</v>
      </c>
      <c r="C61" s="237">
        <v>1164</v>
      </c>
      <c r="D61" s="237">
        <f t="shared" ref="D61:D70" si="15">E61+F61</f>
        <v>-78</v>
      </c>
      <c r="E61" s="217">
        <v>12</v>
      </c>
      <c r="F61" s="220">
        <v>-90</v>
      </c>
      <c r="G61" s="217">
        <f t="shared" ref="G61:G70" si="16">C61+D61</f>
        <v>1086</v>
      </c>
      <c r="H61" s="209" t="str">
        <f t="shared" ref="H61:H70" si="17">IF(LEN(A61)=3,"类",IF(LEN(A61)=5,"款","项"))</f>
        <v>项</v>
      </c>
    </row>
    <row r="62" s="178" customFormat="1" ht="36" customHeight="1" spans="1:8">
      <c r="A62" s="213" t="s">
        <v>276</v>
      </c>
      <c r="B62" s="214" t="s">
        <v>186</v>
      </c>
      <c r="C62" s="237">
        <v>0</v>
      </c>
      <c r="D62" s="237">
        <f t="shared" si="15"/>
        <v>0</v>
      </c>
      <c r="E62" s="218"/>
      <c r="F62" s="219">
        <v>0</v>
      </c>
      <c r="G62" s="217">
        <f t="shared" si="16"/>
        <v>0</v>
      </c>
      <c r="H62" s="209" t="str">
        <f t="shared" si="17"/>
        <v>项</v>
      </c>
    </row>
    <row r="63" s="178" customFormat="1" ht="36" customHeight="1" spans="1:8">
      <c r="A63" s="213" t="s">
        <v>277</v>
      </c>
      <c r="B63" s="214" t="s">
        <v>188</v>
      </c>
      <c r="C63" s="237">
        <v>0</v>
      </c>
      <c r="D63" s="237">
        <f t="shared" si="15"/>
        <v>0</v>
      </c>
      <c r="E63" s="218"/>
      <c r="F63" s="219">
        <v>0</v>
      </c>
      <c r="G63" s="217">
        <f t="shared" si="16"/>
        <v>0</v>
      </c>
      <c r="H63" s="209" t="str">
        <f t="shared" si="17"/>
        <v>项</v>
      </c>
    </row>
    <row r="64" s="178" customFormat="1" ht="36" customHeight="1" spans="1:8">
      <c r="A64" s="213" t="s">
        <v>278</v>
      </c>
      <c r="B64" s="214" t="s">
        <v>279</v>
      </c>
      <c r="C64" s="237">
        <v>0</v>
      </c>
      <c r="D64" s="237">
        <f t="shared" si="15"/>
        <v>0</v>
      </c>
      <c r="E64" s="218"/>
      <c r="F64" s="219">
        <v>0</v>
      </c>
      <c r="G64" s="217">
        <f t="shared" si="16"/>
        <v>0</v>
      </c>
      <c r="H64" s="209" t="str">
        <f t="shared" si="17"/>
        <v>项</v>
      </c>
    </row>
    <row r="65" s="178" customFormat="1" ht="36" customHeight="1" spans="1:8">
      <c r="A65" s="213" t="s">
        <v>280</v>
      </c>
      <c r="B65" s="214" t="s">
        <v>281</v>
      </c>
      <c r="C65" s="237">
        <v>0</v>
      </c>
      <c r="D65" s="237">
        <f t="shared" si="15"/>
        <v>0</v>
      </c>
      <c r="E65" s="218"/>
      <c r="F65" s="219">
        <v>0</v>
      </c>
      <c r="G65" s="217">
        <f t="shared" si="16"/>
        <v>0</v>
      </c>
      <c r="H65" s="209" t="str">
        <f t="shared" si="17"/>
        <v>项</v>
      </c>
    </row>
    <row r="66" s="178" customFormat="1" ht="36" customHeight="1" spans="1:8">
      <c r="A66" s="213" t="s">
        <v>282</v>
      </c>
      <c r="B66" s="214" t="s">
        <v>283</v>
      </c>
      <c r="C66" s="237">
        <v>0</v>
      </c>
      <c r="D66" s="237">
        <f t="shared" si="15"/>
        <v>0</v>
      </c>
      <c r="E66" s="218"/>
      <c r="F66" s="219">
        <v>0</v>
      </c>
      <c r="G66" s="217">
        <f t="shared" si="16"/>
        <v>0</v>
      </c>
      <c r="H66" s="209" t="str">
        <f t="shared" si="17"/>
        <v>项</v>
      </c>
    </row>
    <row r="67" s="178" customFormat="1" ht="36" customHeight="1" spans="1:8">
      <c r="A67" s="213" t="s">
        <v>284</v>
      </c>
      <c r="B67" s="214" t="s">
        <v>285</v>
      </c>
      <c r="C67" s="237">
        <v>150</v>
      </c>
      <c r="D67" s="237">
        <f t="shared" si="15"/>
        <v>0</v>
      </c>
      <c r="E67" s="217"/>
      <c r="F67" s="220">
        <v>0</v>
      </c>
      <c r="G67" s="217">
        <f t="shared" si="16"/>
        <v>150</v>
      </c>
      <c r="H67" s="209" t="str">
        <f t="shared" si="17"/>
        <v>项</v>
      </c>
    </row>
    <row r="68" s="178" customFormat="1" ht="36" customHeight="1" spans="1:8">
      <c r="A68" s="213" t="s">
        <v>286</v>
      </c>
      <c r="B68" s="214" t="s">
        <v>287</v>
      </c>
      <c r="C68" s="237">
        <v>0</v>
      </c>
      <c r="D68" s="237">
        <f t="shared" si="15"/>
        <v>0</v>
      </c>
      <c r="E68" s="218"/>
      <c r="F68" s="219">
        <v>0</v>
      </c>
      <c r="G68" s="217">
        <f t="shared" si="16"/>
        <v>0</v>
      </c>
      <c r="H68" s="209" t="str">
        <f t="shared" si="17"/>
        <v>项</v>
      </c>
    </row>
    <row r="69" s="178" customFormat="1" ht="36" customHeight="1" spans="1:8">
      <c r="A69" s="213" t="s">
        <v>288</v>
      </c>
      <c r="B69" s="214" t="s">
        <v>202</v>
      </c>
      <c r="C69" s="237">
        <v>0</v>
      </c>
      <c r="D69" s="237">
        <f t="shared" si="15"/>
        <v>0</v>
      </c>
      <c r="E69" s="218"/>
      <c r="F69" s="219">
        <v>0</v>
      </c>
      <c r="G69" s="217">
        <f t="shared" si="16"/>
        <v>0</v>
      </c>
      <c r="H69" s="209" t="str">
        <f t="shared" si="17"/>
        <v>项</v>
      </c>
    </row>
    <row r="70" s="178" customFormat="1" ht="36" customHeight="1" spans="1:8">
      <c r="A70" s="213" t="s">
        <v>289</v>
      </c>
      <c r="B70" s="214" t="s">
        <v>290</v>
      </c>
      <c r="C70" s="237">
        <v>0</v>
      </c>
      <c r="D70" s="237">
        <f t="shared" si="15"/>
        <v>0</v>
      </c>
      <c r="E70" s="218"/>
      <c r="F70" s="219">
        <v>0</v>
      </c>
      <c r="G70" s="217">
        <f t="shared" si="16"/>
        <v>0</v>
      </c>
      <c r="H70" s="209" t="str">
        <f t="shared" si="17"/>
        <v>项</v>
      </c>
    </row>
    <row r="71" s="178" customFormat="1" ht="36" customHeight="1" spans="1:8">
      <c r="A71" s="213" t="s">
        <v>291</v>
      </c>
      <c r="B71" s="214" t="s">
        <v>292</v>
      </c>
      <c r="C71" s="207">
        <f>SUM(C72:C83)</f>
        <v>0</v>
      </c>
      <c r="D71" s="207">
        <f>SUM(D72:D83)</f>
        <v>0</v>
      </c>
      <c r="E71" s="207">
        <f>SUM(E72:E83)</f>
        <v>0</v>
      </c>
      <c r="F71" s="207">
        <f>SUM(F72:F83)</f>
        <v>0</v>
      </c>
      <c r="G71" s="207">
        <f>SUM(G72:G83)</f>
        <v>0</v>
      </c>
      <c r="H71" s="209" t="s">
        <v>182</v>
      </c>
    </row>
    <row r="72" s="178" customFormat="1" ht="36" customHeight="1" spans="1:8">
      <c r="A72" s="213" t="s">
        <v>293</v>
      </c>
      <c r="B72" s="214" t="s">
        <v>184</v>
      </c>
      <c r="C72" s="237">
        <v>0</v>
      </c>
      <c r="D72" s="237">
        <f t="shared" ref="D72:D83" si="18">E72+F72</f>
        <v>0</v>
      </c>
      <c r="E72" s="217"/>
      <c r="F72" s="220">
        <v>0</v>
      </c>
      <c r="G72" s="217">
        <f t="shared" ref="G72:G83" si="19">C72+D72</f>
        <v>0</v>
      </c>
      <c r="H72" s="209" t="str">
        <f t="shared" ref="H72:H83" si="20">IF(LEN(A72)=3,"类",IF(LEN(A72)=5,"款","项"))</f>
        <v>项</v>
      </c>
    </row>
    <row r="73" s="178" customFormat="1" ht="36" customHeight="1" spans="1:8">
      <c r="A73" s="213" t="s">
        <v>294</v>
      </c>
      <c r="B73" s="214" t="s">
        <v>186</v>
      </c>
      <c r="C73" s="237">
        <v>0</v>
      </c>
      <c r="D73" s="237">
        <f t="shared" si="18"/>
        <v>0</v>
      </c>
      <c r="E73" s="218"/>
      <c r="F73" s="219">
        <v>0</v>
      </c>
      <c r="G73" s="217">
        <f t="shared" si="19"/>
        <v>0</v>
      </c>
      <c r="H73" s="209" t="str">
        <f t="shared" si="20"/>
        <v>项</v>
      </c>
    </row>
    <row r="74" s="178" customFormat="1" ht="36" customHeight="1" spans="1:8">
      <c r="A74" s="213" t="s">
        <v>295</v>
      </c>
      <c r="B74" s="214" t="s">
        <v>188</v>
      </c>
      <c r="C74" s="237">
        <v>0</v>
      </c>
      <c r="D74" s="237">
        <f t="shared" si="18"/>
        <v>0</v>
      </c>
      <c r="E74" s="218"/>
      <c r="F74" s="219">
        <v>0</v>
      </c>
      <c r="G74" s="217">
        <f t="shared" si="19"/>
        <v>0</v>
      </c>
      <c r="H74" s="209" t="str">
        <f t="shared" si="20"/>
        <v>项</v>
      </c>
    </row>
    <row r="75" s="178" customFormat="1" ht="36" customHeight="1" spans="1:8">
      <c r="A75" s="213" t="s">
        <v>296</v>
      </c>
      <c r="B75" s="214" t="s">
        <v>297</v>
      </c>
      <c r="C75" s="237">
        <v>0</v>
      </c>
      <c r="D75" s="237">
        <f t="shared" si="18"/>
        <v>0</v>
      </c>
      <c r="E75" s="218"/>
      <c r="F75" s="219">
        <v>0</v>
      </c>
      <c r="G75" s="217">
        <f t="shared" si="19"/>
        <v>0</v>
      </c>
      <c r="H75" s="209" t="str">
        <f t="shared" si="20"/>
        <v>项</v>
      </c>
    </row>
    <row r="76" s="178" customFormat="1" ht="36" customHeight="1" spans="1:8">
      <c r="A76" s="213" t="s">
        <v>298</v>
      </c>
      <c r="B76" s="214" t="s">
        <v>299</v>
      </c>
      <c r="C76" s="237">
        <v>0</v>
      </c>
      <c r="D76" s="237">
        <f t="shared" si="18"/>
        <v>0</v>
      </c>
      <c r="E76" s="218"/>
      <c r="F76" s="219">
        <v>0</v>
      </c>
      <c r="G76" s="217">
        <f t="shared" si="19"/>
        <v>0</v>
      </c>
      <c r="H76" s="209" t="str">
        <f t="shared" si="20"/>
        <v>项</v>
      </c>
    </row>
    <row r="77" s="178" customFormat="1" ht="36" customHeight="1" spans="1:8">
      <c r="A77" s="213" t="s">
        <v>300</v>
      </c>
      <c r="B77" s="214" t="s">
        <v>301</v>
      </c>
      <c r="C77" s="237">
        <v>0</v>
      </c>
      <c r="D77" s="237">
        <f t="shared" si="18"/>
        <v>0</v>
      </c>
      <c r="E77" s="218"/>
      <c r="F77" s="219">
        <v>0</v>
      </c>
      <c r="G77" s="217">
        <f t="shared" si="19"/>
        <v>0</v>
      </c>
      <c r="H77" s="209" t="str">
        <f t="shared" si="20"/>
        <v>项</v>
      </c>
    </row>
    <row r="78" s="178" customFormat="1" ht="36" customHeight="1" spans="1:8">
      <c r="A78" s="213" t="s">
        <v>302</v>
      </c>
      <c r="B78" s="214" t="s">
        <v>303</v>
      </c>
      <c r="C78" s="237">
        <v>0</v>
      </c>
      <c r="D78" s="237">
        <f t="shared" si="18"/>
        <v>0</v>
      </c>
      <c r="E78" s="218"/>
      <c r="F78" s="219">
        <v>0</v>
      </c>
      <c r="G78" s="217">
        <f t="shared" si="19"/>
        <v>0</v>
      </c>
      <c r="H78" s="209" t="str">
        <f t="shared" si="20"/>
        <v>项</v>
      </c>
    </row>
    <row r="79" s="178" customFormat="1" ht="36" customHeight="1" spans="1:8">
      <c r="A79" s="213" t="s">
        <v>304</v>
      </c>
      <c r="B79" s="214" t="s">
        <v>305</v>
      </c>
      <c r="C79" s="237">
        <v>0</v>
      </c>
      <c r="D79" s="237">
        <f t="shared" si="18"/>
        <v>0</v>
      </c>
      <c r="E79" s="218"/>
      <c r="F79" s="219">
        <v>0</v>
      </c>
      <c r="G79" s="217">
        <f t="shared" si="19"/>
        <v>0</v>
      </c>
      <c r="H79" s="209" t="str">
        <f t="shared" si="20"/>
        <v>项</v>
      </c>
    </row>
    <row r="80" s="178" customFormat="1" ht="36" customHeight="1" spans="1:8">
      <c r="A80" s="213" t="s">
        <v>306</v>
      </c>
      <c r="B80" s="214" t="s">
        <v>285</v>
      </c>
      <c r="C80" s="237">
        <v>0</v>
      </c>
      <c r="D80" s="237">
        <f t="shared" si="18"/>
        <v>0</v>
      </c>
      <c r="E80" s="218"/>
      <c r="F80" s="219">
        <v>0</v>
      </c>
      <c r="G80" s="217">
        <f t="shared" si="19"/>
        <v>0</v>
      </c>
      <c r="H80" s="209" t="str">
        <f t="shared" si="20"/>
        <v>项</v>
      </c>
    </row>
    <row r="81" s="178" customFormat="1" ht="36" customHeight="1" spans="1:8">
      <c r="A81" s="213">
        <v>2010710</v>
      </c>
      <c r="B81" s="214" t="s">
        <v>307</v>
      </c>
      <c r="C81" s="237">
        <v>0</v>
      </c>
      <c r="D81" s="237">
        <f t="shared" si="18"/>
        <v>0</v>
      </c>
      <c r="E81" s="218"/>
      <c r="F81" s="219">
        <v>0</v>
      </c>
      <c r="G81" s="217">
        <f t="shared" si="19"/>
        <v>0</v>
      </c>
      <c r="H81" s="209" t="str">
        <f t="shared" si="20"/>
        <v>项</v>
      </c>
    </row>
    <row r="82" s="178" customFormat="1" ht="36" customHeight="1" spans="1:8">
      <c r="A82" s="213" t="s">
        <v>308</v>
      </c>
      <c r="B82" s="214" t="s">
        <v>202</v>
      </c>
      <c r="C82" s="237">
        <v>0</v>
      </c>
      <c r="D82" s="237">
        <f t="shared" si="18"/>
        <v>0</v>
      </c>
      <c r="E82" s="218"/>
      <c r="F82" s="219">
        <v>0</v>
      </c>
      <c r="G82" s="217">
        <f t="shared" si="19"/>
        <v>0</v>
      </c>
      <c r="H82" s="209" t="str">
        <f t="shared" si="20"/>
        <v>项</v>
      </c>
    </row>
    <row r="83" s="178" customFormat="1" ht="36" customHeight="1" spans="1:8">
      <c r="A83" s="213" t="s">
        <v>309</v>
      </c>
      <c r="B83" s="214" t="s">
        <v>310</v>
      </c>
      <c r="C83" s="237">
        <v>0</v>
      </c>
      <c r="D83" s="237">
        <f t="shared" si="18"/>
        <v>0</v>
      </c>
      <c r="E83" s="218"/>
      <c r="F83" s="219">
        <v>0</v>
      </c>
      <c r="G83" s="217">
        <f t="shared" si="19"/>
        <v>0</v>
      </c>
      <c r="H83" s="209" t="str">
        <f t="shared" si="20"/>
        <v>项</v>
      </c>
    </row>
    <row r="84" s="178" customFormat="1" ht="36" customHeight="1" spans="1:8">
      <c r="A84" s="213" t="s">
        <v>311</v>
      </c>
      <c r="B84" s="214" t="s">
        <v>312</v>
      </c>
      <c r="C84" s="207">
        <f>SUM(C85:C92)</f>
        <v>47</v>
      </c>
      <c r="D84" s="207">
        <f>SUM(D85:D92)</f>
        <v>-7</v>
      </c>
      <c r="E84" s="207">
        <f>SUM(E85:E92)</f>
        <v>0</v>
      </c>
      <c r="F84" s="207">
        <f>SUM(F85:F92)</f>
        <v>-7</v>
      </c>
      <c r="G84" s="207">
        <f>SUM(G85:G92)</f>
        <v>40</v>
      </c>
      <c r="H84" s="209" t="s">
        <v>182</v>
      </c>
    </row>
    <row r="85" s="178" customFormat="1" ht="36" customHeight="1" spans="1:8">
      <c r="A85" s="213" t="s">
        <v>313</v>
      </c>
      <c r="B85" s="214" t="s">
        <v>184</v>
      </c>
      <c r="C85" s="237">
        <v>47</v>
      </c>
      <c r="D85" s="237">
        <f t="shared" ref="D85:D92" si="21">E85+F85</f>
        <v>-7</v>
      </c>
      <c r="E85" s="217"/>
      <c r="F85" s="220">
        <v>-7</v>
      </c>
      <c r="G85" s="217">
        <f t="shared" ref="G85:G92" si="22">C85+D85</f>
        <v>40</v>
      </c>
      <c r="H85" s="209" t="str">
        <f t="shared" ref="H85:H92" si="23">IF(LEN(A85)=3,"类",IF(LEN(A85)=5,"款","项"))</f>
        <v>项</v>
      </c>
    </row>
    <row r="86" s="178" customFormat="1" ht="36" customHeight="1" spans="1:8">
      <c r="A86" s="213" t="s">
        <v>314</v>
      </c>
      <c r="B86" s="214" t="s">
        <v>186</v>
      </c>
      <c r="C86" s="237">
        <v>0</v>
      </c>
      <c r="D86" s="237">
        <f t="shared" si="21"/>
        <v>0</v>
      </c>
      <c r="E86" s="218"/>
      <c r="F86" s="219">
        <v>0</v>
      </c>
      <c r="G86" s="217">
        <f t="shared" si="22"/>
        <v>0</v>
      </c>
      <c r="H86" s="209" t="str">
        <f t="shared" si="23"/>
        <v>项</v>
      </c>
    </row>
    <row r="87" s="178" customFormat="1" ht="36" customHeight="1" spans="1:8">
      <c r="A87" s="213" t="s">
        <v>315</v>
      </c>
      <c r="B87" s="214" t="s">
        <v>188</v>
      </c>
      <c r="C87" s="237">
        <v>0</v>
      </c>
      <c r="D87" s="237">
        <f t="shared" si="21"/>
        <v>0</v>
      </c>
      <c r="E87" s="218"/>
      <c r="F87" s="219">
        <v>0</v>
      </c>
      <c r="G87" s="217">
        <f t="shared" si="22"/>
        <v>0</v>
      </c>
      <c r="H87" s="209" t="str">
        <f t="shared" si="23"/>
        <v>项</v>
      </c>
    </row>
    <row r="88" s="178" customFormat="1" ht="36" customHeight="1" spans="1:8">
      <c r="A88" s="213" t="s">
        <v>316</v>
      </c>
      <c r="B88" s="214" t="s">
        <v>317</v>
      </c>
      <c r="C88" s="237">
        <v>0</v>
      </c>
      <c r="D88" s="237">
        <f t="shared" si="21"/>
        <v>0</v>
      </c>
      <c r="E88" s="218"/>
      <c r="F88" s="219">
        <v>0</v>
      </c>
      <c r="G88" s="217">
        <f t="shared" si="22"/>
        <v>0</v>
      </c>
      <c r="H88" s="209" t="str">
        <f t="shared" si="23"/>
        <v>项</v>
      </c>
    </row>
    <row r="89" s="178" customFormat="1" ht="36" customHeight="1" spans="1:8">
      <c r="A89" s="213" t="s">
        <v>318</v>
      </c>
      <c r="B89" s="214" t="s">
        <v>319</v>
      </c>
      <c r="C89" s="237">
        <v>0</v>
      </c>
      <c r="D89" s="237">
        <f t="shared" si="21"/>
        <v>0</v>
      </c>
      <c r="E89" s="218"/>
      <c r="F89" s="219">
        <v>0</v>
      </c>
      <c r="G89" s="217">
        <f t="shared" si="22"/>
        <v>0</v>
      </c>
      <c r="H89" s="209" t="str">
        <f t="shared" si="23"/>
        <v>项</v>
      </c>
    </row>
    <row r="90" s="178" customFormat="1" ht="36" customHeight="1" spans="1:8">
      <c r="A90" s="213" t="s">
        <v>320</v>
      </c>
      <c r="B90" s="214" t="s">
        <v>285</v>
      </c>
      <c r="C90" s="237">
        <v>0</v>
      </c>
      <c r="D90" s="237">
        <f t="shared" si="21"/>
        <v>0</v>
      </c>
      <c r="E90" s="218"/>
      <c r="F90" s="219">
        <v>0</v>
      </c>
      <c r="G90" s="217">
        <f t="shared" si="22"/>
        <v>0</v>
      </c>
      <c r="H90" s="209" t="str">
        <f t="shared" si="23"/>
        <v>项</v>
      </c>
    </row>
    <row r="91" s="178" customFormat="1" ht="36" customHeight="1" spans="1:8">
      <c r="A91" s="213" t="s">
        <v>321</v>
      </c>
      <c r="B91" s="214" t="s">
        <v>202</v>
      </c>
      <c r="C91" s="237">
        <v>0</v>
      </c>
      <c r="D91" s="237">
        <f t="shared" si="21"/>
        <v>0</v>
      </c>
      <c r="E91" s="218"/>
      <c r="F91" s="219">
        <v>0</v>
      </c>
      <c r="G91" s="217">
        <f t="shared" si="22"/>
        <v>0</v>
      </c>
      <c r="H91" s="209" t="str">
        <f t="shared" si="23"/>
        <v>项</v>
      </c>
    </row>
    <row r="92" s="178" customFormat="1" ht="36" customHeight="1" spans="1:8">
      <c r="A92" s="213" t="s">
        <v>322</v>
      </c>
      <c r="B92" s="214" t="s">
        <v>323</v>
      </c>
      <c r="C92" s="237">
        <v>0</v>
      </c>
      <c r="D92" s="237">
        <f t="shared" si="21"/>
        <v>0</v>
      </c>
      <c r="E92" s="218"/>
      <c r="F92" s="219">
        <v>0</v>
      </c>
      <c r="G92" s="217">
        <f t="shared" si="22"/>
        <v>0</v>
      </c>
      <c r="H92" s="209" t="str">
        <f t="shared" si="23"/>
        <v>项</v>
      </c>
    </row>
    <row r="93" s="178" customFormat="1" ht="36" customHeight="1" spans="1:8">
      <c r="A93" s="213" t="s">
        <v>324</v>
      </c>
      <c r="B93" s="214" t="s">
        <v>325</v>
      </c>
      <c r="C93" s="207">
        <f>SUM(C94:C105)</f>
        <v>0</v>
      </c>
      <c r="D93" s="207">
        <f>SUM(D94:D105)</f>
        <v>0</v>
      </c>
      <c r="E93" s="207">
        <f>SUM(E94:E105)</f>
        <v>0</v>
      </c>
      <c r="F93" s="207">
        <f>SUM(F94:F105)</f>
        <v>0</v>
      </c>
      <c r="G93" s="207">
        <f>SUM(G94:G105)</f>
        <v>0</v>
      </c>
      <c r="H93" s="209" t="s">
        <v>182</v>
      </c>
    </row>
    <row r="94" s="178" customFormat="1" ht="36" customHeight="1" spans="1:8">
      <c r="A94" s="213" t="s">
        <v>326</v>
      </c>
      <c r="B94" s="214" t="s">
        <v>184</v>
      </c>
      <c r="C94" s="237">
        <v>0</v>
      </c>
      <c r="D94" s="237">
        <f t="shared" ref="D94:D105" si="24">E94+F94</f>
        <v>0</v>
      </c>
      <c r="E94" s="218"/>
      <c r="F94" s="219">
        <v>0</v>
      </c>
      <c r="G94" s="217">
        <f t="shared" ref="G94:G105" si="25">C94+D94</f>
        <v>0</v>
      </c>
      <c r="H94" s="209" t="str">
        <f t="shared" ref="H94:H105" si="26">IF(LEN(A94)=3,"类",IF(LEN(A94)=5,"款","项"))</f>
        <v>项</v>
      </c>
    </row>
    <row r="95" s="178" customFormat="1" ht="36" customHeight="1" spans="1:8">
      <c r="A95" s="213" t="s">
        <v>327</v>
      </c>
      <c r="B95" s="214" t="s">
        <v>186</v>
      </c>
      <c r="C95" s="237">
        <v>0</v>
      </c>
      <c r="D95" s="237">
        <f t="shared" si="24"/>
        <v>0</v>
      </c>
      <c r="E95" s="218"/>
      <c r="F95" s="219">
        <v>0</v>
      </c>
      <c r="G95" s="217">
        <f t="shared" si="25"/>
        <v>0</v>
      </c>
      <c r="H95" s="209" t="str">
        <f t="shared" si="26"/>
        <v>项</v>
      </c>
    </row>
    <row r="96" s="178" customFormat="1" ht="36" customHeight="1" spans="1:8">
      <c r="A96" s="213" t="s">
        <v>328</v>
      </c>
      <c r="B96" s="214" t="s">
        <v>188</v>
      </c>
      <c r="C96" s="237">
        <v>0</v>
      </c>
      <c r="D96" s="237">
        <f t="shared" si="24"/>
        <v>0</v>
      </c>
      <c r="E96" s="218"/>
      <c r="F96" s="219">
        <v>0</v>
      </c>
      <c r="G96" s="217">
        <f t="shared" si="25"/>
        <v>0</v>
      </c>
      <c r="H96" s="209" t="str">
        <f t="shared" si="26"/>
        <v>项</v>
      </c>
    </row>
    <row r="97" s="178" customFormat="1" ht="36" customHeight="1" spans="1:8">
      <c r="A97" s="213" t="s">
        <v>329</v>
      </c>
      <c r="B97" s="214" t="s">
        <v>330</v>
      </c>
      <c r="C97" s="237">
        <v>0</v>
      </c>
      <c r="D97" s="237">
        <f t="shared" si="24"/>
        <v>0</v>
      </c>
      <c r="E97" s="218"/>
      <c r="F97" s="219">
        <v>0</v>
      </c>
      <c r="G97" s="217">
        <f t="shared" si="25"/>
        <v>0</v>
      </c>
      <c r="H97" s="209" t="str">
        <f t="shared" si="26"/>
        <v>项</v>
      </c>
    </row>
    <row r="98" s="178" customFormat="1" ht="36" customHeight="1" spans="1:8">
      <c r="A98" s="213" t="s">
        <v>331</v>
      </c>
      <c r="B98" s="214" t="s">
        <v>332</v>
      </c>
      <c r="C98" s="237">
        <v>0</v>
      </c>
      <c r="D98" s="237">
        <f t="shared" si="24"/>
        <v>0</v>
      </c>
      <c r="E98" s="218"/>
      <c r="F98" s="219">
        <v>0</v>
      </c>
      <c r="G98" s="217">
        <f t="shared" si="25"/>
        <v>0</v>
      </c>
      <c r="H98" s="209" t="str">
        <f t="shared" si="26"/>
        <v>项</v>
      </c>
    </row>
    <row r="99" s="178" customFormat="1" ht="36" customHeight="1" spans="1:8">
      <c r="A99" s="213" t="s">
        <v>333</v>
      </c>
      <c r="B99" s="214" t="s">
        <v>285</v>
      </c>
      <c r="C99" s="237">
        <v>0</v>
      </c>
      <c r="D99" s="237">
        <f t="shared" si="24"/>
        <v>0</v>
      </c>
      <c r="E99" s="218"/>
      <c r="F99" s="219">
        <v>0</v>
      </c>
      <c r="G99" s="217">
        <f t="shared" si="25"/>
        <v>0</v>
      </c>
      <c r="H99" s="209" t="str">
        <f t="shared" si="26"/>
        <v>项</v>
      </c>
    </row>
    <row r="100" s="178" customFormat="1" ht="36" customHeight="1" spans="1:8">
      <c r="A100" s="213" t="s">
        <v>334</v>
      </c>
      <c r="B100" s="214" t="s">
        <v>335</v>
      </c>
      <c r="C100" s="237">
        <v>0</v>
      </c>
      <c r="D100" s="237">
        <f t="shared" si="24"/>
        <v>0</v>
      </c>
      <c r="E100" s="218"/>
      <c r="F100" s="219">
        <v>0</v>
      </c>
      <c r="G100" s="217">
        <f t="shared" si="25"/>
        <v>0</v>
      </c>
      <c r="H100" s="209" t="str">
        <f t="shared" si="26"/>
        <v>项</v>
      </c>
    </row>
    <row r="101" s="178" customFormat="1" ht="36" customHeight="1" spans="1:8">
      <c r="A101" s="213" t="s">
        <v>336</v>
      </c>
      <c r="B101" s="214" t="s">
        <v>337</v>
      </c>
      <c r="C101" s="237">
        <v>0</v>
      </c>
      <c r="D101" s="237">
        <f t="shared" si="24"/>
        <v>0</v>
      </c>
      <c r="E101" s="218"/>
      <c r="F101" s="219">
        <v>0</v>
      </c>
      <c r="G101" s="217">
        <f t="shared" si="25"/>
        <v>0</v>
      </c>
      <c r="H101" s="209" t="str">
        <f t="shared" si="26"/>
        <v>项</v>
      </c>
    </row>
    <row r="102" s="178" customFormat="1" ht="36" customHeight="1" spans="1:8">
      <c r="A102" s="213" t="s">
        <v>338</v>
      </c>
      <c r="B102" s="214" t="s">
        <v>339</v>
      </c>
      <c r="C102" s="237">
        <v>0</v>
      </c>
      <c r="D102" s="237">
        <f t="shared" si="24"/>
        <v>0</v>
      </c>
      <c r="E102" s="218"/>
      <c r="F102" s="219">
        <v>0</v>
      </c>
      <c r="G102" s="217">
        <f t="shared" si="25"/>
        <v>0</v>
      </c>
      <c r="H102" s="209" t="str">
        <f t="shared" si="26"/>
        <v>项</v>
      </c>
    </row>
    <row r="103" s="178" customFormat="1" ht="36" customHeight="1" spans="1:8">
      <c r="A103" s="213" t="s">
        <v>340</v>
      </c>
      <c r="B103" s="214" t="s">
        <v>341</v>
      </c>
      <c r="C103" s="237">
        <v>0</v>
      </c>
      <c r="D103" s="237">
        <f t="shared" si="24"/>
        <v>0</v>
      </c>
      <c r="E103" s="218"/>
      <c r="F103" s="219">
        <v>0</v>
      </c>
      <c r="G103" s="217">
        <f t="shared" si="25"/>
        <v>0</v>
      </c>
      <c r="H103" s="209" t="str">
        <f t="shared" si="26"/>
        <v>项</v>
      </c>
    </row>
    <row r="104" s="178" customFormat="1" ht="36" customHeight="1" spans="1:8">
      <c r="A104" s="213" t="s">
        <v>342</v>
      </c>
      <c r="B104" s="214" t="s">
        <v>202</v>
      </c>
      <c r="C104" s="237">
        <v>0</v>
      </c>
      <c r="D104" s="237">
        <f t="shared" si="24"/>
        <v>0</v>
      </c>
      <c r="E104" s="218"/>
      <c r="F104" s="219">
        <v>0</v>
      </c>
      <c r="G104" s="217">
        <f t="shared" si="25"/>
        <v>0</v>
      </c>
      <c r="H104" s="209" t="str">
        <f t="shared" si="26"/>
        <v>项</v>
      </c>
    </row>
    <row r="105" s="178" customFormat="1" ht="36" customHeight="1" spans="1:8">
      <c r="A105" s="213" t="s">
        <v>343</v>
      </c>
      <c r="B105" s="214" t="s">
        <v>344</v>
      </c>
      <c r="C105" s="237">
        <v>0</v>
      </c>
      <c r="D105" s="237">
        <f t="shared" si="24"/>
        <v>0</v>
      </c>
      <c r="E105" s="218"/>
      <c r="F105" s="219">
        <v>0</v>
      </c>
      <c r="G105" s="217">
        <f t="shared" si="25"/>
        <v>0</v>
      </c>
      <c r="H105" s="209" t="str">
        <f t="shared" si="26"/>
        <v>项</v>
      </c>
    </row>
    <row r="106" s="178" customFormat="1" ht="36" customHeight="1" spans="1:8">
      <c r="A106" s="213" t="s">
        <v>345</v>
      </c>
      <c r="B106" s="214" t="s">
        <v>346</v>
      </c>
      <c r="C106" s="207">
        <f>SUM(C107:C114)</f>
        <v>1444</v>
      </c>
      <c r="D106" s="207">
        <f>SUM(D107:D114)</f>
        <v>46</v>
      </c>
      <c r="E106" s="207">
        <f>SUM(E107:E114)</f>
        <v>46</v>
      </c>
      <c r="F106" s="207">
        <f>SUM(F107:F114)</f>
        <v>0</v>
      </c>
      <c r="G106" s="207">
        <f>SUM(G107:G114)</f>
        <v>1490</v>
      </c>
      <c r="H106" s="209" t="s">
        <v>182</v>
      </c>
    </row>
    <row r="107" s="178" customFormat="1" ht="36" customHeight="1" spans="1:8">
      <c r="A107" s="213" t="s">
        <v>347</v>
      </c>
      <c r="B107" s="214" t="s">
        <v>184</v>
      </c>
      <c r="C107" s="237">
        <v>1444</v>
      </c>
      <c r="D107" s="237">
        <f t="shared" ref="D107:D114" si="27">E107+F107</f>
        <v>46</v>
      </c>
      <c r="E107" s="217">
        <v>46</v>
      </c>
      <c r="F107" s="220"/>
      <c r="G107" s="217">
        <f t="shared" ref="G107:G114" si="28">C107+D107</f>
        <v>1490</v>
      </c>
      <c r="H107" s="209" t="str">
        <f t="shared" ref="H107:H114" si="29">IF(LEN(A107)=3,"类",IF(LEN(A107)=5,"款","项"))</f>
        <v>项</v>
      </c>
    </row>
    <row r="108" s="178" customFormat="1" ht="36" customHeight="1" spans="1:8">
      <c r="A108" s="213" t="s">
        <v>348</v>
      </c>
      <c r="B108" s="214" t="s">
        <v>186</v>
      </c>
      <c r="C108" s="237">
        <v>0</v>
      </c>
      <c r="D108" s="237">
        <f t="shared" si="27"/>
        <v>0</v>
      </c>
      <c r="E108" s="218"/>
      <c r="F108" s="219">
        <v>0</v>
      </c>
      <c r="G108" s="217">
        <f t="shared" si="28"/>
        <v>0</v>
      </c>
      <c r="H108" s="209" t="str">
        <f t="shared" si="29"/>
        <v>项</v>
      </c>
    </row>
    <row r="109" s="178" customFormat="1" ht="36" customHeight="1" spans="1:8">
      <c r="A109" s="213" t="s">
        <v>349</v>
      </c>
      <c r="B109" s="214" t="s">
        <v>188</v>
      </c>
      <c r="C109" s="237">
        <v>0</v>
      </c>
      <c r="D109" s="237">
        <f t="shared" si="27"/>
        <v>0</v>
      </c>
      <c r="E109" s="218"/>
      <c r="F109" s="219">
        <v>0</v>
      </c>
      <c r="G109" s="217">
        <f t="shared" si="28"/>
        <v>0</v>
      </c>
      <c r="H109" s="209" t="str">
        <f t="shared" si="29"/>
        <v>项</v>
      </c>
    </row>
    <row r="110" s="178" customFormat="1" ht="36" customHeight="1" spans="1:8">
      <c r="A110" s="213" t="s">
        <v>350</v>
      </c>
      <c r="B110" s="214" t="s">
        <v>351</v>
      </c>
      <c r="C110" s="237">
        <v>0</v>
      </c>
      <c r="D110" s="237">
        <f t="shared" si="27"/>
        <v>0</v>
      </c>
      <c r="E110" s="218"/>
      <c r="F110" s="219">
        <v>0</v>
      </c>
      <c r="G110" s="217">
        <f t="shared" si="28"/>
        <v>0</v>
      </c>
      <c r="H110" s="209" t="str">
        <f t="shared" si="29"/>
        <v>项</v>
      </c>
    </row>
    <row r="111" s="178" customFormat="1" ht="36" customHeight="1" spans="1:8">
      <c r="A111" s="213" t="s">
        <v>352</v>
      </c>
      <c r="B111" s="214" t="s">
        <v>353</v>
      </c>
      <c r="C111" s="237">
        <v>0</v>
      </c>
      <c r="D111" s="237">
        <f t="shared" si="27"/>
        <v>0</v>
      </c>
      <c r="E111" s="218"/>
      <c r="F111" s="219">
        <v>0</v>
      </c>
      <c r="G111" s="217">
        <f t="shared" si="28"/>
        <v>0</v>
      </c>
      <c r="H111" s="209" t="str">
        <f t="shared" si="29"/>
        <v>项</v>
      </c>
    </row>
    <row r="112" s="178" customFormat="1" ht="36" customHeight="1" spans="1:8">
      <c r="A112" s="213" t="s">
        <v>354</v>
      </c>
      <c r="B112" s="214" t="s">
        <v>355</v>
      </c>
      <c r="C112" s="237">
        <v>0</v>
      </c>
      <c r="D112" s="237">
        <f t="shared" si="27"/>
        <v>0</v>
      </c>
      <c r="E112" s="218"/>
      <c r="F112" s="219">
        <v>0</v>
      </c>
      <c r="G112" s="217">
        <f t="shared" si="28"/>
        <v>0</v>
      </c>
      <c r="H112" s="209" t="str">
        <f t="shared" si="29"/>
        <v>项</v>
      </c>
    </row>
    <row r="113" s="178" customFormat="1" ht="36" customHeight="1" spans="1:8">
      <c r="A113" s="213" t="s">
        <v>356</v>
      </c>
      <c r="B113" s="214" t="s">
        <v>202</v>
      </c>
      <c r="C113" s="237">
        <v>0</v>
      </c>
      <c r="D113" s="237">
        <f t="shared" si="27"/>
        <v>0</v>
      </c>
      <c r="E113" s="218"/>
      <c r="F113" s="219">
        <v>0</v>
      </c>
      <c r="G113" s="217">
        <f t="shared" si="28"/>
        <v>0</v>
      </c>
      <c r="H113" s="209" t="str">
        <f t="shared" si="29"/>
        <v>项</v>
      </c>
    </row>
    <row r="114" s="178" customFormat="1" ht="36" customHeight="1" spans="1:8">
      <c r="A114" s="213" t="s">
        <v>357</v>
      </c>
      <c r="B114" s="214" t="s">
        <v>358</v>
      </c>
      <c r="C114" s="237">
        <v>0</v>
      </c>
      <c r="D114" s="237">
        <f t="shared" si="27"/>
        <v>0</v>
      </c>
      <c r="E114" s="218"/>
      <c r="F114" s="219">
        <v>0</v>
      </c>
      <c r="G114" s="217">
        <f t="shared" si="28"/>
        <v>0</v>
      </c>
      <c r="H114" s="209" t="str">
        <f t="shared" si="29"/>
        <v>项</v>
      </c>
    </row>
    <row r="115" s="178" customFormat="1" ht="36" customHeight="1" spans="1:8">
      <c r="A115" s="213" t="s">
        <v>359</v>
      </c>
      <c r="B115" s="214" t="s">
        <v>360</v>
      </c>
      <c r="C115" s="207">
        <f>SUM(C116:C125)</f>
        <v>757</v>
      </c>
      <c r="D115" s="207">
        <f>SUM(D116:D125)</f>
        <v>3</v>
      </c>
      <c r="E115" s="207">
        <f>SUM(E116:E125)</f>
        <v>37</v>
      </c>
      <c r="F115" s="207">
        <f>SUM(F116:F125)</f>
        <v>-34</v>
      </c>
      <c r="G115" s="207">
        <f>SUM(G116:G125)</f>
        <v>760</v>
      </c>
      <c r="H115" s="209" t="s">
        <v>182</v>
      </c>
    </row>
    <row r="116" s="178" customFormat="1" ht="36" customHeight="1" spans="1:8">
      <c r="A116" s="213" t="s">
        <v>361</v>
      </c>
      <c r="B116" s="214" t="s">
        <v>184</v>
      </c>
      <c r="C116" s="237">
        <v>668</v>
      </c>
      <c r="D116" s="237">
        <f t="shared" ref="D116:D125" si="30">E116+F116</f>
        <v>32</v>
      </c>
      <c r="E116" s="217">
        <v>32</v>
      </c>
      <c r="F116" s="220"/>
      <c r="G116" s="217">
        <f t="shared" ref="G116:G125" si="31">C116+D116</f>
        <v>700</v>
      </c>
      <c r="H116" s="209" t="str">
        <f t="shared" ref="H116:H125" si="32">IF(LEN(A116)=3,"类",IF(LEN(A116)=5,"款","项"))</f>
        <v>项</v>
      </c>
    </row>
    <row r="117" s="178" customFormat="1" ht="36" customHeight="1" spans="1:8">
      <c r="A117" s="213" t="s">
        <v>362</v>
      </c>
      <c r="B117" s="214" t="s">
        <v>186</v>
      </c>
      <c r="C117" s="237">
        <v>0</v>
      </c>
      <c r="D117" s="237">
        <f t="shared" si="30"/>
        <v>0</v>
      </c>
      <c r="E117" s="218"/>
      <c r="F117" s="219">
        <v>0</v>
      </c>
      <c r="G117" s="217">
        <f t="shared" si="31"/>
        <v>0</v>
      </c>
      <c r="H117" s="209" t="str">
        <f t="shared" si="32"/>
        <v>项</v>
      </c>
    </row>
    <row r="118" s="178" customFormat="1" ht="36" customHeight="1" spans="1:8">
      <c r="A118" s="213" t="s">
        <v>363</v>
      </c>
      <c r="B118" s="214" t="s">
        <v>188</v>
      </c>
      <c r="C118" s="237">
        <v>0</v>
      </c>
      <c r="D118" s="237">
        <f t="shared" si="30"/>
        <v>0</v>
      </c>
      <c r="E118" s="218"/>
      <c r="F118" s="219">
        <v>0</v>
      </c>
      <c r="G118" s="217">
        <f t="shared" si="31"/>
        <v>0</v>
      </c>
      <c r="H118" s="209" t="str">
        <f t="shared" si="32"/>
        <v>项</v>
      </c>
    </row>
    <row r="119" s="178" customFormat="1" ht="36" customHeight="1" spans="1:8">
      <c r="A119" s="213" t="s">
        <v>364</v>
      </c>
      <c r="B119" s="214" t="s">
        <v>365</v>
      </c>
      <c r="C119" s="237">
        <v>0</v>
      </c>
      <c r="D119" s="237">
        <f t="shared" si="30"/>
        <v>0</v>
      </c>
      <c r="E119" s="218"/>
      <c r="F119" s="219">
        <v>0</v>
      </c>
      <c r="G119" s="217">
        <f t="shared" si="31"/>
        <v>0</v>
      </c>
      <c r="H119" s="209" t="str">
        <f t="shared" si="32"/>
        <v>项</v>
      </c>
    </row>
    <row r="120" s="178" customFormat="1" ht="36" customHeight="1" spans="1:8">
      <c r="A120" s="213" t="s">
        <v>366</v>
      </c>
      <c r="B120" s="214" t="s">
        <v>367</v>
      </c>
      <c r="C120" s="237">
        <v>0</v>
      </c>
      <c r="D120" s="237">
        <f t="shared" si="30"/>
        <v>0</v>
      </c>
      <c r="E120" s="218"/>
      <c r="F120" s="219">
        <v>0</v>
      </c>
      <c r="G120" s="217">
        <f t="shared" si="31"/>
        <v>0</v>
      </c>
      <c r="H120" s="209" t="str">
        <f t="shared" si="32"/>
        <v>项</v>
      </c>
    </row>
    <row r="121" s="178" customFormat="1" ht="36" customHeight="1" spans="1:8">
      <c r="A121" s="213" t="s">
        <v>368</v>
      </c>
      <c r="B121" s="214" t="s">
        <v>369</v>
      </c>
      <c r="C121" s="237">
        <v>0</v>
      </c>
      <c r="D121" s="237">
        <f t="shared" si="30"/>
        <v>0</v>
      </c>
      <c r="E121" s="218"/>
      <c r="F121" s="219">
        <v>0</v>
      </c>
      <c r="G121" s="217">
        <f t="shared" si="31"/>
        <v>0</v>
      </c>
      <c r="H121" s="209" t="str">
        <f t="shared" si="32"/>
        <v>项</v>
      </c>
    </row>
    <row r="122" s="178" customFormat="1" ht="36" customHeight="1" spans="1:8">
      <c r="A122" s="213" t="s">
        <v>370</v>
      </c>
      <c r="B122" s="214" t="s">
        <v>371</v>
      </c>
      <c r="C122" s="237">
        <v>0</v>
      </c>
      <c r="D122" s="237">
        <f t="shared" si="30"/>
        <v>0</v>
      </c>
      <c r="E122" s="218"/>
      <c r="F122" s="219">
        <v>0</v>
      </c>
      <c r="G122" s="217">
        <f t="shared" si="31"/>
        <v>0</v>
      </c>
      <c r="H122" s="209" t="str">
        <f t="shared" si="32"/>
        <v>项</v>
      </c>
    </row>
    <row r="123" s="178" customFormat="1" ht="36" customHeight="1" spans="1:8">
      <c r="A123" s="213" t="s">
        <v>372</v>
      </c>
      <c r="B123" s="214" t="s">
        <v>373</v>
      </c>
      <c r="C123" s="237">
        <v>0</v>
      </c>
      <c r="D123" s="237">
        <f t="shared" si="30"/>
        <v>0</v>
      </c>
      <c r="E123" s="218"/>
      <c r="F123" s="219">
        <v>0</v>
      </c>
      <c r="G123" s="217">
        <f t="shared" si="31"/>
        <v>0</v>
      </c>
      <c r="H123" s="209" t="str">
        <f t="shared" si="32"/>
        <v>项</v>
      </c>
    </row>
    <row r="124" s="178" customFormat="1" ht="36" customHeight="1" spans="1:8">
      <c r="A124" s="213" t="s">
        <v>374</v>
      </c>
      <c r="B124" s="214" t="s">
        <v>202</v>
      </c>
      <c r="C124" s="237">
        <v>89</v>
      </c>
      <c r="D124" s="237">
        <f t="shared" si="30"/>
        <v>-29</v>
      </c>
      <c r="E124" s="217">
        <v>5</v>
      </c>
      <c r="F124" s="220">
        <v>-34</v>
      </c>
      <c r="G124" s="217">
        <f t="shared" si="31"/>
        <v>60</v>
      </c>
      <c r="H124" s="209" t="str">
        <f t="shared" si="32"/>
        <v>项</v>
      </c>
    </row>
    <row r="125" s="178" customFormat="1" ht="36" customHeight="1" spans="1:8">
      <c r="A125" s="213" t="s">
        <v>375</v>
      </c>
      <c r="B125" s="214" t="s">
        <v>376</v>
      </c>
      <c r="C125" s="237">
        <v>0</v>
      </c>
      <c r="D125" s="237">
        <f t="shared" si="30"/>
        <v>0</v>
      </c>
      <c r="E125" s="218"/>
      <c r="F125" s="219">
        <v>0</v>
      </c>
      <c r="G125" s="217">
        <f t="shared" si="31"/>
        <v>0</v>
      </c>
      <c r="H125" s="209" t="str">
        <f t="shared" si="32"/>
        <v>项</v>
      </c>
    </row>
    <row r="126" s="178" customFormat="1" ht="36" customHeight="1" spans="1:8">
      <c r="A126" s="213" t="s">
        <v>377</v>
      </c>
      <c r="B126" s="214" t="s">
        <v>378</v>
      </c>
      <c r="C126" s="207">
        <f>SUM(C127:C138)</f>
        <v>0</v>
      </c>
      <c r="D126" s="207">
        <f>SUM(D127:D138)</f>
        <v>0</v>
      </c>
      <c r="E126" s="207">
        <f>SUM(E127:E138)</f>
        <v>0</v>
      </c>
      <c r="F126" s="207">
        <f>SUM(F127:F138)</f>
        <v>0</v>
      </c>
      <c r="G126" s="207">
        <f>SUM(G127:G138)</f>
        <v>0</v>
      </c>
      <c r="H126" s="209" t="s">
        <v>182</v>
      </c>
    </row>
    <row r="127" s="178" customFormat="1" ht="36" customHeight="1" spans="1:8">
      <c r="A127" s="213" t="s">
        <v>379</v>
      </c>
      <c r="B127" s="214" t="s">
        <v>184</v>
      </c>
      <c r="C127" s="237">
        <v>0</v>
      </c>
      <c r="D127" s="237">
        <f t="shared" ref="D127:D138" si="33">E127+F127</f>
        <v>0</v>
      </c>
      <c r="E127" s="218"/>
      <c r="F127" s="219">
        <v>0</v>
      </c>
      <c r="G127" s="217">
        <f t="shared" ref="G127:G138" si="34">C127+D127</f>
        <v>0</v>
      </c>
      <c r="H127" s="209" t="str">
        <f t="shared" ref="H127:H138" si="35">IF(LEN(A127)=3,"类",IF(LEN(A127)=5,"款","项"))</f>
        <v>项</v>
      </c>
    </row>
    <row r="128" s="178" customFormat="1" ht="36" customHeight="1" spans="1:8">
      <c r="A128" s="213" t="s">
        <v>380</v>
      </c>
      <c r="B128" s="214" t="s">
        <v>186</v>
      </c>
      <c r="C128" s="237">
        <v>0</v>
      </c>
      <c r="D128" s="237">
        <f t="shared" si="33"/>
        <v>0</v>
      </c>
      <c r="E128" s="218"/>
      <c r="F128" s="219">
        <v>0</v>
      </c>
      <c r="G128" s="217">
        <f t="shared" si="34"/>
        <v>0</v>
      </c>
      <c r="H128" s="209" t="str">
        <f t="shared" si="35"/>
        <v>项</v>
      </c>
    </row>
    <row r="129" s="178" customFormat="1" ht="36" customHeight="1" spans="1:8">
      <c r="A129" s="213" t="s">
        <v>381</v>
      </c>
      <c r="B129" s="214" t="s">
        <v>188</v>
      </c>
      <c r="C129" s="237">
        <v>0</v>
      </c>
      <c r="D129" s="237">
        <f t="shared" si="33"/>
        <v>0</v>
      </c>
      <c r="E129" s="218"/>
      <c r="F129" s="219">
        <v>0</v>
      </c>
      <c r="G129" s="217">
        <f t="shared" si="34"/>
        <v>0</v>
      </c>
      <c r="H129" s="209" t="str">
        <f t="shared" si="35"/>
        <v>项</v>
      </c>
    </row>
    <row r="130" s="178" customFormat="1" ht="36" customHeight="1" spans="1:8">
      <c r="A130" s="213" t="s">
        <v>382</v>
      </c>
      <c r="B130" s="214" t="s">
        <v>383</v>
      </c>
      <c r="C130" s="237">
        <v>0</v>
      </c>
      <c r="D130" s="237">
        <f t="shared" si="33"/>
        <v>0</v>
      </c>
      <c r="E130" s="218"/>
      <c r="F130" s="219">
        <v>0</v>
      </c>
      <c r="G130" s="217">
        <f t="shared" si="34"/>
        <v>0</v>
      </c>
      <c r="H130" s="209" t="str">
        <f t="shared" si="35"/>
        <v>项</v>
      </c>
    </row>
    <row r="131" s="178" customFormat="1" ht="36" customHeight="1" spans="1:8">
      <c r="A131" s="213" t="s">
        <v>384</v>
      </c>
      <c r="B131" s="214" t="s">
        <v>385</v>
      </c>
      <c r="C131" s="237">
        <v>0</v>
      </c>
      <c r="D131" s="237">
        <f t="shared" si="33"/>
        <v>0</v>
      </c>
      <c r="E131" s="218"/>
      <c r="F131" s="219">
        <v>0</v>
      </c>
      <c r="G131" s="217">
        <f t="shared" si="34"/>
        <v>0</v>
      </c>
      <c r="H131" s="209" t="str">
        <f t="shared" si="35"/>
        <v>项</v>
      </c>
    </row>
    <row r="132" s="178" customFormat="1" ht="36" customHeight="1" spans="1:8">
      <c r="A132" s="213" t="s">
        <v>386</v>
      </c>
      <c r="B132" s="214" t="s">
        <v>387</v>
      </c>
      <c r="C132" s="237">
        <v>0</v>
      </c>
      <c r="D132" s="237">
        <f t="shared" si="33"/>
        <v>0</v>
      </c>
      <c r="E132" s="218"/>
      <c r="F132" s="219">
        <v>0</v>
      </c>
      <c r="G132" s="217">
        <f t="shared" si="34"/>
        <v>0</v>
      </c>
      <c r="H132" s="209" t="str">
        <f t="shared" si="35"/>
        <v>项</v>
      </c>
    </row>
    <row r="133" s="178" customFormat="1" ht="36" customHeight="1" spans="1:8">
      <c r="A133" s="213" t="s">
        <v>388</v>
      </c>
      <c r="B133" s="214" t="s">
        <v>389</v>
      </c>
      <c r="C133" s="237">
        <v>0</v>
      </c>
      <c r="D133" s="237">
        <f t="shared" si="33"/>
        <v>0</v>
      </c>
      <c r="E133" s="218"/>
      <c r="F133" s="219">
        <v>0</v>
      </c>
      <c r="G133" s="217">
        <f t="shared" si="34"/>
        <v>0</v>
      </c>
      <c r="H133" s="209" t="str">
        <f t="shared" si="35"/>
        <v>项</v>
      </c>
    </row>
    <row r="134" s="178" customFormat="1" ht="36" customHeight="1" spans="1:8">
      <c r="A134" s="213" t="s">
        <v>390</v>
      </c>
      <c r="B134" s="214" t="s">
        <v>391</v>
      </c>
      <c r="C134" s="237">
        <v>0</v>
      </c>
      <c r="D134" s="237">
        <f t="shared" si="33"/>
        <v>0</v>
      </c>
      <c r="E134" s="218"/>
      <c r="F134" s="219">
        <v>0</v>
      </c>
      <c r="G134" s="217">
        <f t="shared" si="34"/>
        <v>0</v>
      </c>
      <c r="H134" s="209" t="str">
        <f t="shared" si="35"/>
        <v>项</v>
      </c>
    </row>
    <row r="135" s="178" customFormat="1" ht="36" customHeight="1" spans="1:8">
      <c r="A135" s="213" t="s">
        <v>392</v>
      </c>
      <c r="B135" s="214" t="s">
        <v>393</v>
      </c>
      <c r="C135" s="237">
        <v>0</v>
      </c>
      <c r="D135" s="237">
        <f t="shared" si="33"/>
        <v>0</v>
      </c>
      <c r="E135" s="218"/>
      <c r="F135" s="219">
        <v>0</v>
      </c>
      <c r="G135" s="217">
        <f t="shared" si="34"/>
        <v>0</v>
      </c>
      <c r="H135" s="209" t="str">
        <f t="shared" si="35"/>
        <v>项</v>
      </c>
    </row>
    <row r="136" s="178" customFormat="1" ht="36" customHeight="1" spans="1:8">
      <c r="A136" s="213" t="s">
        <v>394</v>
      </c>
      <c r="B136" s="214" t="s">
        <v>395</v>
      </c>
      <c r="C136" s="237">
        <v>0</v>
      </c>
      <c r="D136" s="237">
        <f t="shared" si="33"/>
        <v>0</v>
      </c>
      <c r="E136" s="218"/>
      <c r="F136" s="219">
        <v>0</v>
      </c>
      <c r="G136" s="217">
        <f t="shared" si="34"/>
        <v>0</v>
      </c>
      <c r="H136" s="209" t="str">
        <f t="shared" si="35"/>
        <v>项</v>
      </c>
    </row>
    <row r="137" s="178" customFormat="1" ht="36" customHeight="1" spans="1:8">
      <c r="A137" s="213" t="s">
        <v>396</v>
      </c>
      <c r="B137" s="214" t="s">
        <v>202</v>
      </c>
      <c r="C137" s="237">
        <v>0</v>
      </c>
      <c r="D137" s="237">
        <f t="shared" si="33"/>
        <v>0</v>
      </c>
      <c r="E137" s="218"/>
      <c r="F137" s="219">
        <v>0</v>
      </c>
      <c r="G137" s="217">
        <f t="shared" si="34"/>
        <v>0</v>
      </c>
      <c r="H137" s="209" t="str">
        <f t="shared" si="35"/>
        <v>项</v>
      </c>
    </row>
    <row r="138" s="178" customFormat="1" ht="36" customHeight="1" spans="1:8">
      <c r="A138" s="213" t="s">
        <v>397</v>
      </c>
      <c r="B138" s="214" t="s">
        <v>398</v>
      </c>
      <c r="C138" s="237">
        <v>0</v>
      </c>
      <c r="D138" s="237">
        <f t="shared" si="33"/>
        <v>0</v>
      </c>
      <c r="E138" s="218"/>
      <c r="F138" s="219">
        <v>0</v>
      </c>
      <c r="G138" s="217">
        <f t="shared" si="34"/>
        <v>0</v>
      </c>
      <c r="H138" s="209" t="str">
        <f t="shared" si="35"/>
        <v>项</v>
      </c>
    </row>
    <row r="139" s="178" customFormat="1" ht="36" customHeight="1" spans="1:8">
      <c r="A139" s="213" t="s">
        <v>399</v>
      </c>
      <c r="B139" s="214" t="s">
        <v>400</v>
      </c>
      <c r="C139" s="207">
        <f>SUM(C140:C145)</f>
        <v>193</v>
      </c>
      <c r="D139" s="207">
        <f>SUM(D140:D145)</f>
        <v>-16</v>
      </c>
      <c r="E139" s="207">
        <f>SUM(E140:E145)</f>
        <v>0</v>
      </c>
      <c r="F139" s="207">
        <f>SUM(F140:F145)</f>
        <v>-16</v>
      </c>
      <c r="G139" s="207">
        <f>SUM(G140:G145)</f>
        <v>177</v>
      </c>
      <c r="H139" s="209" t="s">
        <v>182</v>
      </c>
    </row>
    <row r="140" s="178" customFormat="1" ht="36" customHeight="1" spans="1:8">
      <c r="A140" s="213" t="s">
        <v>401</v>
      </c>
      <c r="B140" s="214" t="s">
        <v>184</v>
      </c>
      <c r="C140" s="237">
        <v>193</v>
      </c>
      <c r="D140" s="237">
        <f t="shared" ref="D140:D145" si="36">E140+F140</f>
        <v>-16</v>
      </c>
      <c r="E140" s="217"/>
      <c r="F140" s="220">
        <v>-16</v>
      </c>
      <c r="G140" s="217">
        <f t="shared" ref="G140:G145" si="37">C140+D140</f>
        <v>177</v>
      </c>
      <c r="H140" s="209" t="str">
        <f t="shared" ref="H140:H145" si="38">IF(LEN(A140)=3,"类",IF(LEN(A140)=5,"款","项"))</f>
        <v>项</v>
      </c>
    </row>
    <row r="141" s="178" customFormat="1" ht="36" customHeight="1" spans="1:8">
      <c r="A141" s="213" t="s">
        <v>402</v>
      </c>
      <c r="B141" s="214" t="s">
        <v>186</v>
      </c>
      <c r="C141" s="237">
        <v>0</v>
      </c>
      <c r="D141" s="237">
        <f t="shared" si="36"/>
        <v>0</v>
      </c>
      <c r="E141" s="218"/>
      <c r="F141" s="219">
        <v>0</v>
      </c>
      <c r="G141" s="217">
        <f t="shared" si="37"/>
        <v>0</v>
      </c>
      <c r="H141" s="209" t="str">
        <f t="shared" si="38"/>
        <v>项</v>
      </c>
    </row>
    <row r="142" s="178" customFormat="1" ht="36" customHeight="1" spans="1:8">
      <c r="A142" s="213" t="s">
        <v>403</v>
      </c>
      <c r="B142" s="214" t="s">
        <v>188</v>
      </c>
      <c r="C142" s="237">
        <v>0</v>
      </c>
      <c r="D142" s="237">
        <f t="shared" si="36"/>
        <v>0</v>
      </c>
      <c r="E142" s="218"/>
      <c r="F142" s="219">
        <v>0</v>
      </c>
      <c r="G142" s="217">
        <f t="shared" si="37"/>
        <v>0</v>
      </c>
      <c r="H142" s="209" t="str">
        <f t="shared" si="38"/>
        <v>项</v>
      </c>
    </row>
    <row r="143" s="178" customFormat="1" ht="36" customHeight="1" spans="1:8">
      <c r="A143" s="213" t="s">
        <v>404</v>
      </c>
      <c r="B143" s="214" t="s">
        <v>405</v>
      </c>
      <c r="C143" s="237">
        <v>0</v>
      </c>
      <c r="D143" s="237">
        <f t="shared" si="36"/>
        <v>0</v>
      </c>
      <c r="E143" s="218"/>
      <c r="F143" s="219">
        <v>0</v>
      </c>
      <c r="G143" s="217">
        <f t="shared" si="37"/>
        <v>0</v>
      </c>
      <c r="H143" s="209" t="str">
        <f t="shared" si="38"/>
        <v>项</v>
      </c>
    </row>
    <row r="144" s="178" customFormat="1" ht="36" customHeight="1" spans="1:8">
      <c r="A144" s="213" t="s">
        <v>406</v>
      </c>
      <c r="B144" s="214" t="s">
        <v>202</v>
      </c>
      <c r="C144" s="237">
        <v>0</v>
      </c>
      <c r="D144" s="237">
        <f t="shared" si="36"/>
        <v>0</v>
      </c>
      <c r="E144" s="218"/>
      <c r="F144" s="219">
        <v>0</v>
      </c>
      <c r="G144" s="217">
        <f t="shared" si="37"/>
        <v>0</v>
      </c>
      <c r="H144" s="209" t="str">
        <f t="shared" si="38"/>
        <v>项</v>
      </c>
    </row>
    <row r="145" s="178" customFormat="1" ht="36" customHeight="1" spans="1:8">
      <c r="A145" s="213" t="s">
        <v>407</v>
      </c>
      <c r="B145" s="214" t="s">
        <v>408</v>
      </c>
      <c r="C145" s="237">
        <v>0</v>
      </c>
      <c r="D145" s="237">
        <f t="shared" si="36"/>
        <v>0</v>
      </c>
      <c r="E145" s="218"/>
      <c r="F145" s="219">
        <v>0</v>
      </c>
      <c r="G145" s="217">
        <f t="shared" si="37"/>
        <v>0</v>
      </c>
      <c r="H145" s="209" t="str">
        <f t="shared" si="38"/>
        <v>项</v>
      </c>
    </row>
    <row r="146" s="178" customFormat="1" ht="36" customHeight="1" spans="1:8">
      <c r="A146" s="213" t="s">
        <v>409</v>
      </c>
      <c r="B146" s="214" t="s">
        <v>410</v>
      </c>
      <c r="C146" s="207">
        <f>SUM(C147:C153)</f>
        <v>0</v>
      </c>
      <c r="D146" s="207">
        <f>SUM(D147:D153)</f>
        <v>0</v>
      </c>
      <c r="E146" s="207">
        <f>SUM(E147:E153)</f>
        <v>0</v>
      </c>
      <c r="F146" s="207">
        <f>SUM(F147:F153)</f>
        <v>0</v>
      </c>
      <c r="G146" s="207">
        <f>SUM(G147:G153)</f>
        <v>0</v>
      </c>
      <c r="H146" s="209" t="s">
        <v>182</v>
      </c>
    </row>
    <row r="147" s="178" customFormat="1" ht="36" customHeight="1" spans="1:8">
      <c r="A147" s="213" t="s">
        <v>411</v>
      </c>
      <c r="B147" s="214" t="s">
        <v>184</v>
      </c>
      <c r="C147" s="237">
        <v>0</v>
      </c>
      <c r="D147" s="237">
        <f t="shared" ref="D147:D153" si="39">E147+F147</f>
        <v>0</v>
      </c>
      <c r="E147" s="218"/>
      <c r="F147" s="219">
        <v>0</v>
      </c>
      <c r="G147" s="217">
        <f t="shared" ref="G147:G153" si="40">C147+D147</f>
        <v>0</v>
      </c>
      <c r="H147" s="209" t="str">
        <f t="shared" ref="H147:H153" si="41">IF(LEN(A147)=3,"类",IF(LEN(A147)=5,"款","项"))</f>
        <v>项</v>
      </c>
    </row>
    <row r="148" s="178" customFormat="1" ht="36" customHeight="1" spans="1:8">
      <c r="A148" s="213" t="s">
        <v>412</v>
      </c>
      <c r="B148" s="214" t="s">
        <v>186</v>
      </c>
      <c r="C148" s="237">
        <v>0</v>
      </c>
      <c r="D148" s="237">
        <f t="shared" si="39"/>
        <v>0</v>
      </c>
      <c r="E148" s="218"/>
      <c r="F148" s="219">
        <v>0</v>
      </c>
      <c r="G148" s="217">
        <f t="shared" si="40"/>
        <v>0</v>
      </c>
      <c r="H148" s="209" t="str">
        <f t="shared" si="41"/>
        <v>项</v>
      </c>
    </row>
    <row r="149" s="178" customFormat="1" ht="36" customHeight="1" spans="1:8">
      <c r="A149" s="213" t="s">
        <v>413</v>
      </c>
      <c r="B149" s="214" t="s">
        <v>188</v>
      </c>
      <c r="C149" s="237">
        <v>0</v>
      </c>
      <c r="D149" s="237">
        <f t="shared" si="39"/>
        <v>0</v>
      </c>
      <c r="E149" s="218"/>
      <c r="F149" s="219">
        <v>0</v>
      </c>
      <c r="G149" s="217">
        <f t="shared" si="40"/>
        <v>0</v>
      </c>
      <c r="H149" s="209" t="str">
        <f t="shared" si="41"/>
        <v>项</v>
      </c>
    </row>
    <row r="150" s="178" customFormat="1" ht="36" customHeight="1" spans="1:8">
      <c r="A150" s="213" t="s">
        <v>414</v>
      </c>
      <c r="B150" s="214" t="s">
        <v>415</v>
      </c>
      <c r="C150" s="237">
        <v>0</v>
      </c>
      <c r="D150" s="237">
        <f t="shared" si="39"/>
        <v>0</v>
      </c>
      <c r="E150" s="218"/>
      <c r="F150" s="219">
        <v>0</v>
      </c>
      <c r="G150" s="217">
        <f t="shared" si="40"/>
        <v>0</v>
      </c>
      <c r="H150" s="209" t="str">
        <f t="shared" si="41"/>
        <v>项</v>
      </c>
    </row>
    <row r="151" s="178" customFormat="1" ht="36" customHeight="1" spans="1:8">
      <c r="A151" s="213" t="s">
        <v>416</v>
      </c>
      <c r="B151" s="214" t="s">
        <v>417</v>
      </c>
      <c r="C151" s="237">
        <v>0</v>
      </c>
      <c r="D151" s="237">
        <f t="shared" si="39"/>
        <v>0</v>
      </c>
      <c r="E151" s="218"/>
      <c r="F151" s="219">
        <v>0</v>
      </c>
      <c r="G151" s="217">
        <f t="shared" si="40"/>
        <v>0</v>
      </c>
      <c r="H151" s="209" t="str">
        <f t="shared" si="41"/>
        <v>项</v>
      </c>
    </row>
    <row r="152" s="178" customFormat="1" ht="36" customHeight="1" spans="1:8">
      <c r="A152" s="213" t="s">
        <v>418</v>
      </c>
      <c r="B152" s="214" t="s">
        <v>202</v>
      </c>
      <c r="C152" s="237">
        <v>0</v>
      </c>
      <c r="D152" s="237">
        <f t="shared" si="39"/>
        <v>0</v>
      </c>
      <c r="E152" s="218"/>
      <c r="F152" s="219">
        <v>0</v>
      </c>
      <c r="G152" s="217">
        <f t="shared" si="40"/>
        <v>0</v>
      </c>
      <c r="H152" s="209" t="str">
        <f t="shared" si="41"/>
        <v>项</v>
      </c>
    </row>
    <row r="153" s="178" customFormat="1" ht="36" customHeight="1" spans="1:8">
      <c r="A153" s="213" t="s">
        <v>419</v>
      </c>
      <c r="B153" s="214" t="s">
        <v>420</v>
      </c>
      <c r="C153" s="237">
        <v>0</v>
      </c>
      <c r="D153" s="237">
        <f t="shared" si="39"/>
        <v>0</v>
      </c>
      <c r="E153" s="218"/>
      <c r="F153" s="219">
        <v>0</v>
      </c>
      <c r="G153" s="217">
        <f t="shared" si="40"/>
        <v>0</v>
      </c>
      <c r="H153" s="209" t="str">
        <f t="shared" si="41"/>
        <v>项</v>
      </c>
    </row>
    <row r="154" s="178" customFormat="1" ht="36" customHeight="1" spans="1:8">
      <c r="A154" s="213" t="s">
        <v>421</v>
      </c>
      <c r="B154" s="214" t="s">
        <v>422</v>
      </c>
      <c r="C154" s="207">
        <f>SUM(C155:C159)</f>
        <v>78</v>
      </c>
      <c r="D154" s="207">
        <f>SUM(D155:D159)</f>
        <v>21</v>
      </c>
      <c r="E154" s="207">
        <f>SUM(E155:E159)</f>
        <v>21</v>
      </c>
      <c r="F154" s="207">
        <f>SUM(F155:F159)</f>
        <v>0</v>
      </c>
      <c r="G154" s="207">
        <f>SUM(G155:G159)</f>
        <v>99</v>
      </c>
      <c r="H154" s="209" t="s">
        <v>182</v>
      </c>
    </row>
    <row r="155" s="178" customFormat="1" ht="36" customHeight="1" spans="1:8">
      <c r="A155" s="213" t="s">
        <v>423</v>
      </c>
      <c r="B155" s="214" t="s">
        <v>184</v>
      </c>
      <c r="C155" s="237">
        <v>78</v>
      </c>
      <c r="D155" s="237">
        <f t="shared" ref="D155:D159" si="42">E155+F155</f>
        <v>21</v>
      </c>
      <c r="E155" s="217">
        <v>21</v>
      </c>
      <c r="F155" s="220"/>
      <c r="G155" s="217">
        <f t="shared" ref="G155:G159" si="43">C155+D155</f>
        <v>99</v>
      </c>
      <c r="H155" s="209" t="str">
        <f t="shared" ref="H155:H159" si="44">IF(LEN(A155)=3,"类",IF(LEN(A155)=5,"款","项"))</f>
        <v>项</v>
      </c>
    </row>
    <row r="156" s="178" customFormat="1" ht="36" customHeight="1" spans="1:8">
      <c r="A156" s="213" t="s">
        <v>424</v>
      </c>
      <c r="B156" s="214" t="s">
        <v>186</v>
      </c>
      <c r="C156" s="237">
        <v>0</v>
      </c>
      <c r="D156" s="237">
        <f t="shared" si="42"/>
        <v>0</v>
      </c>
      <c r="E156" s="218"/>
      <c r="F156" s="219">
        <v>0</v>
      </c>
      <c r="G156" s="217">
        <f t="shared" si="43"/>
        <v>0</v>
      </c>
      <c r="H156" s="209" t="str">
        <f t="shared" si="44"/>
        <v>项</v>
      </c>
    </row>
    <row r="157" s="178" customFormat="1" ht="36" customHeight="1" spans="1:8">
      <c r="A157" s="213" t="s">
        <v>425</v>
      </c>
      <c r="B157" s="214" t="s">
        <v>188</v>
      </c>
      <c r="C157" s="237">
        <v>0</v>
      </c>
      <c r="D157" s="237">
        <f t="shared" si="42"/>
        <v>0</v>
      </c>
      <c r="E157" s="218"/>
      <c r="F157" s="219">
        <v>0</v>
      </c>
      <c r="G157" s="217">
        <f t="shared" si="43"/>
        <v>0</v>
      </c>
      <c r="H157" s="209" t="str">
        <f t="shared" si="44"/>
        <v>项</v>
      </c>
    </row>
    <row r="158" s="178" customFormat="1" ht="36" customHeight="1" spans="1:8">
      <c r="A158" s="213" t="s">
        <v>426</v>
      </c>
      <c r="B158" s="214" t="s">
        <v>427</v>
      </c>
      <c r="C158" s="237">
        <v>0</v>
      </c>
      <c r="D158" s="237">
        <f t="shared" si="42"/>
        <v>0</v>
      </c>
      <c r="E158" s="218"/>
      <c r="F158" s="219">
        <v>0</v>
      </c>
      <c r="G158" s="217">
        <f t="shared" si="43"/>
        <v>0</v>
      </c>
      <c r="H158" s="209" t="str">
        <f t="shared" si="44"/>
        <v>项</v>
      </c>
    </row>
    <row r="159" s="178" customFormat="1" ht="36" customHeight="1" spans="1:8">
      <c r="A159" s="213" t="s">
        <v>428</v>
      </c>
      <c r="B159" s="214" t="s">
        <v>429</v>
      </c>
      <c r="C159" s="237">
        <v>0</v>
      </c>
      <c r="D159" s="237">
        <f t="shared" si="42"/>
        <v>0</v>
      </c>
      <c r="E159" s="218"/>
      <c r="F159" s="219">
        <v>0</v>
      </c>
      <c r="G159" s="217">
        <f t="shared" si="43"/>
        <v>0</v>
      </c>
      <c r="H159" s="209" t="str">
        <f t="shared" si="44"/>
        <v>项</v>
      </c>
    </row>
    <row r="160" s="178" customFormat="1" ht="36" customHeight="1" spans="1:8">
      <c r="A160" s="213" t="s">
        <v>430</v>
      </c>
      <c r="B160" s="214" t="s">
        <v>431</v>
      </c>
      <c r="C160" s="207">
        <f>SUM(C161:C166)</f>
        <v>97</v>
      </c>
      <c r="D160" s="207">
        <f>SUM(D161:D166)</f>
        <v>0</v>
      </c>
      <c r="E160" s="207">
        <f>SUM(E161:E166)</f>
        <v>0</v>
      </c>
      <c r="F160" s="207">
        <f>SUM(F161:F166)</f>
        <v>0</v>
      </c>
      <c r="G160" s="207">
        <f>SUM(G161:G166)</f>
        <v>97</v>
      </c>
      <c r="H160" s="209" t="s">
        <v>182</v>
      </c>
    </row>
    <row r="161" s="178" customFormat="1" ht="36" customHeight="1" spans="1:8">
      <c r="A161" s="213" t="s">
        <v>432</v>
      </c>
      <c r="B161" s="214" t="s">
        <v>184</v>
      </c>
      <c r="C161" s="237">
        <v>97</v>
      </c>
      <c r="D161" s="237">
        <f t="shared" ref="D161:D166" si="45">E161+F161</f>
        <v>0</v>
      </c>
      <c r="E161" s="217"/>
      <c r="F161" s="220">
        <v>0</v>
      </c>
      <c r="G161" s="217">
        <f t="shared" ref="G161:G166" si="46">C161+D161</f>
        <v>97</v>
      </c>
      <c r="H161" s="209" t="str">
        <f t="shared" ref="H161:H166" si="47">IF(LEN(A161)=3,"类",IF(LEN(A161)=5,"款","项"))</f>
        <v>项</v>
      </c>
    </row>
    <row r="162" s="178" customFormat="1" ht="36" customHeight="1" spans="1:8">
      <c r="A162" s="213" t="s">
        <v>433</v>
      </c>
      <c r="B162" s="214" t="s">
        <v>186</v>
      </c>
      <c r="C162" s="237">
        <v>0</v>
      </c>
      <c r="D162" s="237">
        <f t="shared" si="45"/>
        <v>0</v>
      </c>
      <c r="E162" s="218"/>
      <c r="F162" s="219">
        <v>0</v>
      </c>
      <c r="G162" s="217">
        <f t="shared" si="46"/>
        <v>0</v>
      </c>
      <c r="H162" s="209" t="str">
        <f t="shared" si="47"/>
        <v>项</v>
      </c>
    </row>
    <row r="163" s="178" customFormat="1" ht="36" customHeight="1" spans="1:8">
      <c r="A163" s="213" t="s">
        <v>434</v>
      </c>
      <c r="B163" s="214" t="s">
        <v>188</v>
      </c>
      <c r="C163" s="237">
        <v>0</v>
      </c>
      <c r="D163" s="237">
        <f t="shared" si="45"/>
        <v>0</v>
      </c>
      <c r="E163" s="218"/>
      <c r="F163" s="219">
        <v>0</v>
      </c>
      <c r="G163" s="217">
        <f t="shared" si="46"/>
        <v>0</v>
      </c>
      <c r="H163" s="209" t="str">
        <f t="shared" si="47"/>
        <v>项</v>
      </c>
    </row>
    <row r="164" s="178" customFormat="1" ht="36" customHeight="1" spans="1:8">
      <c r="A164" s="213" t="s">
        <v>435</v>
      </c>
      <c r="B164" s="214" t="s">
        <v>215</v>
      </c>
      <c r="C164" s="237">
        <v>0</v>
      </c>
      <c r="D164" s="237">
        <f t="shared" si="45"/>
        <v>0</v>
      </c>
      <c r="E164" s="218"/>
      <c r="F164" s="219">
        <v>0</v>
      </c>
      <c r="G164" s="217">
        <f t="shared" si="46"/>
        <v>0</v>
      </c>
      <c r="H164" s="209" t="str">
        <f t="shared" si="47"/>
        <v>项</v>
      </c>
    </row>
    <row r="165" s="178" customFormat="1" ht="36" customHeight="1" spans="1:8">
      <c r="A165" s="213" t="s">
        <v>436</v>
      </c>
      <c r="B165" s="214" t="s">
        <v>202</v>
      </c>
      <c r="C165" s="237">
        <v>0</v>
      </c>
      <c r="D165" s="237">
        <f t="shared" si="45"/>
        <v>0</v>
      </c>
      <c r="E165" s="218"/>
      <c r="F165" s="219">
        <v>0</v>
      </c>
      <c r="G165" s="217">
        <f t="shared" si="46"/>
        <v>0</v>
      </c>
      <c r="H165" s="209" t="str">
        <f t="shared" si="47"/>
        <v>项</v>
      </c>
    </row>
    <row r="166" s="178" customFormat="1" ht="36" customHeight="1" spans="1:8">
      <c r="A166" s="213" t="s">
        <v>437</v>
      </c>
      <c r="B166" s="214" t="s">
        <v>438</v>
      </c>
      <c r="C166" s="237">
        <v>0</v>
      </c>
      <c r="D166" s="237">
        <f t="shared" si="45"/>
        <v>0</v>
      </c>
      <c r="E166" s="218"/>
      <c r="F166" s="219">
        <v>0</v>
      </c>
      <c r="G166" s="217">
        <f t="shared" si="46"/>
        <v>0</v>
      </c>
      <c r="H166" s="209" t="str">
        <f t="shared" si="47"/>
        <v>项</v>
      </c>
    </row>
    <row r="167" s="178" customFormat="1" ht="36" customHeight="1" spans="1:8">
      <c r="A167" s="213" t="s">
        <v>439</v>
      </c>
      <c r="B167" s="214" t="s">
        <v>440</v>
      </c>
      <c r="C167" s="207">
        <f>SUM(C168:C173)</f>
        <v>479</v>
      </c>
      <c r="D167" s="207">
        <f>SUM(D168:D173)</f>
        <v>0</v>
      </c>
      <c r="E167" s="207">
        <f>SUM(E168:E173)</f>
        <v>18</v>
      </c>
      <c r="F167" s="207">
        <f>SUM(F168:F173)</f>
        <v>-18</v>
      </c>
      <c r="G167" s="207">
        <f>SUM(G168:G173)</f>
        <v>479</v>
      </c>
      <c r="H167" s="209" t="s">
        <v>182</v>
      </c>
    </row>
    <row r="168" s="178" customFormat="1" ht="36" customHeight="1" spans="1:8">
      <c r="A168" s="213" t="s">
        <v>441</v>
      </c>
      <c r="B168" s="214" t="s">
        <v>184</v>
      </c>
      <c r="C168" s="237">
        <v>479</v>
      </c>
      <c r="D168" s="237">
        <f t="shared" ref="D168:D173" si="48">E168+F168</f>
        <v>0</v>
      </c>
      <c r="E168" s="217">
        <v>18</v>
      </c>
      <c r="F168" s="220">
        <v>-18</v>
      </c>
      <c r="G168" s="217">
        <f t="shared" ref="G168:G173" si="49">C168+D168</f>
        <v>479</v>
      </c>
      <c r="H168" s="209" t="str">
        <f t="shared" ref="H168:H173" si="50">IF(LEN(A168)=3,"类",IF(LEN(A168)=5,"款","项"))</f>
        <v>项</v>
      </c>
    </row>
    <row r="169" s="178" customFormat="1" ht="36" customHeight="1" spans="1:8">
      <c r="A169" s="213" t="s">
        <v>442</v>
      </c>
      <c r="B169" s="214" t="s">
        <v>186</v>
      </c>
      <c r="C169" s="237">
        <v>0</v>
      </c>
      <c r="D169" s="237">
        <f t="shared" si="48"/>
        <v>0</v>
      </c>
      <c r="E169" s="218"/>
      <c r="F169" s="219">
        <v>0</v>
      </c>
      <c r="G169" s="217">
        <f t="shared" si="49"/>
        <v>0</v>
      </c>
      <c r="H169" s="209" t="str">
        <f t="shared" si="50"/>
        <v>项</v>
      </c>
    </row>
    <row r="170" s="178" customFormat="1" ht="36" customHeight="1" spans="1:8">
      <c r="A170" s="213" t="s">
        <v>443</v>
      </c>
      <c r="B170" s="214" t="s">
        <v>188</v>
      </c>
      <c r="C170" s="237">
        <v>0</v>
      </c>
      <c r="D170" s="237">
        <f t="shared" si="48"/>
        <v>0</v>
      </c>
      <c r="E170" s="218"/>
      <c r="F170" s="219">
        <v>0</v>
      </c>
      <c r="G170" s="217">
        <f t="shared" si="49"/>
        <v>0</v>
      </c>
      <c r="H170" s="209" t="str">
        <f t="shared" si="50"/>
        <v>项</v>
      </c>
    </row>
    <row r="171" s="178" customFormat="1" ht="36" customHeight="1" spans="1:8">
      <c r="A171" s="213">
        <v>2012906</v>
      </c>
      <c r="B171" s="214" t="s">
        <v>444</v>
      </c>
      <c r="C171" s="237">
        <v>0</v>
      </c>
      <c r="D171" s="237">
        <f t="shared" si="48"/>
        <v>0</v>
      </c>
      <c r="E171" s="218"/>
      <c r="F171" s="219">
        <v>0</v>
      </c>
      <c r="G171" s="217">
        <f t="shared" si="49"/>
        <v>0</v>
      </c>
      <c r="H171" s="209" t="str">
        <f t="shared" si="50"/>
        <v>项</v>
      </c>
    </row>
    <row r="172" s="178" customFormat="1" ht="36" customHeight="1" spans="1:8">
      <c r="A172" s="213" t="s">
        <v>445</v>
      </c>
      <c r="B172" s="214" t="s">
        <v>202</v>
      </c>
      <c r="C172" s="237">
        <v>0</v>
      </c>
      <c r="D172" s="237">
        <f t="shared" si="48"/>
        <v>0</v>
      </c>
      <c r="E172" s="218"/>
      <c r="F172" s="219">
        <v>0</v>
      </c>
      <c r="G172" s="217">
        <f t="shared" si="49"/>
        <v>0</v>
      </c>
      <c r="H172" s="209" t="str">
        <f t="shared" si="50"/>
        <v>项</v>
      </c>
    </row>
    <row r="173" s="178" customFormat="1" ht="36" customHeight="1" spans="1:8">
      <c r="A173" s="213" t="s">
        <v>446</v>
      </c>
      <c r="B173" s="214" t="s">
        <v>447</v>
      </c>
      <c r="C173" s="237">
        <v>0</v>
      </c>
      <c r="D173" s="237">
        <f t="shared" si="48"/>
        <v>0</v>
      </c>
      <c r="E173" s="218"/>
      <c r="F173" s="219">
        <v>0</v>
      </c>
      <c r="G173" s="217">
        <f t="shared" si="49"/>
        <v>0</v>
      </c>
      <c r="H173" s="209" t="str">
        <f t="shared" si="50"/>
        <v>项</v>
      </c>
    </row>
    <row r="174" s="178" customFormat="1" ht="36" customHeight="1" spans="1:8">
      <c r="A174" s="213" t="s">
        <v>448</v>
      </c>
      <c r="B174" s="214" t="s">
        <v>449</v>
      </c>
      <c r="C174" s="207">
        <f>SUM(C175:C180)</f>
        <v>1335</v>
      </c>
      <c r="D174" s="207">
        <f>SUM(D175:D180)</f>
        <v>-62</v>
      </c>
      <c r="E174" s="207">
        <f>SUM(E175:E180)</f>
        <v>54</v>
      </c>
      <c r="F174" s="207">
        <f>SUM(F175:F180)</f>
        <v>-116</v>
      </c>
      <c r="G174" s="207">
        <f>SUM(G175:G180)</f>
        <v>1273</v>
      </c>
      <c r="H174" s="209" t="s">
        <v>182</v>
      </c>
    </row>
    <row r="175" s="178" customFormat="1" ht="36" customHeight="1" spans="1:8">
      <c r="A175" s="213" t="s">
        <v>450</v>
      </c>
      <c r="B175" s="214" t="s">
        <v>184</v>
      </c>
      <c r="C175" s="237">
        <v>1335</v>
      </c>
      <c r="D175" s="237">
        <f t="shared" ref="D175:D180" si="51">E175+F175</f>
        <v>-62</v>
      </c>
      <c r="E175" s="217">
        <v>54</v>
      </c>
      <c r="F175" s="220">
        <v>-116</v>
      </c>
      <c r="G175" s="217">
        <f t="shared" ref="G175:G180" si="52">C175+D175</f>
        <v>1273</v>
      </c>
      <c r="H175" s="209" t="str">
        <f t="shared" ref="H175:H180" si="53">IF(LEN(A175)=3,"类",IF(LEN(A175)=5,"款","项"))</f>
        <v>项</v>
      </c>
    </row>
    <row r="176" s="178" customFormat="1" ht="36" customHeight="1" spans="1:8">
      <c r="A176" s="213" t="s">
        <v>451</v>
      </c>
      <c r="B176" s="214" t="s">
        <v>186</v>
      </c>
      <c r="C176" s="237">
        <v>0</v>
      </c>
      <c r="D176" s="237">
        <f t="shared" si="51"/>
        <v>0</v>
      </c>
      <c r="E176" s="218"/>
      <c r="F176" s="219">
        <v>0</v>
      </c>
      <c r="G176" s="217">
        <f t="shared" si="52"/>
        <v>0</v>
      </c>
      <c r="H176" s="209" t="str">
        <f t="shared" si="53"/>
        <v>项</v>
      </c>
    </row>
    <row r="177" s="178" customFormat="1" ht="36" customHeight="1" spans="1:8">
      <c r="A177" s="213" t="s">
        <v>452</v>
      </c>
      <c r="B177" s="214" t="s">
        <v>188</v>
      </c>
      <c r="C177" s="237">
        <v>0</v>
      </c>
      <c r="D177" s="237">
        <f t="shared" si="51"/>
        <v>0</v>
      </c>
      <c r="E177" s="218"/>
      <c r="F177" s="219">
        <v>0</v>
      </c>
      <c r="G177" s="217">
        <f t="shared" si="52"/>
        <v>0</v>
      </c>
      <c r="H177" s="209" t="str">
        <f t="shared" si="53"/>
        <v>项</v>
      </c>
    </row>
    <row r="178" s="178" customFormat="1" ht="36" customHeight="1" spans="1:8">
      <c r="A178" s="213" t="s">
        <v>453</v>
      </c>
      <c r="B178" s="214" t="s">
        <v>454</v>
      </c>
      <c r="C178" s="237">
        <v>0</v>
      </c>
      <c r="D178" s="237">
        <f t="shared" si="51"/>
        <v>0</v>
      </c>
      <c r="E178" s="218"/>
      <c r="F178" s="219">
        <v>0</v>
      </c>
      <c r="G178" s="217">
        <f t="shared" si="52"/>
        <v>0</v>
      </c>
      <c r="H178" s="209" t="str">
        <f t="shared" si="53"/>
        <v>项</v>
      </c>
    </row>
    <row r="179" s="178" customFormat="1" ht="36" customHeight="1" spans="1:8">
      <c r="A179" s="213" t="s">
        <v>455</v>
      </c>
      <c r="B179" s="214" t="s">
        <v>202</v>
      </c>
      <c r="C179" s="237">
        <v>0</v>
      </c>
      <c r="D179" s="237">
        <f t="shared" si="51"/>
        <v>0</v>
      </c>
      <c r="E179" s="218"/>
      <c r="F179" s="219">
        <v>0</v>
      </c>
      <c r="G179" s="217">
        <f t="shared" si="52"/>
        <v>0</v>
      </c>
      <c r="H179" s="209" t="str">
        <f t="shared" si="53"/>
        <v>项</v>
      </c>
    </row>
    <row r="180" s="178" customFormat="1" ht="36" customHeight="1" spans="1:8">
      <c r="A180" s="213" t="s">
        <v>456</v>
      </c>
      <c r="B180" s="214" t="s">
        <v>457</v>
      </c>
      <c r="C180" s="237">
        <v>0</v>
      </c>
      <c r="D180" s="237">
        <f t="shared" si="51"/>
        <v>0</v>
      </c>
      <c r="E180" s="218"/>
      <c r="F180" s="219">
        <v>0</v>
      </c>
      <c r="G180" s="217">
        <f t="shared" si="52"/>
        <v>0</v>
      </c>
      <c r="H180" s="209" t="str">
        <f t="shared" si="53"/>
        <v>项</v>
      </c>
    </row>
    <row r="181" s="178" customFormat="1" ht="36" customHeight="1" spans="1:8">
      <c r="A181" s="213" t="s">
        <v>458</v>
      </c>
      <c r="B181" s="214" t="s">
        <v>459</v>
      </c>
      <c r="C181" s="207">
        <f>SUM(C182:C187)</f>
        <v>381</v>
      </c>
      <c r="D181" s="207">
        <f>SUM(D182:D187)</f>
        <v>21</v>
      </c>
      <c r="E181" s="207">
        <f>SUM(E182:E187)</f>
        <v>21</v>
      </c>
      <c r="F181" s="207">
        <f>SUM(F182:F187)</f>
        <v>0</v>
      </c>
      <c r="G181" s="207">
        <f>SUM(G182:G187)</f>
        <v>402</v>
      </c>
      <c r="H181" s="209" t="s">
        <v>182</v>
      </c>
    </row>
    <row r="182" s="178" customFormat="1" ht="36" customHeight="1" spans="1:8">
      <c r="A182" s="213" t="s">
        <v>460</v>
      </c>
      <c r="B182" s="214" t="s">
        <v>184</v>
      </c>
      <c r="C182" s="237">
        <v>344</v>
      </c>
      <c r="D182" s="237">
        <f t="shared" ref="D182:D187" si="54">E182+F182</f>
        <v>21</v>
      </c>
      <c r="E182" s="217">
        <v>21</v>
      </c>
      <c r="F182" s="220"/>
      <c r="G182" s="217">
        <f t="shared" ref="G182:G187" si="55">C182+D182</f>
        <v>365</v>
      </c>
      <c r="H182" s="209" t="str">
        <f t="shared" ref="H182:H187" si="56">IF(LEN(A182)=3,"类",IF(LEN(A182)=5,"款","项"))</f>
        <v>项</v>
      </c>
    </row>
    <row r="183" s="178" customFormat="1" ht="36" customHeight="1" spans="1:8">
      <c r="A183" s="213" t="s">
        <v>461</v>
      </c>
      <c r="B183" s="214" t="s">
        <v>186</v>
      </c>
      <c r="C183" s="237">
        <v>1</v>
      </c>
      <c r="D183" s="237">
        <f t="shared" si="54"/>
        <v>0</v>
      </c>
      <c r="E183" s="218"/>
      <c r="F183" s="219">
        <v>0</v>
      </c>
      <c r="G183" s="217">
        <f t="shared" si="55"/>
        <v>1</v>
      </c>
      <c r="H183" s="209" t="str">
        <f t="shared" si="56"/>
        <v>项</v>
      </c>
    </row>
    <row r="184" s="178" customFormat="1" ht="36" customHeight="1" spans="1:8">
      <c r="A184" s="213" t="s">
        <v>462</v>
      </c>
      <c r="B184" s="214" t="s">
        <v>188</v>
      </c>
      <c r="C184" s="237">
        <v>0</v>
      </c>
      <c r="D184" s="237">
        <f t="shared" si="54"/>
        <v>0</v>
      </c>
      <c r="E184" s="218"/>
      <c r="F184" s="219">
        <v>0</v>
      </c>
      <c r="G184" s="217">
        <f t="shared" si="55"/>
        <v>0</v>
      </c>
      <c r="H184" s="209" t="str">
        <f t="shared" si="56"/>
        <v>项</v>
      </c>
    </row>
    <row r="185" s="178" customFormat="1" ht="36" customHeight="1" spans="1:8">
      <c r="A185" s="213" t="s">
        <v>463</v>
      </c>
      <c r="B185" s="214" t="s">
        <v>464</v>
      </c>
      <c r="C185" s="237">
        <v>0</v>
      </c>
      <c r="D185" s="237">
        <f t="shared" si="54"/>
        <v>0</v>
      </c>
      <c r="E185" s="218"/>
      <c r="F185" s="219">
        <v>0</v>
      </c>
      <c r="G185" s="217">
        <f t="shared" si="55"/>
        <v>0</v>
      </c>
      <c r="H185" s="209" t="str">
        <f t="shared" si="56"/>
        <v>项</v>
      </c>
    </row>
    <row r="186" s="178" customFormat="1" ht="36" customHeight="1" spans="1:8">
      <c r="A186" s="213" t="s">
        <v>465</v>
      </c>
      <c r="B186" s="214" t="s">
        <v>202</v>
      </c>
      <c r="C186" s="237">
        <v>0</v>
      </c>
      <c r="D186" s="237">
        <f t="shared" si="54"/>
        <v>0</v>
      </c>
      <c r="E186" s="218"/>
      <c r="F186" s="219">
        <v>0</v>
      </c>
      <c r="G186" s="217">
        <f t="shared" si="55"/>
        <v>0</v>
      </c>
      <c r="H186" s="209" t="str">
        <f t="shared" si="56"/>
        <v>项</v>
      </c>
    </row>
    <row r="187" s="178" customFormat="1" ht="36" customHeight="1" spans="1:8">
      <c r="A187" s="213" t="s">
        <v>466</v>
      </c>
      <c r="B187" s="214" t="s">
        <v>467</v>
      </c>
      <c r="C187" s="237">
        <v>36</v>
      </c>
      <c r="D187" s="237">
        <f t="shared" si="54"/>
        <v>0</v>
      </c>
      <c r="E187" s="218"/>
      <c r="F187" s="219">
        <v>0</v>
      </c>
      <c r="G187" s="217">
        <f t="shared" si="55"/>
        <v>36</v>
      </c>
      <c r="H187" s="209" t="str">
        <f t="shared" si="56"/>
        <v>项</v>
      </c>
    </row>
    <row r="188" s="178" customFormat="1" ht="36" customHeight="1" spans="1:8">
      <c r="A188" s="213" t="s">
        <v>468</v>
      </c>
      <c r="B188" s="214" t="s">
        <v>469</v>
      </c>
      <c r="C188" s="207">
        <f>SUM(C189:C194)</f>
        <v>458</v>
      </c>
      <c r="D188" s="207">
        <f>SUM(D189:D194)</f>
        <v>23</v>
      </c>
      <c r="E188" s="207">
        <f>SUM(E189:E194)</f>
        <v>23</v>
      </c>
      <c r="F188" s="207">
        <f>SUM(F189:F194)</f>
        <v>0</v>
      </c>
      <c r="G188" s="207">
        <f>SUM(G189:G194)</f>
        <v>481</v>
      </c>
      <c r="H188" s="209" t="s">
        <v>182</v>
      </c>
    </row>
    <row r="189" s="178" customFormat="1" ht="36" customHeight="1" spans="1:8">
      <c r="A189" s="213" t="s">
        <v>470</v>
      </c>
      <c r="B189" s="214" t="s">
        <v>184</v>
      </c>
      <c r="C189" s="237">
        <v>458</v>
      </c>
      <c r="D189" s="237">
        <f t="shared" ref="D189:D194" si="57">E189+F189</f>
        <v>23</v>
      </c>
      <c r="E189" s="217">
        <v>23</v>
      </c>
      <c r="F189" s="220"/>
      <c r="G189" s="217">
        <f t="shared" ref="G189:G194" si="58">C189+D189</f>
        <v>481</v>
      </c>
      <c r="H189" s="209" t="str">
        <f t="shared" ref="H189:H194" si="59">IF(LEN(A189)=3,"类",IF(LEN(A189)=5,"款","项"))</f>
        <v>项</v>
      </c>
    </row>
    <row r="190" s="178" customFormat="1" ht="36" customHeight="1" spans="1:8">
      <c r="A190" s="213" t="s">
        <v>471</v>
      </c>
      <c r="B190" s="214" t="s">
        <v>186</v>
      </c>
      <c r="C190" s="237">
        <v>0</v>
      </c>
      <c r="D190" s="237">
        <f t="shared" si="57"/>
        <v>0</v>
      </c>
      <c r="E190" s="218"/>
      <c r="F190" s="219">
        <v>0</v>
      </c>
      <c r="G190" s="217">
        <f t="shared" si="58"/>
        <v>0</v>
      </c>
      <c r="H190" s="209" t="str">
        <f t="shared" si="59"/>
        <v>项</v>
      </c>
    </row>
    <row r="191" s="178" customFormat="1" ht="36" customHeight="1" spans="1:8">
      <c r="A191" s="213" t="s">
        <v>472</v>
      </c>
      <c r="B191" s="214" t="s">
        <v>188</v>
      </c>
      <c r="C191" s="237">
        <v>0</v>
      </c>
      <c r="D191" s="237">
        <f t="shared" si="57"/>
        <v>0</v>
      </c>
      <c r="E191" s="218"/>
      <c r="F191" s="219">
        <v>0</v>
      </c>
      <c r="G191" s="217">
        <f t="shared" si="58"/>
        <v>0</v>
      </c>
      <c r="H191" s="209" t="str">
        <f t="shared" si="59"/>
        <v>项</v>
      </c>
    </row>
    <row r="192" s="178" customFormat="1" ht="36" customHeight="1" spans="1:8">
      <c r="A192" s="213" t="s">
        <v>473</v>
      </c>
      <c r="B192" s="214" t="s">
        <v>474</v>
      </c>
      <c r="C192" s="237">
        <v>0</v>
      </c>
      <c r="D192" s="237">
        <f t="shared" si="57"/>
        <v>0</v>
      </c>
      <c r="E192" s="218"/>
      <c r="F192" s="219">
        <v>0</v>
      </c>
      <c r="G192" s="217">
        <f t="shared" si="58"/>
        <v>0</v>
      </c>
      <c r="H192" s="209" t="str">
        <f t="shared" si="59"/>
        <v>项</v>
      </c>
    </row>
    <row r="193" s="178" customFormat="1" ht="36" customHeight="1" spans="1:8">
      <c r="A193" s="213" t="s">
        <v>475</v>
      </c>
      <c r="B193" s="214" t="s">
        <v>202</v>
      </c>
      <c r="C193" s="237">
        <v>0</v>
      </c>
      <c r="D193" s="237">
        <f t="shared" si="57"/>
        <v>0</v>
      </c>
      <c r="E193" s="218"/>
      <c r="F193" s="219">
        <v>0</v>
      </c>
      <c r="G193" s="217">
        <f t="shared" si="58"/>
        <v>0</v>
      </c>
      <c r="H193" s="209" t="str">
        <f t="shared" si="59"/>
        <v>项</v>
      </c>
    </row>
    <row r="194" s="178" customFormat="1" ht="36" customHeight="1" spans="1:8">
      <c r="A194" s="213" t="s">
        <v>476</v>
      </c>
      <c r="B194" s="214" t="s">
        <v>477</v>
      </c>
      <c r="C194" s="237">
        <v>0</v>
      </c>
      <c r="D194" s="237">
        <f t="shared" si="57"/>
        <v>0</v>
      </c>
      <c r="E194" s="218"/>
      <c r="F194" s="219">
        <v>0</v>
      </c>
      <c r="G194" s="217">
        <f t="shared" si="58"/>
        <v>0</v>
      </c>
      <c r="H194" s="209" t="str">
        <f t="shared" si="59"/>
        <v>项</v>
      </c>
    </row>
    <row r="195" s="178" customFormat="1" ht="36" customHeight="1" spans="1:8">
      <c r="A195" s="213" t="s">
        <v>478</v>
      </c>
      <c r="B195" s="214" t="s">
        <v>479</v>
      </c>
      <c r="C195" s="207">
        <f>SUM(C196:C202)</f>
        <v>161</v>
      </c>
      <c r="D195" s="207">
        <f>SUM(D196:D202)</f>
        <v>5</v>
      </c>
      <c r="E195" s="207">
        <f>SUM(E196:E202)</f>
        <v>7</v>
      </c>
      <c r="F195" s="207">
        <f>SUM(F196:F202)</f>
        <v>-2</v>
      </c>
      <c r="G195" s="207">
        <f>SUM(G196:G202)</f>
        <v>166</v>
      </c>
      <c r="H195" s="209" t="s">
        <v>182</v>
      </c>
    </row>
    <row r="196" s="178" customFormat="1" ht="36" customHeight="1" spans="1:8">
      <c r="A196" s="213" t="s">
        <v>480</v>
      </c>
      <c r="B196" s="214" t="s">
        <v>184</v>
      </c>
      <c r="C196" s="237">
        <v>125</v>
      </c>
      <c r="D196" s="237">
        <f t="shared" ref="D196:D202" si="60">E196+F196</f>
        <v>-2</v>
      </c>
      <c r="E196" s="217"/>
      <c r="F196" s="220">
        <v>-2</v>
      </c>
      <c r="G196" s="217">
        <f t="shared" ref="G196:G202" si="61">C196+D196</f>
        <v>123</v>
      </c>
      <c r="H196" s="209" t="str">
        <f t="shared" ref="H196:H202" si="62">IF(LEN(A196)=3,"类",IF(LEN(A196)=5,"款","项"))</f>
        <v>项</v>
      </c>
    </row>
    <row r="197" s="178" customFormat="1" ht="36" customHeight="1" spans="1:8">
      <c r="A197" s="213" t="s">
        <v>481</v>
      </c>
      <c r="B197" s="214" t="s">
        <v>186</v>
      </c>
      <c r="C197" s="237">
        <v>0</v>
      </c>
      <c r="D197" s="237">
        <f t="shared" si="60"/>
        <v>0</v>
      </c>
      <c r="E197" s="218"/>
      <c r="F197" s="219">
        <v>0</v>
      </c>
      <c r="G197" s="217">
        <f t="shared" si="61"/>
        <v>0</v>
      </c>
      <c r="H197" s="209" t="str">
        <f t="shared" si="62"/>
        <v>项</v>
      </c>
    </row>
    <row r="198" s="178" customFormat="1" ht="36" customHeight="1" spans="1:8">
      <c r="A198" s="213" t="s">
        <v>482</v>
      </c>
      <c r="B198" s="214" t="s">
        <v>188</v>
      </c>
      <c r="C198" s="237">
        <v>0</v>
      </c>
      <c r="D198" s="237">
        <f t="shared" si="60"/>
        <v>0</v>
      </c>
      <c r="E198" s="218"/>
      <c r="F198" s="219">
        <v>0</v>
      </c>
      <c r="G198" s="217">
        <f t="shared" si="61"/>
        <v>0</v>
      </c>
      <c r="H198" s="209" t="str">
        <f t="shared" si="62"/>
        <v>项</v>
      </c>
    </row>
    <row r="199" s="178" customFormat="1" ht="36" customHeight="1" spans="1:8">
      <c r="A199" s="213" t="s">
        <v>483</v>
      </c>
      <c r="B199" s="214" t="s">
        <v>484</v>
      </c>
      <c r="C199" s="237">
        <v>6</v>
      </c>
      <c r="D199" s="237">
        <f t="shared" si="60"/>
        <v>0</v>
      </c>
      <c r="E199" s="217"/>
      <c r="F199" s="220">
        <v>0</v>
      </c>
      <c r="G199" s="217">
        <f t="shared" si="61"/>
        <v>6</v>
      </c>
      <c r="H199" s="209" t="str">
        <f t="shared" si="62"/>
        <v>项</v>
      </c>
    </row>
    <row r="200" s="178" customFormat="1" ht="36" customHeight="1" spans="1:8">
      <c r="A200" s="213" t="s">
        <v>485</v>
      </c>
      <c r="B200" s="214" t="s">
        <v>486</v>
      </c>
      <c r="C200" s="237">
        <v>0</v>
      </c>
      <c r="D200" s="237">
        <f t="shared" si="60"/>
        <v>0</v>
      </c>
      <c r="E200" s="218"/>
      <c r="F200" s="219">
        <v>0</v>
      </c>
      <c r="G200" s="217">
        <f t="shared" si="61"/>
        <v>0</v>
      </c>
      <c r="H200" s="209" t="str">
        <f t="shared" si="62"/>
        <v>项</v>
      </c>
    </row>
    <row r="201" s="178" customFormat="1" ht="36" customHeight="1" spans="1:8">
      <c r="A201" s="213" t="s">
        <v>487</v>
      </c>
      <c r="B201" s="214" t="s">
        <v>202</v>
      </c>
      <c r="C201" s="237">
        <v>30</v>
      </c>
      <c r="D201" s="237">
        <f t="shared" si="60"/>
        <v>7</v>
      </c>
      <c r="E201" s="217">
        <v>7</v>
      </c>
      <c r="F201" s="220"/>
      <c r="G201" s="217">
        <f t="shared" si="61"/>
        <v>37</v>
      </c>
      <c r="H201" s="209" t="str">
        <f t="shared" si="62"/>
        <v>项</v>
      </c>
    </row>
    <row r="202" s="178" customFormat="1" ht="36" customHeight="1" spans="1:8">
      <c r="A202" s="213" t="s">
        <v>488</v>
      </c>
      <c r="B202" s="214" t="s">
        <v>489</v>
      </c>
      <c r="C202" s="237">
        <v>0</v>
      </c>
      <c r="D202" s="237">
        <f t="shared" si="60"/>
        <v>0</v>
      </c>
      <c r="E202" s="218"/>
      <c r="F202" s="219">
        <v>0</v>
      </c>
      <c r="G202" s="217">
        <f t="shared" si="61"/>
        <v>0</v>
      </c>
      <c r="H202" s="209" t="str">
        <f t="shared" si="62"/>
        <v>项</v>
      </c>
    </row>
    <row r="203" s="178" customFormat="1" ht="36" customHeight="1" spans="1:8">
      <c r="A203" s="213" t="s">
        <v>490</v>
      </c>
      <c r="B203" s="214" t="s">
        <v>491</v>
      </c>
      <c r="C203" s="207">
        <f>SUM(C204:C208)</f>
        <v>0</v>
      </c>
      <c r="D203" s="207">
        <f>SUM(D204:D208)</f>
        <v>0</v>
      </c>
      <c r="E203" s="207">
        <f>SUM(E204:E208)</f>
        <v>0</v>
      </c>
      <c r="F203" s="207">
        <f>SUM(F204:F208)</f>
        <v>0</v>
      </c>
      <c r="G203" s="207">
        <f>SUM(G204:G208)</f>
        <v>0</v>
      </c>
      <c r="H203" s="209" t="s">
        <v>182</v>
      </c>
    </row>
    <row r="204" s="178" customFormat="1" ht="36" customHeight="1" spans="1:8">
      <c r="A204" s="213" t="s">
        <v>492</v>
      </c>
      <c r="B204" s="214" t="s">
        <v>184</v>
      </c>
      <c r="C204" s="237">
        <v>0</v>
      </c>
      <c r="D204" s="237">
        <f t="shared" ref="D204:D208" si="63">E204+F204</f>
        <v>0</v>
      </c>
      <c r="E204" s="218"/>
      <c r="F204" s="219">
        <v>0</v>
      </c>
      <c r="G204" s="217">
        <f t="shared" ref="G204:G208" si="64">C204+D204</f>
        <v>0</v>
      </c>
      <c r="H204" s="209" t="str">
        <f t="shared" ref="H204:H208" si="65">IF(LEN(A204)=3,"类",IF(LEN(A204)=5,"款","项"))</f>
        <v>项</v>
      </c>
    </row>
    <row r="205" s="178" customFormat="1" ht="36" customHeight="1" spans="1:8">
      <c r="A205" s="213" t="s">
        <v>493</v>
      </c>
      <c r="B205" s="214" t="s">
        <v>186</v>
      </c>
      <c r="C205" s="237">
        <v>0</v>
      </c>
      <c r="D205" s="237">
        <f t="shared" si="63"/>
        <v>0</v>
      </c>
      <c r="E205" s="218"/>
      <c r="F205" s="219">
        <v>0</v>
      </c>
      <c r="G205" s="217">
        <f t="shared" si="64"/>
        <v>0</v>
      </c>
      <c r="H205" s="209" t="str">
        <f t="shared" si="65"/>
        <v>项</v>
      </c>
    </row>
    <row r="206" s="178" customFormat="1" ht="36" customHeight="1" spans="1:8">
      <c r="A206" s="213" t="s">
        <v>494</v>
      </c>
      <c r="B206" s="214" t="s">
        <v>188</v>
      </c>
      <c r="C206" s="237">
        <v>0</v>
      </c>
      <c r="D206" s="237">
        <f t="shared" si="63"/>
        <v>0</v>
      </c>
      <c r="E206" s="218"/>
      <c r="F206" s="219">
        <v>0</v>
      </c>
      <c r="G206" s="217">
        <f t="shared" si="64"/>
        <v>0</v>
      </c>
      <c r="H206" s="209" t="str">
        <f t="shared" si="65"/>
        <v>项</v>
      </c>
    </row>
    <row r="207" s="178" customFormat="1" ht="36" customHeight="1" spans="1:8">
      <c r="A207" s="213" t="s">
        <v>495</v>
      </c>
      <c r="B207" s="214" t="s">
        <v>202</v>
      </c>
      <c r="C207" s="237">
        <v>0</v>
      </c>
      <c r="D207" s="237">
        <f t="shared" si="63"/>
        <v>0</v>
      </c>
      <c r="E207" s="218"/>
      <c r="F207" s="219">
        <v>0</v>
      </c>
      <c r="G207" s="217">
        <f t="shared" si="64"/>
        <v>0</v>
      </c>
      <c r="H207" s="209" t="str">
        <f t="shared" si="65"/>
        <v>项</v>
      </c>
    </row>
    <row r="208" s="178" customFormat="1" ht="36" customHeight="1" spans="1:8">
      <c r="A208" s="213" t="s">
        <v>496</v>
      </c>
      <c r="B208" s="214" t="s">
        <v>497</v>
      </c>
      <c r="C208" s="237">
        <v>0</v>
      </c>
      <c r="D208" s="237">
        <f t="shared" si="63"/>
        <v>0</v>
      </c>
      <c r="E208" s="218"/>
      <c r="F208" s="219">
        <v>0</v>
      </c>
      <c r="G208" s="217">
        <f t="shared" si="64"/>
        <v>0</v>
      </c>
      <c r="H208" s="209" t="str">
        <f t="shared" si="65"/>
        <v>项</v>
      </c>
    </row>
    <row r="209" s="178" customFormat="1" ht="36" customHeight="1" spans="1:8">
      <c r="A209" s="213" t="s">
        <v>498</v>
      </c>
      <c r="B209" s="214" t="s">
        <v>499</v>
      </c>
      <c r="C209" s="207">
        <f>SUM(C210:C214)</f>
        <v>459</v>
      </c>
      <c r="D209" s="207">
        <f>SUM(D210:D214)</f>
        <v>-8</v>
      </c>
      <c r="E209" s="207">
        <f>SUM(E210:E214)</f>
        <v>4</v>
      </c>
      <c r="F209" s="207">
        <f>SUM(F210:F214)</f>
        <v>-12</v>
      </c>
      <c r="G209" s="207">
        <f>SUM(G210:G214)</f>
        <v>451</v>
      </c>
      <c r="H209" s="209" t="s">
        <v>182</v>
      </c>
    </row>
    <row r="210" s="178" customFormat="1" ht="36" customHeight="1" spans="1:8">
      <c r="A210" s="213" t="s">
        <v>500</v>
      </c>
      <c r="B210" s="214" t="s">
        <v>184</v>
      </c>
      <c r="C210" s="237">
        <v>459</v>
      </c>
      <c r="D210" s="237">
        <f t="shared" ref="D210:D214" si="66">E210+F210</f>
        <v>-8</v>
      </c>
      <c r="E210" s="217">
        <v>4</v>
      </c>
      <c r="F210" s="220">
        <v>-12</v>
      </c>
      <c r="G210" s="217">
        <f t="shared" ref="G210:G214" si="67">C210+D210</f>
        <v>451</v>
      </c>
      <c r="H210" s="209" t="str">
        <f t="shared" ref="H210:H214" si="68">IF(LEN(A210)=3,"类",IF(LEN(A210)=5,"款","项"))</f>
        <v>项</v>
      </c>
    </row>
    <row r="211" s="178" customFormat="1" ht="36" customHeight="1" spans="1:8">
      <c r="A211" s="213" t="s">
        <v>501</v>
      </c>
      <c r="B211" s="214" t="s">
        <v>186</v>
      </c>
      <c r="C211" s="237">
        <v>0</v>
      </c>
      <c r="D211" s="237">
        <f t="shared" si="66"/>
        <v>0</v>
      </c>
      <c r="E211" s="218"/>
      <c r="F211" s="219">
        <v>0</v>
      </c>
      <c r="G211" s="217">
        <f t="shared" si="67"/>
        <v>0</v>
      </c>
      <c r="H211" s="209" t="str">
        <f t="shared" si="68"/>
        <v>项</v>
      </c>
    </row>
    <row r="212" s="178" customFormat="1" ht="36" customHeight="1" spans="1:8">
      <c r="A212" s="213" t="s">
        <v>502</v>
      </c>
      <c r="B212" s="214" t="s">
        <v>188</v>
      </c>
      <c r="C212" s="237">
        <v>0</v>
      </c>
      <c r="D212" s="237">
        <f t="shared" si="66"/>
        <v>0</v>
      </c>
      <c r="E212" s="218"/>
      <c r="F212" s="219">
        <v>0</v>
      </c>
      <c r="G212" s="217">
        <f t="shared" si="67"/>
        <v>0</v>
      </c>
      <c r="H212" s="209" t="str">
        <f t="shared" si="68"/>
        <v>项</v>
      </c>
    </row>
    <row r="213" s="178" customFormat="1" ht="36" customHeight="1" spans="1:8">
      <c r="A213" s="213" t="s">
        <v>503</v>
      </c>
      <c r="B213" s="214" t="s">
        <v>202</v>
      </c>
      <c r="C213" s="237">
        <v>0</v>
      </c>
      <c r="D213" s="237">
        <f t="shared" si="66"/>
        <v>0</v>
      </c>
      <c r="E213" s="218"/>
      <c r="F213" s="219">
        <v>0</v>
      </c>
      <c r="G213" s="217">
        <f t="shared" si="67"/>
        <v>0</v>
      </c>
      <c r="H213" s="209" t="str">
        <f t="shared" si="68"/>
        <v>项</v>
      </c>
    </row>
    <row r="214" s="178" customFormat="1" ht="36" customHeight="1" spans="1:8">
      <c r="A214" s="213" t="s">
        <v>504</v>
      </c>
      <c r="B214" s="214" t="s">
        <v>499</v>
      </c>
      <c r="C214" s="237">
        <v>0</v>
      </c>
      <c r="D214" s="237">
        <f t="shared" si="66"/>
        <v>0</v>
      </c>
      <c r="E214" s="218"/>
      <c r="F214" s="219">
        <v>0</v>
      </c>
      <c r="G214" s="217">
        <f t="shared" si="67"/>
        <v>0</v>
      </c>
      <c r="H214" s="209" t="str">
        <f t="shared" si="68"/>
        <v>项</v>
      </c>
    </row>
    <row r="215" s="178" customFormat="1" ht="36" customHeight="1" spans="1:8">
      <c r="A215" s="213" t="s">
        <v>505</v>
      </c>
      <c r="B215" s="214" t="s">
        <v>506</v>
      </c>
      <c r="C215" s="207">
        <f>SUM(C216:C221)</f>
        <v>0</v>
      </c>
      <c r="D215" s="207">
        <f>SUM(D216:D221)</f>
        <v>0</v>
      </c>
      <c r="E215" s="207">
        <f>SUM(E216:E221)</f>
        <v>0</v>
      </c>
      <c r="F215" s="207">
        <f>SUM(F216:F221)</f>
        <v>0</v>
      </c>
      <c r="G215" s="207">
        <f>SUM(G216:G221)</f>
        <v>0</v>
      </c>
      <c r="H215" s="209" t="s">
        <v>182</v>
      </c>
    </row>
    <row r="216" s="178" customFormat="1" ht="36" customHeight="1" spans="1:8">
      <c r="A216" s="213" t="s">
        <v>507</v>
      </c>
      <c r="B216" s="214" t="s">
        <v>184</v>
      </c>
      <c r="C216" s="237">
        <v>0</v>
      </c>
      <c r="D216" s="237">
        <f t="shared" ref="D216:D221" si="69">E216+F216</f>
        <v>0</v>
      </c>
      <c r="E216" s="218"/>
      <c r="F216" s="219">
        <v>0</v>
      </c>
      <c r="G216" s="217">
        <f t="shared" ref="G216:G221" si="70">C216+D216</f>
        <v>0</v>
      </c>
      <c r="H216" s="209" t="str">
        <f t="shared" ref="H216:H221" si="71">IF(LEN(A216)=3,"类",IF(LEN(A216)=5,"款","项"))</f>
        <v>项</v>
      </c>
    </row>
    <row r="217" s="178" customFormat="1" ht="36" customHeight="1" spans="1:8">
      <c r="A217" s="213" t="s">
        <v>508</v>
      </c>
      <c r="B217" s="214" t="s">
        <v>186</v>
      </c>
      <c r="C217" s="237">
        <v>0</v>
      </c>
      <c r="D217" s="237">
        <f t="shared" si="69"/>
        <v>0</v>
      </c>
      <c r="E217" s="218"/>
      <c r="F217" s="219">
        <v>0</v>
      </c>
      <c r="G217" s="217">
        <f t="shared" si="70"/>
        <v>0</v>
      </c>
      <c r="H217" s="209" t="str">
        <f t="shared" si="71"/>
        <v>项</v>
      </c>
    </row>
    <row r="218" s="178" customFormat="1" ht="36" customHeight="1" spans="1:8">
      <c r="A218" s="213" t="s">
        <v>509</v>
      </c>
      <c r="B218" s="214" t="s">
        <v>188</v>
      </c>
      <c r="C218" s="237">
        <v>0</v>
      </c>
      <c r="D218" s="237">
        <f t="shared" si="69"/>
        <v>0</v>
      </c>
      <c r="E218" s="218"/>
      <c r="F218" s="219">
        <v>0</v>
      </c>
      <c r="G218" s="217">
        <f t="shared" si="70"/>
        <v>0</v>
      </c>
      <c r="H218" s="209" t="str">
        <f t="shared" si="71"/>
        <v>项</v>
      </c>
    </row>
    <row r="219" s="178" customFormat="1" ht="36" customHeight="1" spans="1:8">
      <c r="A219" s="213" t="s">
        <v>510</v>
      </c>
      <c r="B219" s="214" t="s">
        <v>511</v>
      </c>
      <c r="C219" s="237">
        <v>0</v>
      </c>
      <c r="D219" s="237">
        <f t="shared" si="69"/>
        <v>0</v>
      </c>
      <c r="E219" s="218"/>
      <c r="F219" s="219">
        <v>0</v>
      </c>
      <c r="G219" s="217">
        <f t="shared" si="70"/>
        <v>0</v>
      </c>
      <c r="H219" s="209" t="str">
        <f t="shared" si="71"/>
        <v>项</v>
      </c>
    </row>
    <row r="220" s="178" customFormat="1" ht="36" customHeight="1" spans="1:8">
      <c r="A220" s="213" t="s">
        <v>512</v>
      </c>
      <c r="B220" s="214" t="s">
        <v>202</v>
      </c>
      <c r="C220" s="237">
        <v>0</v>
      </c>
      <c r="D220" s="237">
        <f t="shared" si="69"/>
        <v>0</v>
      </c>
      <c r="E220" s="218"/>
      <c r="F220" s="219">
        <v>0</v>
      </c>
      <c r="G220" s="217">
        <f t="shared" si="70"/>
        <v>0</v>
      </c>
      <c r="H220" s="209" t="str">
        <f t="shared" si="71"/>
        <v>项</v>
      </c>
    </row>
    <row r="221" s="178" customFormat="1" ht="36" customHeight="1" spans="1:8">
      <c r="A221" s="213" t="s">
        <v>513</v>
      </c>
      <c r="B221" s="214" t="s">
        <v>514</v>
      </c>
      <c r="C221" s="237">
        <v>0</v>
      </c>
      <c r="D221" s="237">
        <f t="shared" si="69"/>
        <v>0</v>
      </c>
      <c r="E221" s="218"/>
      <c r="F221" s="219">
        <v>0</v>
      </c>
      <c r="G221" s="217">
        <f t="shared" si="70"/>
        <v>0</v>
      </c>
      <c r="H221" s="209" t="str">
        <f t="shared" si="71"/>
        <v>项</v>
      </c>
    </row>
    <row r="222" s="178" customFormat="1" ht="36" customHeight="1" spans="1:8">
      <c r="A222" s="213" t="s">
        <v>515</v>
      </c>
      <c r="B222" s="214" t="s">
        <v>516</v>
      </c>
      <c r="C222" s="207">
        <f>SUM(C223:C236)</f>
        <v>1085</v>
      </c>
      <c r="D222" s="207">
        <f>SUM(D223:D236)</f>
        <v>-43</v>
      </c>
      <c r="E222" s="207">
        <f>SUM(E223:E236)</f>
        <v>0</v>
      </c>
      <c r="F222" s="207">
        <f>SUM(F223:F236)</f>
        <v>-43</v>
      </c>
      <c r="G222" s="207">
        <f>SUM(G223:G236)</f>
        <v>1042</v>
      </c>
      <c r="H222" s="209" t="s">
        <v>182</v>
      </c>
    </row>
    <row r="223" s="178" customFormat="1" ht="36" customHeight="1" spans="1:8">
      <c r="A223" s="213" t="s">
        <v>517</v>
      </c>
      <c r="B223" s="214" t="s">
        <v>184</v>
      </c>
      <c r="C223" s="237">
        <v>1017</v>
      </c>
      <c r="D223" s="237">
        <f t="shared" ref="D223:D236" si="72">E223+F223</f>
        <v>-43</v>
      </c>
      <c r="E223" s="217"/>
      <c r="F223" s="220">
        <v>-43</v>
      </c>
      <c r="G223" s="217">
        <f t="shared" ref="G223:G236" si="73">C223+D223</f>
        <v>974</v>
      </c>
      <c r="H223" s="209" t="str">
        <f t="shared" ref="H223:H236" si="74">IF(LEN(A223)=3,"类",IF(LEN(A223)=5,"款","项"))</f>
        <v>项</v>
      </c>
    </row>
    <row r="224" s="178" customFormat="1" ht="36" customHeight="1" spans="1:8">
      <c r="A224" s="213" t="s">
        <v>518</v>
      </c>
      <c r="B224" s="214" t="s">
        <v>186</v>
      </c>
      <c r="C224" s="237">
        <v>0</v>
      </c>
      <c r="D224" s="237">
        <f t="shared" si="72"/>
        <v>0</v>
      </c>
      <c r="E224" s="218"/>
      <c r="F224" s="219">
        <v>0</v>
      </c>
      <c r="G224" s="217">
        <f t="shared" si="73"/>
        <v>0</v>
      </c>
      <c r="H224" s="209" t="str">
        <f t="shared" si="74"/>
        <v>项</v>
      </c>
    </row>
    <row r="225" s="178" customFormat="1" ht="36" customHeight="1" spans="1:8">
      <c r="A225" s="213" t="s">
        <v>519</v>
      </c>
      <c r="B225" s="214" t="s">
        <v>188</v>
      </c>
      <c r="C225" s="237">
        <v>0</v>
      </c>
      <c r="D225" s="237">
        <f t="shared" si="72"/>
        <v>0</v>
      </c>
      <c r="E225" s="218"/>
      <c r="F225" s="219">
        <v>0</v>
      </c>
      <c r="G225" s="217">
        <f t="shared" si="73"/>
        <v>0</v>
      </c>
      <c r="H225" s="209" t="str">
        <f t="shared" si="74"/>
        <v>项</v>
      </c>
    </row>
    <row r="226" s="178" customFormat="1" ht="36" customHeight="1" spans="1:8">
      <c r="A226" s="213" t="s">
        <v>520</v>
      </c>
      <c r="B226" s="214" t="s">
        <v>521</v>
      </c>
      <c r="C226" s="237">
        <v>0</v>
      </c>
      <c r="D226" s="237">
        <f t="shared" si="72"/>
        <v>0</v>
      </c>
      <c r="E226" s="218"/>
      <c r="F226" s="219">
        <v>0</v>
      </c>
      <c r="G226" s="217">
        <f t="shared" si="73"/>
        <v>0</v>
      </c>
      <c r="H226" s="209" t="str">
        <f t="shared" si="74"/>
        <v>项</v>
      </c>
    </row>
    <row r="227" s="178" customFormat="1" ht="36" customHeight="1" spans="1:8">
      <c r="A227" s="213" t="s">
        <v>522</v>
      </c>
      <c r="B227" s="214" t="s">
        <v>523</v>
      </c>
      <c r="C227" s="237">
        <v>0</v>
      </c>
      <c r="D227" s="237">
        <f t="shared" si="72"/>
        <v>0</v>
      </c>
      <c r="E227" s="218"/>
      <c r="F227" s="219">
        <v>0</v>
      </c>
      <c r="G227" s="217">
        <f t="shared" si="73"/>
        <v>0</v>
      </c>
      <c r="H227" s="209" t="str">
        <f t="shared" si="74"/>
        <v>项</v>
      </c>
    </row>
    <row r="228" s="178" customFormat="1" ht="36" customHeight="1" spans="1:8">
      <c r="A228" s="213" t="s">
        <v>524</v>
      </c>
      <c r="B228" s="214" t="s">
        <v>285</v>
      </c>
      <c r="C228" s="237">
        <v>0</v>
      </c>
      <c r="D228" s="237">
        <f t="shared" si="72"/>
        <v>0</v>
      </c>
      <c r="E228" s="218"/>
      <c r="F228" s="219">
        <v>0</v>
      </c>
      <c r="G228" s="217">
        <f t="shared" si="73"/>
        <v>0</v>
      </c>
      <c r="H228" s="209" t="str">
        <f t="shared" si="74"/>
        <v>项</v>
      </c>
    </row>
    <row r="229" s="178" customFormat="1" ht="36" customHeight="1" spans="1:8">
      <c r="A229" s="213" t="s">
        <v>525</v>
      </c>
      <c r="B229" s="214" t="s">
        <v>526</v>
      </c>
      <c r="C229" s="237">
        <v>0</v>
      </c>
      <c r="D229" s="237">
        <f t="shared" si="72"/>
        <v>0</v>
      </c>
      <c r="E229" s="218"/>
      <c r="F229" s="219">
        <v>0</v>
      </c>
      <c r="G229" s="217">
        <f t="shared" si="73"/>
        <v>0</v>
      </c>
      <c r="H229" s="209" t="str">
        <f t="shared" si="74"/>
        <v>项</v>
      </c>
    </row>
    <row r="230" s="178" customFormat="1" ht="36" customHeight="1" spans="1:8">
      <c r="A230" s="213" t="s">
        <v>527</v>
      </c>
      <c r="B230" s="214" t="s">
        <v>528</v>
      </c>
      <c r="C230" s="237">
        <v>0</v>
      </c>
      <c r="D230" s="237">
        <f t="shared" si="72"/>
        <v>0</v>
      </c>
      <c r="E230" s="218"/>
      <c r="F230" s="219">
        <v>0</v>
      </c>
      <c r="G230" s="217">
        <f t="shared" si="73"/>
        <v>0</v>
      </c>
      <c r="H230" s="209" t="str">
        <f t="shared" si="74"/>
        <v>项</v>
      </c>
    </row>
    <row r="231" s="178" customFormat="1" ht="36" customHeight="1" spans="1:8">
      <c r="A231" s="213" t="s">
        <v>529</v>
      </c>
      <c r="B231" s="214" t="s">
        <v>530</v>
      </c>
      <c r="C231" s="237">
        <v>0</v>
      </c>
      <c r="D231" s="237">
        <f t="shared" si="72"/>
        <v>0</v>
      </c>
      <c r="E231" s="218"/>
      <c r="F231" s="219">
        <v>0</v>
      </c>
      <c r="G231" s="217">
        <f t="shared" si="73"/>
        <v>0</v>
      </c>
      <c r="H231" s="209" t="str">
        <f t="shared" si="74"/>
        <v>项</v>
      </c>
    </row>
    <row r="232" s="178" customFormat="1" ht="36" customHeight="1" spans="1:8">
      <c r="A232" s="213" t="s">
        <v>531</v>
      </c>
      <c r="B232" s="214" t="s">
        <v>532</v>
      </c>
      <c r="C232" s="237">
        <v>0</v>
      </c>
      <c r="D232" s="237">
        <f t="shared" si="72"/>
        <v>0</v>
      </c>
      <c r="E232" s="218"/>
      <c r="F232" s="219">
        <v>0</v>
      </c>
      <c r="G232" s="217">
        <f t="shared" si="73"/>
        <v>0</v>
      </c>
      <c r="H232" s="209" t="str">
        <f t="shared" si="74"/>
        <v>项</v>
      </c>
    </row>
    <row r="233" s="178" customFormat="1" ht="36" customHeight="1" spans="1:8">
      <c r="A233" s="213" t="s">
        <v>533</v>
      </c>
      <c r="B233" s="214" t="s">
        <v>534</v>
      </c>
      <c r="C233" s="237">
        <v>0</v>
      </c>
      <c r="D233" s="237">
        <f t="shared" si="72"/>
        <v>0</v>
      </c>
      <c r="E233" s="218"/>
      <c r="F233" s="219">
        <v>0</v>
      </c>
      <c r="G233" s="217">
        <f t="shared" si="73"/>
        <v>0</v>
      </c>
      <c r="H233" s="209" t="str">
        <f t="shared" si="74"/>
        <v>项</v>
      </c>
    </row>
    <row r="234" s="178" customFormat="1" ht="36" customHeight="1" spans="1:8">
      <c r="A234" s="213" t="s">
        <v>535</v>
      </c>
      <c r="B234" s="214" t="s">
        <v>536</v>
      </c>
      <c r="C234" s="237">
        <v>0</v>
      </c>
      <c r="D234" s="237">
        <f t="shared" si="72"/>
        <v>0</v>
      </c>
      <c r="E234" s="218"/>
      <c r="F234" s="219">
        <v>0</v>
      </c>
      <c r="G234" s="217">
        <f t="shared" si="73"/>
        <v>0</v>
      </c>
      <c r="H234" s="209" t="str">
        <f t="shared" si="74"/>
        <v>项</v>
      </c>
    </row>
    <row r="235" s="178" customFormat="1" ht="36" customHeight="1" spans="1:8">
      <c r="A235" s="213" t="s">
        <v>537</v>
      </c>
      <c r="B235" s="214" t="s">
        <v>202</v>
      </c>
      <c r="C235" s="237">
        <v>0</v>
      </c>
      <c r="D235" s="237">
        <f t="shared" si="72"/>
        <v>0</v>
      </c>
      <c r="E235" s="218"/>
      <c r="F235" s="219">
        <v>0</v>
      </c>
      <c r="G235" s="217">
        <f t="shared" si="73"/>
        <v>0</v>
      </c>
      <c r="H235" s="209" t="str">
        <f t="shared" si="74"/>
        <v>项</v>
      </c>
    </row>
    <row r="236" s="178" customFormat="1" ht="36" customHeight="1" spans="1:8">
      <c r="A236" s="213" t="s">
        <v>538</v>
      </c>
      <c r="B236" s="214" t="s">
        <v>539</v>
      </c>
      <c r="C236" s="237">
        <v>68</v>
      </c>
      <c r="D236" s="237">
        <f t="shared" si="72"/>
        <v>0</v>
      </c>
      <c r="E236" s="217"/>
      <c r="F236" s="220">
        <v>0</v>
      </c>
      <c r="G236" s="217">
        <f t="shared" si="73"/>
        <v>68</v>
      </c>
      <c r="H236" s="209" t="str">
        <f t="shared" si="74"/>
        <v>项</v>
      </c>
    </row>
    <row r="237" s="178" customFormat="1" ht="36" customHeight="1" spans="1:8">
      <c r="A237" s="213" t="s">
        <v>540</v>
      </c>
      <c r="B237" s="214" t="s">
        <v>541</v>
      </c>
      <c r="C237" s="207">
        <f>SUM(C238:C239)</f>
        <v>11</v>
      </c>
      <c r="D237" s="207">
        <f>SUM(D238:D239)</f>
        <v>0</v>
      </c>
      <c r="E237" s="207">
        <f>SUM(E238:E239)</f>
        <v>0</v>
      </c>
      <c r="F237" s="207">
        <f>SUM(F238:F239)</f>
        <v>0</v>
      </c>
      <c r="G237" s="207">
        <f>SUM(G238:G239)</f>
        <v>11</v>
      </c>
      <c r="H237" s="209" t="s">
        <v>182</v>
      </c>
    </row>
    <row r="238" s="178" customFormat="1" ht="36" customHeight="1" spans="1:8">
      <c r="A238" s="213" t="s">
        <v>542</v>
      </c>
      <c r="B238" s="214" t="s">
        <v>543</v>
      </c>
      <c r="C238" s="237">
        <v>0</v>
      </c>
      <c r="D238" s="237">
        <f>E238+F238</f>
        <v>0</v>
      </c>
      <c r="E238" s="218"/>
      <c r="F238" s="219">
        <v>0</v>
      </c>
      <c r="G238" s="217">
        <f>C238+D238</f>
        <v>0</v>
      </c>
      <c r="H238" s="209" t="str">
        <f>IF(LEN(A238)=3,"类",IF(LEN(A238)=5,"款","项"))</f>
        <v>项</v>
      </c>
    </row>
    <row r="239" s="178" customFormat="1" ht="36" customHeight="1" spans="1:8">
      <c r="A239" s="213" t="s">
        <v>544</v>
      </c>
      <c r="B239" s="214" t="s">
        <v>541</v>
      </c>
      <c r="C239" s="237">
        <v>11</v>
      </c>
      <c r="D239" s="237">
        <f>E239+F239</f>
        <v>0</v>
      </c>
      <c r="E239" s="217"/>
      <c r="F239" s="220">
        <v>0</v>
      </c>
      <c r="G239" s="217">
        <f>C239+D239</f>
        <v>11</v>
      </c>
      <c r="H239" s="209" t="str">
        <f>IF(LEN(A239)=3,"类",IF(LEN(A239)=5,"款","项"))</f>
        <v>项</v>
      </c>
    </row>
    <row r="240" s="178" customFormat="1" ht="36" customHeight="1" spans="1:8">
      <c r="A240" s="210" t="s">
        <v>121</v>
      </c>
      <c r="B240" s="206" t="s">
        <v>122</v>
      </c>
      <c r="C240" s="207">
        <f>SUM(C241:C242)</f>
        <v>0</v>
      </c>
      <c r="D240" s="207">
        <f>SUM(D241:D242)</f>
        <v>0</v>
      </c>
      <c r="E240" s="207">
        <f>SUM(E241:E242)</f>
        <v>0</v>
      </c>
      <c r="F240" s="207">
        <f>SUM(F241:F242)</f>
        <v>0</v>
      </c>
      <c r="G240" s="207">
        <f>SUM(G241:G242)</f>
        <v>0</v>
      </c>
      <c r="H240" s="209" t="s">
        <v>179</v>
      </c>
    </row>
    <row r="241" s="178" customFormat="1" ht="36" customHeight="1" spans="1:8">
      <c r="A241" s="213" t="s">
        <v>545</v>
      </c>
      <c r="B241" s="214" t="s">
        <v>546</v>
      </c>
      <c r="C241" s="221"/>
      <c r="D241" s="221"/>
      <c r="E241" s="221"/>
      <c r="F241" s="221"/>
      <c r="G241" s="221"/>
      <c r="H241" s="209" t="s">
        <v>182</v>
      </c>
    </row>
    <row r="242" s="178" customFormat="1" ht="36" customHeight="1" spans="1:8">
      <c r="A242" s="213" t="s">
        <v>547</v>
      </c>
      <c r="B242" s="214" t="s">
        <v>548</v>
      </c>
      <c r="C242" s="221"/>
      <c r="D242" s="221"/>
      <c r="E242" s="221"/>
      <c r="F242" s="221"/>
      <c r="G242" s="221"/>
      <c r="H242" s="209" t="s">
        <v>182</v>
      </c>
    </row>
    <row r="243" s="178" customFormat="1" ht="36" customHeight="1" spans="1:8">
      <c r="A243" s="210" t="s">
        <v>123</v>
      </c>
      <c r="B243" s="206" t="s">
        <v>124</v>
      </c>
      <c r="C243" s="207">
        <f>SUM(C244,C248,C250,C252,C262)</f>
        <v>0</v>
      </c>
      <c r="D243" s="207">
        <f>SUM(D244,D248,D250,D252,D262)</f>
        <v>0</v>
      </c>
      <c r="E243" s="207">
        <f>SUM(E244,E248,E250,E252,E262)</f>
        <v>0</v>
      </c>
      <c r="F243" s="207">
        <f>SUM(F244,F248,F250,F252,F262)</f>
        <v>0</v>
      </c>
      <c r="G243" s="207">
        <f>SUM(G244,G248,G250,G252,G262)</f>
        <v>0</v>
      </c>
      <c r="H243" s="209" t="s">
        <v>179</v>
      </c>
    </row>
    <row r="244" s="178" customFormat="1" ht="36" customHeight="1" spans="1:8">
      <c r="A244" s="223" t="s">
        <v>549</v>
      </c>
      <c r="B244" s="214" t="s">
        <v>550</v>
      </c>
      <c r="C244" s="207">
        <f>SUM(C245:C247)</f>
        <v>0</v>
      </c>
      <c r="D244" s="207">
        <f>SUM(D245:D247)</f>
        <v>0</v>
      </c>
      <c r="E244" s="207">
        <f>SUM(E245:E247)</f>
        <v>0</v>
      </c>
      <c r="F244" s="207">
        <f>SUM(F245:F247)</f>
        <v>0</v>
      </c>
      <c r="G244" s="207">
        <f>SUM(G245:G247)</f>
        <v>0</v>
      </c>
      <c r="H244" s="209" t="s">
        <v>182</v>
      </c>
    </row>
    <row r="245" s="178" customFormat="1" ht="36" customHeight="1" spans="1:8">
      <c r="A245" s="223" t="s">
        <v>551</v>
      </c>
      <c r="B245" s="214" t="s">
        <v>552</v>
      </c>
      <c r="C245" s="237">
        <v>0</v>
      </c>
      <c r="D245" s="237">
        <f t="shared" ref="D245:D247" si="75">E245+F245</f>
        <v>0</v>
      </c>
      <c r="E245" s="218"/>
      <c r="F245" s="219">
        <v>0</v>
      </c>
      <c r="G245" s="217">
        <f t="shared" ref="G245:G247" si="76">C245+D245</f>
        <v>0</v>
      </c>
      <c r="H245" s="209" t="str">
        <f t="shared" ref="H245:H247" si="77">IF(LEN(A245)=3,"类",IF(LEN(A245)=5,"款","项"))</f>
        <v>项</v>
      </c>
    </row>
    <row r="246" s="178" customFormat="1" ht="36" customHeight="1" spans="1:8">
      <c r="A246" s="223" t="s">
        <v>553</v>
      </c>
      <c r="B246" s="214" t="s">
        <v>554</v>
      </c>
      <c r="C246" s="237">
        <v>0</v>
      </c>
      <c r="D246" s="237">
        <f t="shared" si="75"/>
        <v>0</v>
      </c>
      <c r="E246" s="218"/>
      <c r="F246" s="219">
        <v>0</v>
      </c>
      <c r="G246" s="217">
        <f t="shared" si="76"/>
        <v>0</v>
      </c>
      <c r="H246" s="209" t="str">
        <f t="shared" si="77"/>
        <v>项</v>
      </c>
    </row>
    <row r="247" s="178" customFormat="1" ht="36" customHeight="1" spans="1:8">
      <c r="A247" s="223" t="s">
        <v>555</v>
      </c>
      <c r="B247" s="214" t="s">
        <v>556</v>
      </c>
      <c r="C247" s="237">
        <v>0</v>
      </c>
      <c r="D247" s="237">
        <f t="shared" si="75"/>
        <v>0</v>
      </c>
      <c r="E247" s="218"/>
      <c r="F247" s="219">
        <v>0</v>
      </c>
      <c r="G247" s="217">
        <f t="shared" si="76"/>
        <v>0</v>
      </c>
      <c r="H247" s="209" t="str">
        <f t="shared" si="77"/>
        <v>项</v>
      </c>
    </row>
    <row r="248" s="178" customFormat="1" ht="36" customHeight="1" spans="1:8">
      <c r="A248" s="223" t="s">
        <v>557</v>
      </c>
      <c r="B248" s="214" t="s">
        <v>558</v>
      </c>
      <c r="C248" s="207">
        <f>C249</f>
        <v>0</v>
      </c>
      <c r="D248" s="207">
        <f>D249</f>
        <v>0</v>
      </c>
      <c r="E248" s="207">
        <f>E249</f>
        <v>0</v>
      </c>
      <c r="F248" s="207">
        <f>F249</f>
        <v>0</v>
      </c>
      <c r="G248" s="207">
        <f>G249</f>
        <v>0</v>
      </c>
      <c r="H248" s="209" t="s">
        <v>182</v>
      </c>
    </row>
    <row r="249" s="178" customFormat="1" ht="36" customHeight="1" spans="1:8">
      <c r="A249" s="223" t="s">
        <v>559</v>
      </c>
      <c r="B249" s="214" t="s">
        <v>558</v>
      </c>
      <c r="C249" s="237">
        <v>0</v>
      </c>
      <c r="D249" s="237">
        <f t="shared" ref="D249:D261" si="78">E249+F249</f>
        <v>0</v>
      </c>
      <c r="E249" s="218"/>
      <c r="F249" s="219">
        <v>0</v>
      </c>
      <c r="G249" s="217">
        <f t="shared" ref="G249:G261" si="79">C249+D249</f>
        <v>0</v>
      </c>
      <c r="H249" s="209" t="str">
        <f t="shared" ref="H249:H261" si="80">IF(LEN(A249)=3,"类",IF(LEN(A249)=5,"款","项"))</f>
        <v>项</v>
      </c>
    </row>
    <row r="250" s="178" customFormat="1" ht="36" customHeight="1" spans="1:8">
      <c r="A250" s="223" t="s">
        <v>560</v>
      </c>
      <c r="B250" s="214" t="s">
        <v>561</v>
      </c>
      <c r="C250" s="207">
        <f>C251</f>
        <v>0</v>
      </c>
      <c r="D250" s="207">
        <f>D251</f>
        <v>0</v>
      </c>
      <c r="E250" s="207">
        <f>E251</f>
        <v>0</v>
      </c>
      <c r="F250" s="207">
        <f>F251</f>
        <v>0</v>
      </c>
      <c r="G250" s="207">
        <f>G251</f>
        <v>0</v>
      </c>
      <c r="H250" s="209" t="s">
        <v>182</v>
      </c>
    </row>
    <row r="251" s="178" customFormat="1" ht="36" customHeight="1" spans="1:8">
      <c r="A251" s="223" t="s">
        <v>562</v>
      </c>
      <c r="B251" s="214" t="s">
        <v>561</v>
      </c>
      <c r="C251" s="237">
        <v>0</v>
      </c>
      <c r="D251" s="237">
        <f t="shared" si="78"/>
        <v>0</v>
      </c>
      <c r="E251" s="218"/>
      <c r="F251" s="219">
        <v>0</v>
      </c>
      <c r="G251" s="217">
        <f t="shared" si="79"/>
        <v>0</v>
      </c>
      <c r="H251" s="209" t="str">
        <f t="shared" si="80"/>
        <v>项</v>
      </c>
    </row>
    <row r="252" s="178" customFormat="1" ht="36" customHeight="1" spans="1:8">
      <c r="A252" s="213" t="s">
        <v>563</v>
      </c>
      <c r="B252" s="214" t="s">
        <v>564</v>
      </c>
      <c r="C252" s="207">
        <f>SUM(C253:C261)</f>
        <v>0</v>
      </c>
      <c r="D252" s="207">
        <f>SUM(D253:D261)</f>
        <v>0</v>
      </c>
      <c r="E252" s="207">
        <f>SUM(E253:E261)</f>
        <v>0</v>
      </c>
      <c r="F252" s="207">
        <f>SUM(F253:F261)</f>
        <v>0</v>
      </c>
      <c r="G252" s="207">
        <f>SUM(G253:G261)</f>
        <v>0</v>
      </c>
      <c r="H252" s="209" t="s">
        <v>182</v>
      </c>
    </row>
    <row r="253" s="178" customFormat="1" ht="36" customHeight="1" spans="1:8">
      <c r="A253" s="213" t="s">
        <v>565</v>
      </c>
      <c r="B253" s="214" t="s">
        <v>566</v>
      </c>
      <c r="C253" s="237">
        <v>0</v>
      </c>
      <c r="D253" s="237">
        <f t="shared" si="78"/>
        <v>0</v>
      </c>
      <c r="E253" s="218"/>
      <c r="F253" s="219">
        <v>0</v>
      </c>
      <c r="G253" s="217">
        <f t="shared" si="79"/>
        <v>0</v>
      </c>
      <c r="H253" s="209" t="str">
        <f t="shared" si="80"/>
        <v>项</v>
      </c>
    </row>
    <row r="254" s="178" customFormat="1" ht="36" customHeight="1" spans="1:8">
      <c r="A254" s="213" t="s">
        <v>567</v>
      </c>
      <c r="B254" s="214" t="s">
        <v>568</v>
      </c>
      <c r="C254" s="237">
        <v>0</v>
      </c>
      <c r="D254" s="237">
        <f t="shared" si="78"/>
        <v>0</v>
      </c>
      <c r="E254" s="218"/>
      <c r="F254" s="219">
        <v>0</v>
      </c>
      <c r="G254" s="217">
        <f t="shared" si="79"/>
        <v>0</v>
      </c>
      <c r="H254" s="209" t="str">
        <f t="shared" si="80"/>
        <v>项</v>
      </c>
    </row>
    <row r="255" s="178" customFormat="1" ht="36" customHeight="1" spans="1:8">
      <c r="A255" s="213" t="s">
        <v>569</v>
      </c>
      <c r="B255" s="214" t="s">
        <v>570</v>
      </c>
      <c r="C255" s="237">
        <v>0</v>
      </c>
      <c r="D255" s="237">
        <f t="shared" si="78"/>
        <v>0</v>
      </c>
      <c r="E255" s="218"/>
      <c r="F255" s="219">
        <v>0</v>
      </c>
      <c r="G255" s="217">
        <f t="shared" si="79"/>
        <v>0</v>
      </c>
      <c r="H255" s="209" t="str">
        <f t="shared" si="80"/>
        <v>项</v>
      </c>
    </row>
    <row r="256" s="178" customFormat="1" ht="36" customHeight="1" spans="1:8">
      <c r="A256" s="213" t="s">
        <v>571</v>
      </c>
      <c r="B256" s="214" t="s">
        <v>572</v>
      </c>
      <c r="C256" s="237">
        <v>0</v>
      </c>
      <c r="D256" s="237">
        <f t="shared" si="78"/>
        <v>0</v>
      </c>
      <c r="E256" s="218"/>
      <c r="F256" s="219">
        <v>0</v>
      </c>
      <c r="G256" s="217">
        <f t="shared" si="79"/>
        <v>0</v>
      </c>
      <c r="H256" s="209" t="str">
        <f t="shared" si="80"/>
        <v>项</v>
      </c>
    </row>
    <row r="257" s="178" customFormat="1" ht="36" customHeight="1" spans="1:8">
      <c r="A257" s="213" t="s">
        <v>573</v>
      </c>
      <c r="B257" s="214" t="s">
        <v>574</v>
      </c>
      <c r="C257" s="237">
        <v>0</v>
      </c>
      <c r="D257" s="237">
        <f t="shared" si="78"/>
        <v>0</v>
      </c>
      <c r="E257" s="218"/>
      <c r="F257" s="219">
        <v>0</v>
      </c>
      <c r="G257" s="217">
        <f t="shared" si="79"/>
        <v>0</v>
      </c>
      <c r="H257" s="209" t="str">
        <f t="shared" si="80"/>
        <v>项</v>
      </c>
    </row>
    <row r="258" s="178" customFormat="1" ht="36" customHeight="1" spans="1:8">
      <c r="A258" s="213" t="s">
        <v>575</v>
      </c>
      <c r="B258" s="214" t="s">
        <v>554</v>
      </c>
      <c r="C258" s="237">
        <v>0</v>
      </c>
      <c r="D258" s="237">
        <f t="shared" si="78"/>
        <v>0</v>
      </c>
      <c r="E258" s="218"/>
      <c r="F258" s="219">
        <v>0</v>
      </c>
      <c r="G258" s="217">
        <f t="shared" si="79"/>
        <v>0</v>
      </c>
      <c r="H258" s="209" t="str">
        <f t="shared" si="80"/>
        <v>项</v>
      </c>
    </row>
    <row r="259" s="178" customFormat="1" ht="36" customHeight="1" spans="1:8">
      <c r="A259" s="213" t="s">
        <v>576</v>
      </c>
      <c r="B259" s="214" t="s">
        <v>577</v>
      </c>
      <c r="C259" s="237">
        <v>0</v>
      </c>
      <c r="D259" s="237">
        <f t="shared" si="78"/>
        <v>0</v>
      </c>
      <c r="E259" s="218"/>
      <c r="F259" s="219">
        <v>0</v>
      </c>
      <c r="G259" s="217">
        <f t="shared" si="79"/>
        <v>0</v>
      </c>
      <c r="H259" s="209" t="str">
        <f t="shared" si="80"/>
        <v>项</v>
      </c>
    </row>
    <row r="260" s="178" customFormat="1" ht="36" customHeight="1" spans="1:8">
      <c r="A260" s="213" t="s">
        <v>578</v>
      </c>
      <c r="B260" s="214" t="s">
        <v>579</v>
      </c>
      <c r="C260" s="237">
        <v>0</v>
      </c>
      <c r="D260" s="237">
        <f t="shared" si="78"/>
        <v>0</v>
      </c>
      <c r="E260" s="218"/>
      <c r="F260" s="219">
        <v>0</v>
      </c>
      <c r="G260" s="217">
        <f t="shared" si="79"/>
        <v>0</v>
      </c>
      <c r="H260" s="209" t="str">
        <f t="shared" si="80"/>
        <v>项</v>
      </c>
    </row>
    <row r="261" s="178" customFormat="1" ht="36" customHeight="1" spans="1:8">
      <c r="A261" s="213" t="s">
        <v>580</v>
      </c>
      <c r="B261" s="214" t="s">
        <v>581</v>
      </c>
      <c r="C261" s="237">
        <v>0</v>
      </c>
      <c r="D261" s="237">
        <f t="shared" si="78"/>
        <v>0</v>
      </c>
      <c r="E261" s="218"/>
      <c r="F261" s="219">
        <v>0</v>
      </c>
      <c r="G261" s="217">
        <f t="shared" si="79"/>
        <v>0</v>
      </c>
      <c r="H261" s="209" t="str">
        <f t="shared" si="80"/>
        <v>项</v>
      </c>
    </row>
    <row r="262" s="178" customFormat="1" ht="36" customHeight="1" spans="1:8">
      <c r="A262" s="213" t="s">
        <v>582</v>
      </c>
      <c r="B262" s="214" t="s">
        <v>583</v>
      </c>
      <c r="C262" s="207">
        <f>C263</f>
        <v>0</v>
      </c>
      <c r="D262" s="207">
        <f>D263</f>
        <v>0</v>
      </c>
      <c r="E262" s="207">
        <f>E263</f>
        <v>0</v>
      </c>
      <c r="F262" s="207">
        <f>F263</f>
        <v>0</v>
      </c>
      <c r="G262" s="207">
        <f>G263</f>
        <v>0</v>
      </c>
      <c r="H262" s="209" t="s">
        <v>182</v>
      </c>
    </row>
    <row r="263" s="178" customFormat="1" ht="36" customHeight="1" spans="1:8">
      <c r="A263" s="223" t="s">
        <v>584</v>
      </c>
      <c r="B263" s="214" t="s">
        <v>583</v>
      </c>
      <c r="C263" s="237">
        <v>0</v>
      </c>
      <c r="D263" s="237">
        <f t="shared" ref="D263:D267" si="81">E263+F263</f>
        <v>0</v>
      </c>
      <c r="E263" s="218"/>
      <c r="F263" s="219">
        <v>0</v>
      </c>
      <c r="G263" s="217">
        <f t="shared" ref="G263:G267" si="82">C263+D263</f>
        <v>0</v>
      </c>
      <c r="H263" s="209" t="str">
        <f t="shared" ref="H263:H267" si="83">IF(LEN(A263)=3,"类",IF(LEN(A263)=5,"款","项"))</f>
        <v>项</v>
      </c>
    </row>
    <row r="264" s="178" customFormat="1" ht="36" customHeight="1" spans="1:8">
      <c r="A264" s="210" t="s">
        <v>125</v>
      </c>
      <c r="B264" s="206" t="s">
        <v>126</v>
      </c>
      <c r="C264" s="207">
        <f>SUM(C265,C268,C279,C286,C294,C303,C317,C327,C337,C345,C351)</f>
        <v>10759</v>
      </c>
      <c r="D264" s="207">
        <f>SUM(D265,D268,D279,D286,D294,D303,D317,D327,D337,D345,D351)</f>
        <v>-25</v>
      </c>
      <c r="E264" s="207">
        <f>SUM(E265,E268,E279,E286,E294,E303,E317,E327,E337,E345,E351)</f>
        <v>30</v>
      </c>
      <c r="F264" s="207">
        <f>SUM(F265,F268,F279,F286,F294,F303,F317,F327,F337,F345,F351)</f>
        <v>-55</v>
      </c>
      <c r="G264" s="207">
        <f>SUM(G265,G268,G279,G286,G294,G303,G317,G327,G337,G345,G351)</f>
        <v>10734</v>
      </c>
      <c r="H264" s="209" t="s">
        <v>179</v>
      </c>
    </row>
    <row r="265" s="178" customFormat="1" ht="36" customHeight="1" spans="1:8">
      <c r="A265" s="213" t="s">
        <v>585</v>
      </c>
      <c r="B265" s="214" t="s">
        <v>586</v>
      </c>
      <c r="C265" s="207">
        <f>SUM(C266:C267)</f>
        <v>18</v>
      </c>
      <c r="D265" s="207">
        <f>SUM(D266:D267)</f>
        <v>0</v>
      </c>
      <c r="E265" s="207">
        <f>SUM(E266:E267)</f>
        <v>0</v>
      </c>
      <c r="F265" s="207">
        <f>SUM(F266:F267)</f>
        <v>0</v>
      </c>
      <c r="G265" s="207">
        <f>SUM(G266:G267)</f>
        <v>18</v>
      </c>
      <c r="H265" s="209" t="s">
        <v>182</v>
      </c>
    </row>
    <row r="266" s="178" customFormat="1" ht="36" customHeight="1" spans="1:8">
      <c r="A266" s="213" t="s">
        <v>587</v>
      </c>
      <c r="B266" s="214" t="s">
        <v>586</v>
      </c>
      <c r="C266" s="237">
        <v>18</v>
      </c>
      <c r="D266" s="237">
        <f t="shared" si="81"/>
        <v>0</v>
      </c>
      <c r="E266" s="217"/>
      <c r="F266" s="220">
        <v>0</v>
      </c>
      <c r="G266" s="217">
        <f t="shared" si="82"/>
        <v>18</v>
      </c>
      <c r="H266" s="209" t="str">
        <f t="shared" si="83"/>
        <v>项</v>
      </c>
    </row>
    <row r="267" s="178" customFormat="1" ht="36" customHeight="1" spans="1:8">
      <c r="A267" s="213" t="s">
        <v>588</v>
      </c>
      <c r="B267" s="214" t="s">
        <v>589</v>
      </c>
      <c r="C267" s="237">
        <v>0</v>
      </c>
      <c r="D267" s="237">
        <f t="shared" si="81"/>
        <v>0</v>
      </c>
      <c r="E267" s="218"/>
      <c r="F267" s="219">
        <v>0</v>
      </c>
      <c r="G267" s="217">
        <f t="shared" si="82"/>
        <v>0</v>
      </c>
      <c r="H267" s="209" t="str">
        <f t="shared" si="83"/>
        <v>项</v>
      </c>
    </row>
    <row r="268" s="178" customFormat="1" ht="36" customHeight="1" spans="1:8">
      <c r="A268" s="213" t="s">
        <v>590</v>
      </c>
      <c r="B268" s="214" t="s">
        <v>591</v>
      </c>
      <c r="C268" s="207">
        <f>SUM(C269:C278)</f>
        <v>9920</v>
      </c>
      <c r="D268" s="207">
        <f>SUM(D269:D278)</f>
        <v>-55</v>
      </c>
      <c r="E268" s="207">
        <f>SUM(E269:E278)</f>
        <v>0</v>
      </c>
      <c r="F268" s="207">
        <f>SUM(F269:F278)</f>
        <v>-55</v>
      </c>
      <c r="G268" s="207">
        <f>SUM(G269:G278)</f>
        <v>9865</v>
      </c>
      <c r="H268" s="209" t="s">
        <v>182</v>
      </c>
    </row>
    <row r="269" s="178" customFormat="1" ht="36" customHeight="1" spans="1:8">
      <c r="A269" s="213" t="s">
        <v>592</v>
      </c>
      <c r="B269" s="214" t="s">
        <v>184</v>
      </c>
      <c r="C269" s="237">
        <v>6289</v>
      </c>
      <c r="D269" s="237">
        <f t="shared" ref="D269:D278" si="84">E269+F269</f>
        <v>-55</v>
      </c>
      <c r="E269" s="217"/>
      <c r="F269" s="220">
        <v>-55</v>
      </c>
      <c r="G269" s="217">
        <f t="shared" ref="G269:G278" si="85">C269+D269</f>
        <v>6234</v>
      </c>
      <c r="H269" s="209" t="str">
        <f t="shared" ref="H269:H278" si="86">IF(LEN(A269)=3,"类",IF(LEN(A269)=5,"款","项"))</f>
        <v>项</v>
      </c>
    </row>
    <row r="270" s="178" customFormat="1" ht="36" customHeight="1" spans="1:8">
      <c r="A270" s="213" t="s">
        <v>593</v>
      </c>
      <c r="B270" s="214" t="s">
        <v>186</v>
      </c>
      <c r="C270" s="237">
        <v>3630</v>
      </c>
      <c r="D270" s="237">
        <f t="shared" si="84"/>
        <v>0</v>
      </c>
      <c r="E270" s="217"/>
      <c r="F270" s="220">
        <v>0</v>
      </c>
      <c r="G270" s="217">
        <f t="shared" si="85"/>
        <v>3630</v>
      </c>
      <c r="H270" s="209" t="str">
        <f t="shared" si="86"/>
        <v>项</v>
      </c>
    </row>
    <row r="271" s="178" customFormat="1" ht="36" customHeight="1" spans="1:8">
      <c r="A271" s="213" t="s">
        <v>594</v>
      </c>
      <c r="B271" s="214" t="s">
        <v>188</v>
      </c>
      <c r="C271" s="237">
        <v>0</v>
      </c>
      <c r="D271" s="237">
        <f t="shared" si="84"/>
        <v>0</v>
      </c>
      <c r="E271" s="218"/>
      <c r="F271" s="219">
        <v>0</v>
      </c>
      <c r="G271" s="217">
        <f t="shared" si="85"/>
        <v>0</v>
      </c>
      <c r="H271" s="209" t="str">
        <f t="shared" si="86"/>
        <v>项</v>
      </c>
    </row>
    <row r="272" s="178" customFormat="1" ht="36" customHeight="1" spans="1:8">
      <c r="A272" s="213" t="s">
        <v>595</v>
      </c>
      <c r="B272" s="214" t="s">
        <v>285</v>
      </c>
      <c r="C272" s="237">
        <v>0</v>
      </c>
      <c r="D272" s="237">
        <f t="shared" si="84"/>
        <v>0</v>
      </c>
      <c r="E272" s="218"/>
      <c r="F272" s="219">
        <v>0</v>
      </c>
      <c r="G272" s="217">
        <f t="shared" si="85"/>
        <v>0</v>
      </c>
      <c r="H272" s="209" t="str">
        <f t="shared" si="86"/>
        <v>项</v>
      </c>
    </row>
    <row r="273" s="178" customFormat="1" ht="36" customHeight="1" spans="1:8">
      <c r="A273" s="213" t="s">
        <v>596</v>
      </c>
      <c r="B273" s="214" t="s">
        <v>597</v>
      </c>
      <c r="C273" s="237">
        <v>0</v>
      </c>
      <c r="D273" s="237">
        <f t="shared" si="84"/>
        <v>0</v>
      </c>
      <c r="E273" s="218"/>
      <c r="F273" s="219">
        <v>0</v>
      </c>
      <c r="G273" s="217">
        <f t="shared" si="85"/>
        <v>0</v>
      </c>
      <c r="H273" s="209" t="str">
        <f t="shared" si="86"/>
        <v>项</v>
      </c>
    </row>
    <row r="274" s="178" customFormat="1" ht="36" customHeight="1" spans="1:8">
      <c r="A274" s="213" t="s">
        <v>598</v>
      </c>
      <c r="B274" s="214" t="s">
        <v>599</v>
      </c>
      <c r="C274" s="237">
        <v>0</v>
      </c>
      <c r="D274" s="237">
        <f t="shared" si="84"/>
        <v>0</v>
      </c>
      <c r="E274" s="218"/>
      <c r="F274" s="219">
        <v>0</v>
      </c>
      <c r="G274" s="217">
        <f t="shared" si="85"/>
        <v>0</v>
      </c>
      <c r="H274" s="209" t="str">
        <f t="shared" si="86"/>
        <v>项</v>
      </c>
    </row>
    <row r="275" s="178" customFormat="1" ht="36" customHeight="1" spans="1:8">
      <c r="A275" s="213" t="s">
        <v>600</v>
      </c>
      <c r="B275" s="214" t="s">
        <v>601</v>
      </c>
      <c r="C275" s="237">
        <v>0</v>
      </c>
      <c r="D275" s="237">
        <f t="shared" si="84"/>
        <v>0</v>
      </c>
      <c r="E275" s="218"/>
      <c r="F275" s="219">
        <v>0</v>
      </c>
      <c r="G275" s="217">
        <f t="shared" si="85"/>
        <v>0</v>
      </c>
      <c r="H275" s="209" t="str">
        <f t="shared" si="86"/>
        <v>项</v>
      </c>
    </row>
    <row r="276" s="178" customFormat="1" ht="36" customHeight="1" spans="1:8">
      <c r="A276" s="213" t="s">
        <v>602</v>
      </c>
      <c r="B276" s="214" t="s">
        <v>603</v>
      </c>
      <c r="C276" s="237">
        <v>0</v>
      </c>
      <c r="D276" s="237">
        <f t="shared" si="84"/>
        <v>0</v>
      </c>
      <c r="E276" s="218"/>
      <c r="F276" s="219">
        <v>0</v>
      </c>
      <c r="G276" s="217">
        <f t="shared" si="85"/>
        <v>0</v>
      </c>
      <c r="H276" s="209" t="str">
        <f t="shared" si="86"/>
        <v>项</v>
      </c>
    </row>
    <row r="277" s="178" customFormat="1" ht="36" customHeight="1" spans="1:8">
      <c r="A277" s="213" t="s">
        <v>604</v>
      </c>
      <c r="B277" s="214" t="s">
        <v>202</v>
      </c>
      <c r="C277" s="237">
        <v>0</v>
      </c>
      <c r="D277" s="237">
        <f t="shared" si="84"/>
        <v>0</v>
      </c>
      <c r="E277" s="218"/>
      <c r="F277" s="219">
        <v>0</v>
      </c>
      <c r="G277" s="217">
        <f t="shared" si="85"/>
        <v>0</v>
      </c>
      <c r="H277" s="209" t="str">
        <f t="shared" si="86"/>
        <v>项</v>
      </c>
    </row>
    <row r="278" s="178" customFormat="1" ht="36" customHeight="1" spans="1:8">
      <c r="A278" s="213" t="s">
        <v>605</v>
      </c>
      <c r="B278" s="214" t="s">
        <v>606</v>
      </c>
      <c r="C278" s="237">
        <v>1</v>
      </c>
      <c r="D278" s="237">
        <f t="shared" si="84"/>
        <v>0</v>
      </c>
      <c r="E278" s="218"/>
      <c r="F278" s="219">
        <v>0</v>
      </c>
      <c r="G278" s="217">
        <f t="shared" si="85"/>
        <v>1</v>
      </c>
      <c r="H278" s="209" t="str">
        <f t="shared" si="86"/>
        <v>项</v>
      </c>
    </row>
    <row r="279" s="178" customFormat="1" ht="36" customHeight="1" spans="1:8">
      <c r="A279" s="213" t="s">
        <v>607</v>
      </c>
      <c r="B279" s="214" t="s">
        <v>608</v>
      </c>
      <c r="C279" s="207">
        <f>SUM(C280:C285)</f>
        <v>0</v>
      </c>
      <c r="D279" s="207">
        <f>SUM(D280:D285)</f>
        <v>0</v>
      </c>
      <c r="E279" s="207">
        <f>SUM(E280:E285)</f>
        <v>0</v>
      </c>
      <c r="F279" s="207">
        <f>SUM(F280:F285)</f>
        <v>0</v>
      </c>
      <c r="G279" s="207">
        <f>SUM(G280:G285)</f>
        <v>0</v>
      </c>
      <c r="H279" s="209" t="s">
        <v>182</v>
      </c>
    </row>
    <row r="280" s="178" customFormat="1" ht="36" customHeight="1" spans="1:8">
      <c r="A280" s="213" t="s">
        <v>609</v>
      </c>
      <c r="B280" s="214" t="s">
        <v>184</v>
      </c>
      <c r="C280" s="237">
        <v>0</v>
      </c>
      <c r="D280" s="237">
        <f t="shared" ref="D280:D285" si="87">E280+F280</f>
        <v>0</v>
      </c>
      <c r="E280" s="218"/>
      <c r="F280" s="219">
        <v>0</v>
      </c>
      <c r="G280" s="217">
        <f t="shared" ref="G280:G285" si="88">C280+D280</f>
        <v>0</v>
      </c>
      <c r="H280" s="209" t="str">
        <f t="shared" ref="H280:H285" si="89">IF(LEN(A280)=3,"类",IF(LEN(A280)=5,"款","项"))</f>
        <v>项</v>
      </c>
    </row>
    <row r="281" s="178" customFormat="1" ht="36" customHeight="1" spans="1:8">
      <c r="A281" s="213" t="s">
        <v>610</v>
      </c>
      <c r="B281" s="214" t="s">
        <v>186</v>
      </c>
      <c r="C281" s="237">
        <v>0</v>
      </c>
      <c r="D281" s="237">
        <f t="shared" si="87"/>
        <v>0</v>
      </c>
      <c r="E281" s="218"/>
      <c r="F281" s="219">
        <v>0</v>
      </c>
      <c r="G281" s="217">
        <f t="shared" si="88"/>
        <v>0</v>
      </c>
      <c r="H281" s="209" t="str">
        <f t="shared" si="89"/>
        <v>项</v>
      </c>
    </row>
    <row r="282" s="178" customFormat="1" ht="36" customHeight="1" spans="1:8">
      <c r="A282" s="213" t="s">
        <v>611</v>
      </c>
      <c r="B282" s="214" t="s">
        <v>188</v>
      </c>
      <c r="C282" s="237">
        <v>0</v>
      </c>
      <c r="D282" s="237">
        <f t="shared" si="87"/>
        <v>0</v>
      </c>
      <c r="E282" s="218"/>
      <c r="F282" s="219">
        <v>0</v>
      </c>
      <c r="G282" s="217">
        <f t="shared" si="88"/>
        <v>0</v>
      </c>
      <c r="H282" s="209" t="str">
        <f t="shared" si="89"/>
        <v>项</v>
      </c>
    </row>
    <row r="283" s="178" customFormat="1" ht="36" customHeight="1" spans="1:8">
      <c r="A283" s="213" t="s">
        <v>612</v>
      </c>
      <c r="B283" s="214" t="s">
        <v>613</v>
      </c>
      <c r="C283" s="237">
        <v>0</v>
      </c>
      <c r="D283" s="237">
        <f t="shared" si="87"/>
        <v>0</v>
      </c>
      <c r="E283" s="218"/>
      <c r="F283" s="219">
        <v>0</v>
      </c>
      <c r="G283" s="217">
        <f t="shared" si="88"/>
        <v>0</v>
      </c>
      <c r="H283" s="209" t="str">
        <f t="shared" si="89"/>
        <v>项</v>
      </c>
    </row>
    <row r="284" s="178" customFormat="1" ht="36" customHeight="1" spans="1:8">
      <c r="A284" s="213" t="s">
        <v>614</v>
      </c>
      <c r="B284" s="214" t="s">
        <v>202</v>
      </c>
      <c r="C284" s="237">
        <v>0</v>
      </c>
      <c r="D284" s="237">
        <f t="shared" si="87"/>
        <v>0</v>
      </c>
      <c r="E284" s="218"/>
      <c r="F284" s="219">
        <v>0</v>
      </c>
      <c r="G284" s="217">
        <f t="shared" si="88"/>
        <v>0</v>
      </c>
      <c r="H284" s="209" t="str">
        <f t="shared" si="89"/>
        <v>项</v>
      </c>
    </row>
    <row r="285" s="178" customFormat="1" ht="36" customHeight="1" spans="1:8">
      <c r="A285" s="213" t="s">
        <v>615</v>
      </c>
      <c r="B285" s="214" t="s">
        <v>616</v>
      </c>
      <c r="C285" s="237">
        <v>0</v>
      </c>
      <c r="D285" s="237">
        <f t="shared" si="87"/>
        <v>0</v>
      </c>
      <c r="E285" s="218"/>
      <c r="F285" s="219">
        <v>0</v>
      </c>
      <c r="G285" s="217">
        <f t="shared" si="88"/>
        <v>0</v>
      </c>
      <c r="H285" s="209" t="str">
        <f t="shared" si="89"/>
        <v>项</v>
      </c>
    </row>
    <row r="286" s="178" customFormat="1" ht="36" customHeight="1" spans="1:8">
      <c r="A286" s="213" t="s">
        <v>617</v>
      </c>
      <c r="B286" s="214" t="s">
        <v>618</v>
      </c>
      <c r="C286" s="207">
        <f>SUM(C287:C293)</f>
        <v>25</v>
      </c>
      <c r="D286" s="207">
        <f>SUM(D287:D293)</f>
        <v>0</v>
      </c>
      <c r="E286" s="207">
        <f>SUM(E287:E293)</f>
        <v>0</v>
      </c>
      <c r="F286" s="207">
        <f>SUM(F287:F293)</f>
        <v>0</v>
      </c>
      <c r="G286" s="207">
        <f>SUM(G287:G293)</f>
        <v>25</v>
      </c>
      <c r="H286" s="209" t="s">
        <v>182</v>
      </c>
    </row>
    <row r="287" s="178" customFormat="1" ht="36" customHeight="1" spans="1:8">
      <c r="A287" s="213" t="s">
        <v>619</v>
      </c>
      <c r="B287" s="214" t="s">
        <v>184</v>
      </c>
      <c r="C287" s="237">
        <v>25</v>
      </c>
      <c r="D287" s="237">
        <f t="shared" ref="D287:D293" si="90">E287+F287</f>
        <v>0</v>
      </c>
      <c r="E287" s="217"/>
      <c r="F287" s="220">
        <v>0</v>
      </c>
      <c r="G287" s="217">
        <f t="shared" ref="G287:G293" si="91">C287+D287</f>
        <v>25</v>
      </c>
      <c r="H287" s="209" t="str">
        <f t="shared" ref="H287:H293" si="92">IF(LEN(A287)=3,"类",IF(LEN(A287)=5,"款","项"))</f>
        <v>项</v>
      </c>
    </row>
    <row r="288" s="178" customFormat="1" ht="36" customHeight="1" spans="1:8">
      <c r="A288" s="213" t="s">
        <v>620</v>
      </c>
      <c r="B288" s="214" t="s">
        <v>186</v>
      </c>
      <c r="C288" s="237">
        <v>0</v>
      </c>
      <c r="D288" s="237">
        <f t="shared" si="90"/>
        <v>0</v>
      </c>
      <c r="E288" s="218"/>
      <c r="F288" s="219">
        <v>0</v>
      </c>
      <c r="G288" s="217">
        <f t="shared" si="91"/>
        <v>0</v>
      </c>
      <c r="H288" s="209" t="str">
        <f t="shared" si="92"/>
        <v>项</v>
      </c>
    </row>
    <row r="289" s="178" customFormat="1" ht="36" customHeight="1" spans="1:8">
      <c r="A289" s="213" t="s">
        <v>621</v>
      </c>
      <c r="B289" s="214" t="s">
        <v>188</v>
      </c>
      <c r="C289" s="237">
        <v>0</v>
      </c>
      <c r="D289" s="237">
        <f t="shared" si="90"/>
        <v>0</v>
      </c>
      <c r="E289" s="218"/>
      <c r="F289" s="219">
        <v>0</v>
      </c>
      <c r="G289" s="217">
        <f t="shared" si="91"/>
        <v>0</v>
      </c>
      <c r="H289" s="209" t="str">
        <f t="shared" si="92"/>
        <v>项</v>
      </c>
    </row>
    <row r="290" s="178" customFormat="1" ht="36" customHeight="1" spans="1:8">
      <c r="A290" s="213" t="s">
        <v>622</v>
      </c>
      <c r="B290" s="214" t="s">
        <v>623</v>
      </c>
      <c r="C290" s="237">
        <v>0</v>
      </c>
      <c r="D290" s="237">
        <f t="shared" si="90"/>
        <v>0</v>
      </c>
      <c r="E290" s="218"/>
      <c r="F290" s="219">
        <v>0</v>
      </c>
      <c r="G290" s="217">
        <f t="shared" si="91"/>
        <v>0</v>
      </c>
      <c r="H290" s="209" t="str">
        <f t="shared" si="92"/>
        <v>项</v>
      </c>
    </row>
    <row r="291" s="178" customFormat="1" ht="36" customHeight="1" spans="1:8">
      <c r="A291" s="213" t="s">
        <v>624</v>
      </c>
      <c r="B291" s="214" t="s">
        <v>625</v>
      </c>
      <c r="C291" s="237">
        <v>0</v>
      </c>
      <c r="D291" s="237">
        <f t="shared" si="90"/>
        <v>0</v>
      </c>
      <c r="E291" s="218"/>
      <c r="F291" s="219">
        <v>0</v>
      </c>
      <c r="G291" s="217">
        <f t="shared" si="91"/>
        <v>0</v>
      </c>
      <c r="H291" s="209" t="str">
        <f t="shared" si="92"/>
        <v>项</v>
      </c>
    </row>
    <row r="292" s="178" customFormat="1" ht="36" customHeight="1" spans="1:8">
      <c r="A292" s="213" t="s">
        <v>626</v>
      </c>
      <c r="B292" s="214" t="s">
        <v>202</v>
      </c>
      <c r="C292" s="237">
        <v>0</v>
      </c>
      <c r="D292" s="237">
        <f t="shared" si="90"/>
        <v>0</v>
      </c>
      <c r="E292" s="218"/>
      <c r="F292" s="219">
        <v>0</v>
      </c>
      <c r="G292" s="217">
        <f t="shared" si="91"/>
        <v>0</v>
      </c>
      <c r="H292" s="209" t="str">
        <f t="shared" si="92"/>
        <v>项</v>
      </c>
    </row>
    <row r="293" s="178" customFormat="1" ht="36" customHeight="1" spans="1:8">
      <c r="A293" s="213" t="s">
        <v>627</v>
      </c>
      <c r="B293" s="214" t="s">
        <v>628</v>
      </c>
      <c r="C293" s="237">
        <v>0</v>
      </c>
      <c r="D293" s="237">
        <f t="shared" si="90"/>
        <v>0</v>
      </c>
      <c r="E293" s="218"/>
      <c r="F293" s="219">
        <v>0</v>
      </c>
      <c r="G293" s="217">
        <f t="shared" si="91"/>
        <v>0</v>
      </c>
      <c r="H293" s="209" t="str">
        <f t="shared" si="92"/>
        <v>项</v>
      </c>
    </row>
    <row r="294" s="178" customFormat="1" ht="36" customHeight="1" spans="1:8">
      <c r="A294" s="213" t="s">
        <v>629</v>
      </c>
      <c r="B294" s="214" t="s">
        <v>630</v>
      </c>
      <c r="C294" s="207">
        <f>SUM(C295:C302)</f>
        <v>50</v>
      </c>
      <c r="D294" s="207">
        <f>SUM(D295:D302)</f>
        <v>0</v>
      </c>
      <c r="E294" s="207">
        <f>SUM(E295:E302)</f>
        <v>0</v>
      </c>
      <c r="F294" s="207">
        <f>SUM(F295:F302)</f>
        <v>0</v>
      </c>
      <c r="G294" s="207">
        <f>SUM(G295:G302)</f>
        <v>50</v>
      </c>
      <c r="H294" s="209" t="s">
        <v>182</v>
      </c>
    </row>
    <row r="295" s="178" customFormat="1" ht="36" customHeight="1" spans="1:8">
      <c r="A295" s="213" t="s">
        <v>631</v>
      </c>
      <c r="B295" s="214" t="s">
        <v>184</v>
      </c>
      <c r="C295" s="237">
        <v>50</v>
      </c>
      <c r="D295" s="237">
        <f t="shared" ref="D295:D302" si="93">E295+F295</f>
        <v>0</v>
      </c>
      <c r="E295" s="217"/>
      <c r="F295" s="220">
        <v>0</v>
      </c>
      <c r="G295" s="217">
        <f t="shared" ref="G295:G302" si="94">C295+D295</f>
        <v>50</v>
      </c>
      <c r="H295" s="209" t="str">
        <f t="shared" ref="H295:H302" si="95">IF(LEN(A295)=3,"类",IF(LEN(A295)=5,"款","项"))</f>
        <v>项</v>
      </c>
    </row>
    <row r="296" s="178" customFormat="1" ht="36" customHeight="1" spans="1:8">
      <c r="A296" s="213" t="s">
        <v>632</v>
      </c>
      <c r="B296" s="214" t="s">
        <v>186</v>
      </c>
      <c r="C296" s="237">
        <v>0</v>
      </c>
      <c r="D296" s="237">
        <f t="shared" si="93"/>
        <v>0</v>
      </c>
      <c r="E296" s="218"/>
      <c r="F296" s="219">
        <v>0</v>
      </c>
      <c r="G296" s="217">
        <f t="shared" si="94"/>
        <v>0</v>
      </c>
      <c r="H296" s="209" t="str">
        <f t="shared" si="95"/>
        <v>项</v>
      </c>
    </row>
    <row r="297" s="178" customFormat="1" ht="36" customHeight="1" spans="1:8">
      <c r="A297" s="213" t="s">
        <v>633</v>
      </c>
      <c r="B297" s="214" t="s">
        <v>188</v>
      </c>
      <c r="C297" s="237">
        <v>0</v>
      </c>
      <c r="D297" s="237">
        <f t="shared" si="93"/>
        <v>0</v>
      </c>
      <c r="E297" s="218"/>
      <c r="F297" s="219">
        <v>0</v>
      </c>
      <c r="G297" s="217">
        <f t="shared" si="94"/>
        <v>0</v>
      </c>
      <c r="H297" s="209" t="str">
        <f t="shared" si="95"/>
        <v>项</v>
      </c>
    </row>
    <row r="298" s="178" customFormat="1" ht="36" customHeight="1" spans="1:8">
      <c r="A298" s="213" t="s">
        <v>634</v>
      </c>
      <c r="B298" s="214" t="s">
        <v>635</v>
      </c>
      <c r="C298" s="237">
        <v>0</v>
      </c>
      <c r="D298" s="237">
        <f t="shared" si="93"/>
        <v>0</v>
      </c>
      <c r="E298" s="218"/>
      <c r="F298" s="219">
        <v>0</v>
      </c>
      <c r="G298" s="217">
        <f t="shared" si="94"/>
        <v>0</v>
      </c>
      <c r="H298" s="209" t="str">
        <f t="shared" si="95"/>
        <v>项</v>
      </c>
    </row>
    <row r="299" s="178" customFormat="1" ht="36" customHeight="1" spans="1:8">
      <c r="A299" s="213" t="s">
        <v>636</v>
      </c>
      <c r="B299" s="214" t="s">
        <v>637</v>
      </c>
      <c r="C299" s="237">
        <v>0</v>
      </c>
      <c r="D299" s="237">
        <f t="shared" si="93"/>
        <v>0</v>
      </c>
      <c r="E299" s="218"/>
      <c r="F299" s="219">
        <v>0</v>
      </c>
      <c r="G299" s="217">
        <f t="shared" si="94"/>
        <v>0</v>
      </c>
      <c r="H299" s="209" t="str">
        <f t="shared" si="95"/>
        <v>项</v>
      </c>
    </row>
    <row r="300" s="178" customFormat="1" ht="36" customHeight="1" spans="1:8">
      <c r="A300" s="213" t="s">
        <v>638</v>
      </c>
      <c r="B300" s="214" t="s">
        <v>639</v>
      </c>
      <c r="C300" s="237">
        <v>0</v>
      </c>
      <c r="D300" s="237">
        <f t="shared" si="93"/>
        <v>0</v>
      </c>
      <c r="E300" s="218"/>
      <c r="F300" s="219">
        <v>0</v>
      </c>
      <c r="G300" s="217">
        <f t="shared" si="94"/>
        <v>0</v>
      </c>
      <c r="H300" s="209" t="str">
        <f t="shared" si="95"/>
        <v>项</v>
      </c>
    </row>
    <row r="301" s="178" customFormat="1" ht="36" customHeight="1" spans="1:8">
      <c r="A301" s="213" t="s">
        <v>640</v>
      </c>
      <c r="B301" s="214" t="s">
        <v>202</v>
      </c>
      <c r="C301" s="237">
        <v>0</v>
      </c>
      <c r="D301" s="237">
        <f t="shared" si="93"/>
        <v>0</v>
      </c>
      <c r="E301" s="218"/>
      <c r="F301" s="219">
        <v>0</v>
      </c>
      <c r="G301" s="217">
        <f t="shared" si="94"/>
        <v>0</v>
      </c>
      <c r="H301" s="209" t="str">
        <f t="shared" si="95"/>
        <v>项</v>
      </c>
    </row>
    <row r="302" s="178" customFormat="1" ht="36" customHeight="1" spans="1:8">
      <c r="A302" s="213" t="s">
        <v>641</v>
      </c>
      <c r="B302" s="214" t="s">
        <v>642</v>
      </c>
      <c r="C302" s="237">
        <v>0</v>
      </c>
      <c r="D302" s="237">
        <f t="shared" si="93"/>
        <v>0</v>
      </c>
      <c r="E302" s="218"/>
      <c r="F302" s="219">
        <v>0</v>
      </c>
      <c r="G302" s="217">
        <f t="shared" si="94"/>
        <v>0</v>
      </c>
      <c r="H302" s="209" t="str">
        <f t="shared" si="95"/>
        <v>项</v>
      </c>
    </row>
    <row r="303" s="178" customFormat="1" ht="36" customHeight="1" spans="1:8">
      <c r="A303" s="213" t="s">
        <v>643</v>
      </c>
      <c r="B303" s="214" t="s">
        <v>644</v>
      </c>
      <c r="C303" s="207">
        <f>SUM(C304:C316)</f>
        <v>746</v>
      </c>
      <c r="D303" s="207">
        <f>SUM(D304:D316)</f>
        <v>30</v>
      </c>
      <c r="E303" s="207">
        <f>SUM(E304:E316)</f>
        <v>30</v>
      </c>
      <c r="F303" s="207">
        <f>SUM(F304:F316)</f>
        <v>0</v>
      </c>
      <c r="G303" s="207">
        <f>SUM(G304:G316)</f>
        <v>776</v>
      </c>
      <c r="H303" s="209" t="s">
        <v>182</v>
      </c>
    </row>
    <row r="304" s="178" customFormat="1" ht="36" customHeight="1" spans="1:8">
      <c r="A304" s="213" t="s">
        <v>645</v>
      </c>
      <c r="B304" s="214" t="s">
        <v>184</v>
      </c>
      <c r="C304" s="237">
        <v>746</v>
      </c>
      <c r="D304" s="237">
        <f t="shared" ref="D304:D316" si="96">E304+F304</f>
        <v>30</v>
      </c>
      <c r="E304" s="217">
        <v>30</v>
      </c>
      <c r="F304" s="220"/>
      <c r="G304" s="217">
        <f t="shared" ref="G304:G316" si="97">C304+D304</f>
        <v>776</v>
      </c>
      <c r="H304" s="209" t="str">
        <f t="shared" ref="H304:H316" si="98">IF(LEN(A304)=3,"类",IF(LEN(A304)=5,"款","项"))</f>
        <v>项</v>
      </c>
    </row>
    <row r="305" s="178" customFormat="1" ht="36" customHeight="1" spans="1:8">
      <c r="A305" s="213" t="s">
        <v>646</v>
      </c>
      <c r="B305" s="214" t="s">
        <v>186</v>
      </c>
      <c r="C305" s="237">
        <v>0</v>
      </c>
      <c r="D305" s="237">
        <f t="shared" si="96"/>
        <v>0</v>
      </c>
      <c r="E305" s="218"/>
      <c r="F305" s="219">
        <v>0</v>
      </c>
      <c r="G305" s="217">
        <f t="shared" si="97"/>
        <v>0</v>
      </c>
      <c r="H305" s="209" t="str">
        <f t="shared" si="98"/>
        <v>项</v>
      </c>
    </row>
    <row r="306" s="178" customFormat="1" ht="36" customHeight="1" spans="1:8">
      <c r="A306" s="213" t="s">
        <v>647</v>
      </c>
      <c r="B306" s="214" t="s">
        <v>188</v>
      </c>
      <c r="C306" s="237">
        <v>0</v>
      </c>
      <c r="D306" s="237">
        <f t="shared" si="96"/>
        <v>0</v>
      </c>
      <c r="E306" s="218"/>
      <c r="F306" s="219">
        <v>0</v>
      </c>
      <c r="G306" s="217">
        <f t="shared" si="97"/>
        <v>0</v>
      </c>
      <c r="H306" s="209" t="str">
        <f t="shared" si="98"/>
        <v>项</v>
      </c>
    </row>
    <row r="307" s="178" customFormat="1" ht="36" customHeight="1" spans="1:8">
      <c r="A307" s="213" t="s">
        <v>648</v>
      </c>
      <c r="B307" s="214" t="s">
        <v>649</v>
      </c>
      <c r="C307" s="237">
        <v>0</v>
      </c>
      <c r="D307" s="237">
        <f t="shared" si="96"/>
        <v>0</v>
      </c>
      <c r="E307" s="218"/>
      <c r="F307" s="219">
        <v>0</v>
      </c>
      <c r="G307" s="217">
        <f t="shared" si="97"/>
        <v>0</v>
      </c>
      <c r="H307" s="209" t="str">
        <f t="shared" si="98"/>
        <v>项</v>
      </c>
    </row>
    <row r="308" s="178" customFormat="1" ht="36" customHeight="1" spans="1:8">
      <c r="A308" s="213" t="s">
        <v>650</v>
      </c>
      <c r="B308" s="214" t="s">
        <v>651</v>
      </c>
      <c r="C308" s="237">
        <v>0</v>
      </c>
      <c r="D308" s="237">
        <f t="shared" si="96"/>
        <v>0</v>
      </c>
      <c r="E308" s="218"/>
      <c r="F308" s="219">
        <v>0</v>
      </c>
      <c r="G308" s="217">
        <f t="shared" si="97"/>
        <v>0</v>
      </c>
      <c r="H308" s="209" t="str">
        <f t="shared" si="98"/>
        <v>项</v>
      </c>
    </row>
    <row r="309" s="178" customFormat="1" ht="36" customHeight="1" spans="1:8">
      <c r="A309" s="213" t="s">
        <v>652</v>
      </c>
      <c r="B309" s="214" t="s">
        <v>653</v>
      </c>
      <c r="C309" s="237">
        <v>0</v>
      </c>
      <c r="D309" s="237">
        <f t="shared" si="96"/>
        <v>0</v>
      </c>
      <c r="E309" s="218"/>
      <c r="F309" s="219">
        <v>0</v>
      </c>
      <c r="G309" s="217">
        <f t="shared" si="97"/>
        <v>0</v>
      </c>
      <c r="H309" s="209" t="str">
        <f t="shared" si="98"/>
        <v>项</v>
      </c>
    </row>
    <row r="310" s="178" customFormat="1" ht="36" customHeight="1" spans="1:8">
      <c r="A310" s="213" t="s">
        <v>654</v>
      </c>
      <c r="B310" s="214" t="s">
        <v>655</v>
      </c>
      <c r="C310" s="237">
        <v>0</v>
      </c>
      <c r="D310" s="237">
        <f t="shared" si="96"/>
        <v>0</v>
      </c>
      <c r="E310" s="218"/>
      <c r="F310" s="219">
        <v>0</v>
      </c>
      <c r="G310" s="217">
        <f t="shared" si="97"/>
        <v>0</v>
      </c>
      <c r="H310" s="209" t="str">
        <f t="shared" si="98"/>
        <v>项</v>
      </c>
    </row>
    <row r="311" s="178" customFormat="1" ht="36" customHeight="1" spans="1:8">
      <c r="A311" s="213" t="s">
        <v>656</v>
      </c>
      <c r="B311" s="214" t="s">
        <v>657</v>
      </c>
      <c r="C311" s="237">
        <v>0</v>
      </c>
      <c r="D311" s="237">
        <f t="shared" si="96"/>
        <v>0</v>
      </c>
      <c r="E311" s="218"/>
      <c r="F311" s="219">
        <v>0</v>
      </c>
      <c r="G311" s="217">
        <f t="shared" si="97"/>
        <v>0</v>
      </c>
      <c r="H311" s="209" t="str">
        <f t="shared" si="98"/>
        <v>项</v>
      </c>
    </row>
    <row r="312" s="178" customFormat="1" ht="36" customHeight="1" spans="1:8">
      <c r="A312" s="213" t="s">
        <v>658</v>
      </c>
      <c r="B312" s="214" t="s">
        <v>659</v>
      </c>
      <c r="C312" s="237">
        <v>0</v>
      </c>
      <c r="D312" s="237">
        <f t="shared" si="96"/>
        <v>0</v>
      </c>
      <c r="E312" s="218"/>
      <c r="F312" s="219">
        <v>0</v>
      </c>
      <c r="G312" s="217">
        <f t="shared" si="97"/>
        <v>0</v>
      </c>
      <c r="H312" s="209" t="str">
        <f t="shared" si="98"/>
        <v>项</v>
      </c>
    </row>
    <row r="313" s="178" customFormat="1" ht="36" customHeight="1" spans="1:8">
      <c r="A313" s="213" t="s">
        <v>660</v>
      </c>
      <c r="B313" s="214" t="s">
        <v>661</v>
      </c>
      <c r="C313" s="237">
        <v>0</v>
      </c>
      <c r="D313" s="237">
        <f t="shared" si="96"/>
        <v>0</v>
      </c>
      <c r="E313" s="218"/>
      <c r="F313" s="219">
        <v>0</v>
      </c>
      <c r="G313" s="217">
        <f t="shared" si="97"/>
        <v>0</v>
      </c>
      <c r="H313" s="209" t="str">
        <f t="shared" si="98"/>
        <v>项</v>
      </c>
    </row>
    <row r="314" s="178" customFormat="1" ht="36" customHeight="1" spans="1:8">
      <c r="A314" s="213" t="s">
        <v>662</v>
      </c>
      <c r="B314" s="214" t="s">
        <v>285</v>
      </c>
      <c r="C314" s="237">
        <v>0</v>
      </c>
      <c r="D314" s="237">
        <f t="shared" si="96"/>
        <v>0</v>
      </c>
      <c r="E314" s="218"/>
      <c r="F314" s="219">
        <v>0</v>
      </c>
      <c r="G314" s="217">
        <f t="shared" si="97"/>
        <v>0</v>
      </c>
      <c r="H314" s="209" t="str">
        <f t="shared" si="98"/>
        <v>项</v>
      </c>
    </row>
    <row r="315" s="178" customFormat="1" ht="36" customHeight="1" spans="1:8">
      <c r="A315" s="213" t="s">
        <v>663</v>
      </c>
      <c r="B315" s="214" t="s">
        <v>202</v>
      </c>
      <c r="C315" s="237">
        <v>0</v>
      </c>
      <c r="D315" s="237">
        <f t="shared" si="96"/>
        <v>0</v>
      </c>
      <c r="E315" s="218"/>
      <c r="F315" s="219">
        <v>0</v>
      </c>
      <c r="G315" s="217">
        <f t="shared" si="97"/>
        <v>0</v>
      </c>
      <c r="H315" s="209" t="str">
        <f t="shared" si="98"/>
        <v>项</v>
      </c>
    </row>
    <row r="316" s="178" customFormat="1" ht="36" customHeight="1" spans="1:8">
      <c r="A316" s="213" t="s">
        <v>664</v>
      </c>
      <c r="B316" s="214" t="s">
        <v>665</v>
      </c>
      <c r="C316" s="237">
        <v>0</v>
      </c>
      <c r="D316" s="237">
        <f t="shared" si="96"/>
        <v>0</v>
      </c>
      <c r="E316" s="218"/>
      <c r="F316" s="219">
        <v>0</v>
      </c>
      <c r="G316" s="217">
        <f t="shared" si="97"/>
        <v>0</v>
      </c>
      <c r="H316" s="209" t="str">
        <f t="shared" si="98"/>
        <v>项</v>
      </c>
    </row>
    <row r="317" s="178" customFormat="1" ht="36" customHeight="1" spans="1:8">
      <c r="A317" s="213" t="s">
        <v>666</v>
      </c>
      <c r="B317" s="214" t="s">
        <v>667</v>
      </c>
      <c r="C317" s="207">
        <f>SUM(C318:C326)</f>
        <v>0</v>
      </c>
      <c r="D317" s="207">
        <f>SUM(D318:D326)</f>
        <v>0</v>
      </c>
      <c r="E317" s="207">
        <f>SUM(E318:E326)</f>
        <v>0</v>
      </c>
      <c r="F317" s="207">
        <f>SUM(F318:F326)</f>
        <v>0</v>
      </c>
      <c r="G317" s="207">
        <f>SUM(G318:G326)</f>
        <v>0</v>
      </c>
      <c r="H317" s="209" t="s">
        <v>182</v>
      </c>
    </row>
    <row r="318" s="178" customFormat="1" ht="36" customHeight="1" spans="1:8">
      <c r="A318" s="213" t="s">
        <v>668</v>
      </c>
      <c r="B318" s="214" t="s">
        <v>184</v>
      </c>
      <c r="C318" s="237">
        <v>0</v>
      </c>
      <c r="D318" s="237">
        <f t="shared" ref="D318:D326" si="99">E318+F318</f>
        <v>0</v>
      </c>
      <c r="E318" s="218"/>
      <c r="F318" s="219">
        <v>0</v>
      </c>
      <c r="G318" s="217">
        <f t="shared" ref="G318:G326" si="100">C318+D318</f>
        <v>0</v>
      </c>
      <c r="H318" s="209" t="str">
        <f t="shared" ref="H318:H326" si="101">IF(LEN(A318)=3,"类",IF(LEN(A318)=5,"款","项"))</f>
        <v>项</v>
      </c>
    </row>
    <row r="319" s="178" customFormat="1" ht="36" customHeight="1" spans="1:8">
      <c r="A319" s="213" t="s">
        <v>669</v>
      </c>
      <c r="B319" s="214" t="s">
        <v>186</v>
      </c>
      <c r="C319" s="237">
        <v>0</v>
      </c>
      <c r="D319" s="237">
        <f t="shared" si="99"/>
        <v>0</v>
      </c>
      <c r="E319" s="218"/>
      <c r="F319" s="219">
        <v>0</v>
      </c>
      <c r="G319" s="217">
        <f t="shared" si="100"/>
        <v>0</v>
      </c>
      <c r="H319" s="209" t="str">
        <f t="shared" si="101"/>
        <v>项</v>
      </c>
    </row>
    <row r="320" s="178" customFormat="1" ht="36" customHeight="1" spans="1:8">
      <c r="A320" s="213" t="s">
        <v>670</v>
      </c>
      <c r="B320" s="214" t="s">
        <v>188</v>
      </c>
      <c r="C320" s="237">
        <v>0</v>
      </c>
      <c r="D320" s="237">
        <f t="shared" si="99"/>
        <v>0</v>
      </c>
      <c r="E320" s="218"/>
      <c r="F320" s="219">
        <v>0</v>
      </c>
      <c r="G320" s="217">
        <f t="shared" si="100"/>
        <v>0</v>
      </c>
      <c r="H320" s="209" t="str">
        <f t="shared" si="101"/>
        <v>项</v>
      </c>
    </row>
    <row r="321" s="178" customFormat="1" ht="36" customHeight="1" spans="1:8">
      <c r="A321" s="213" t="s">
        <v>671</v>
      </c>
      <c r="B321" s="214" t="s">
        <v>672</v>
      </c>
      <c r="C321" s="237">
        <v>0</v>
      </c>
      <c r="D321" s="237">
        <f t="shared" si="99"/>
        <v>0</v>
      </c>
      <c r="E321" s="218"/>
      <c r="F321" s="219">
        <v>0</v>
      </c>
      <c r="G321" s="217">
        <f t="shared" si="100"/>
        <v>0</v>
      </c>
      <c r="H321" s="209" t="str">
        <f t="shared" si="101"/>
        <v>项</v>
      </c>
    </row>
    <row r="322" s="178" customFormat="1" ht="36" customHeight="1" spans="1:8">
      <c r="A322" s="213" t="s">
        <v>673</v>
      </c>
      <c r="B322" s="214" t="s">
        <v>674</v>
      </c>
      <c r="C322" s="237">
        <v>0</v>
      </c>
      <c r="D322" s="237">
        <f t="shared" si="99"/>
        <v>0</v>
      </c>
      <c r="E322" s="218"/>
      <c r="F322" s="219">
        <v>0</v>
      </c>
      <c r="G322" s="217">
        <f t="shared" si="100"/>
        <v>0</v>
      </c>
      <c r="H322" s="209" t="str">
        <f t="shared" si="101"/>
        <v>项</v>
      </c>
    </row>
    <row r="323" s="178" customFormat="1" ht="36" customHeight="1" spans="1:8">
      <c r="A323" s="213" t="s">
        <v>675</v>
      </c>
      <c r="B323" s="214" t="s">
        <v>676</v>
      </c>
      <c r="C323" s="237">
        <v>0</v>
      </c>
      <c r="D323" s="237">
        <f t="shared" si="99"/>
        <v>0</v>
      </c>
      <c r="E323" s="218"/>
      <c r="F323" s="219">
        <v>0</v>
      </c>
      <c r="G323" s="217">
        <f t="shared" si="100"/>
        <v>0</v>
      </c>
      <c r="H323" s="209" t="str">
        <f t="shared" si="101"/>
        <v>项</v>
      </c>
    </row>
    <row r="324" s="178" customFormat="1" ht="36" customHeight="1" spans="1:8">
      <c r="A324" s="213" t="s">
        <v>677</v>
      </c>
      <c r="B324" s="214" t="s">
        <v>285</v>
      </c>
      <c r="C324" s="237">
        <v>0</v>
      </c>
      <c r="D324" s="237">
        <f t="shared" si="99"/>
        <v>0</v>
      </c>
      <c r="E324" s="218"/>
      <c r="F324" s="219">
        <v>0</v>
      </c>
      <c r="G324" s="217">
        <f t="shared" si="100"/>
        <v>0</v>
      </c>
      <c r="H324" s="209" t="str">
        <f t="shared" si="101"/>
        <v>项</v>
      </c>
    </row>
    <row r="325" s="178" customFormat="1" ht="36" customHeight="1" spans="1:8">
      <c r="A325" s="213" t="s">
        <v>678</v>
      </c>
      <c r="B325" s="214" t="s">
        <v>202</v>
      </c>
      <c r="C325" s="237">
        <v>0</v>
      </c>
      <c r="D325" s="237">
        <f t="shared" si="99"/>
        <v>0</v>
      </c>
      <c r="E325" s="218"/>
      <c r="F325" s="219">
        <v>0</v>
      </c>
      <c r="G325" s="217">
        <f t="shared" si="100"/>
        <v>0</v>
      </c>
      <c r="H325" s="209" t="str">
        <f t="shared" si="101"/>
        <v>项</v>
      </c>
    </row>
    <row r="326" s="178" customFormat="1" ht="36" customHeight="1" spans="1:8">
      <c r="A326" s="213" t="s">
        <v>679</v>
      </c>
      <c r="B326" s="214" t="s">
        <v>680</v>
      </c>
      <c r="C326" s="237">
        <v>0</v>
      </c>
      <c r="D326" s="237">
        <f t="shared" si="99"/>
        <v>0</v>
      </c>
      <c r="E326" s="218"/>
      <c r="F326" s="219">
        <v>0</v>
      </c>
      <c r="G326" s="217">
        <f t="shared" si="100"/>
        <v>0</v>
      </c>
      <c r="H326" s="209" t="str">
        <f t="shared" si="101"/>
        <v>项</v>
      </c>
    </row>
    <row r="327" s="178" customFormat="1" ht="36" customHeight="1" spans="1:8">
      <c r="A327" s="213" t="s">
        <v>681</v>
      </c>
      <c r="B327" s="214" t="s">
        <v>682</v>
      </c>
      <c r="C327" s="207">
        <f>SUM(C328:C336)</f>
        <v>0</v>
      </c>
      <c r="D327" s="207">
        <f>SUM(D328:D336)</f>
        <v>0</v>
      </c>
      <c r="E327" s="207">
        <f>SUM(E328:E336)</f>
        <v>0</v>
      </c>
      <c r="F327" s="207">
        <f>SUM(F328:F336)</f>
        <v>0</v>
      </c>
      <c r="G327" s="207">
        <f>SUM(G328:G336)</f>
        <v>0</v>
      </c>
      <c r="H327" s="209" t="s">
        <v>182</v>
      </c>
    </row>
    <row r="328" s="178" customFormat="1" ht="36" customHeight="1" spans="1:8">
      <c r="A328" s="213" t="s">
        <v>683</v>
      </c>
      <c r="B328" s="214" t="s">
        <v>184</v>
      </c>
      <c r="C328" s="237">
        <v>0</v>
      </c>
      <c r="D328" s="237">
        <f t="shared" ref="D328:D336" si="102">E328+F328</f>
        <v>0</v>
      </c>
      <c r="E328" s="218"/>
      <c r="F328" s="219">
        <v>0</v>
      </c>
      <c r="G328" s="217">
        <f t="shared" ref="G328:G336" si="103">C328+D328</f>
        <v>0</v>
      </c>
      <c r="H328" s="209" t="str">
        <f t="shared" ref="H328:H336" si="104">IF(LEN(A328)=3,"类",IF(LEN(A328)=5,"款","项"))</f>
        <v>项</v>
      </c>
    </row>
    <row r="329" s="178" customFormat="1" ht="36" customHeight="1" spans="1:8">
      <c r="A329" s="213" t="s">
        <v>684</v>
      </c>
      <c r="B329" s="214" t="s">
        <v>186</v>
      </c>
      <c r="C329" s="237">
        <v>0</v>
      </c>
      <c r="D329" s="237">
        <f t="shared" si="102"/>
        <v>0</v>
      </c>
      <c r="E329" s="218"/>
      <c r="F329" s="219">
        <v>0</v>
      </c>
      <c r="G329" s="217">
        <f t="shared" si="103"/>
        <v>0</v>
      </c>
      <c r="H329" s="209" t="str">
        <f t="shared" si="104"/>
        <v>项</v>
      </c>
    </row>
    <row r="330" s="178" customFormat="1" ht="36" customHeight="1" spans="1:8">
      <c r="A330" s="213" t="s">
        <v>685</v>
      </c>
      <c r="B330" s="214" t="s">
        <v>188</v>
      </c>
      <c r="C330" s="237">
        <v>0</v>
      </c>
      <c r="D330" s="237">
        <f t="shared" si="102"/>
        <v>0</v>
      </c>
      <c r="E330" s="218"/>
      <c r="F330" s="219">
        <v>0</v>
      </c>
      <c r="G330" s="217">
        <f t="shared" si="103"/>
        <v>0</v>
      </c>
      <c r="H330" s="209" t="str">
        <f t="shared" si="104"/>
        <v>项</v>
      </c>
    </row>
    <row r="331" s="178" customFormat="1" ht="36" customHeight="1" spans="1:8">
      <c r="A331" s="213" t="s">
        <v>686</v>
      </c>
      <c r="B331" s="214" t="s">
        <v>687</v>
      </c>
      <c r="C331" s="237">
        <v>0</v>
      </c>
      <c r="D331" s="237">
        <f t="shared" si="102"/>
        <v>0</v>
      </c>
      <c r="E331" s="218"/>
      <c r="F331" s="219">
        <v>0</v>
      </c>
      <c r="G331" s="217">
        <f t="shared" si="103"/>
        <v>0</v>
      </c>
      <c r="H331" s="209" t="str">
        <f t="shared" si="104"/>
        <v>项</v>
      </c>
    </row>
    <row r="332" s="178" customFormat="1" ht="36" customHeight="1" spans="1:8">
      <c r="A332" s="213" t="s">
        <v>688</v>
      </c>
      <c r="B332" s="214" t="s">
        <v>689</v>
      </c>
      <c r="C332" s="237">
        <v>0</v>
      </c>
      <c r="D332" s="237">
        <f t="shared" si="102"/>
        <v>0</v>
      </c>
      <c r="E332" s="218"/>
      <c r="F332" s="219">
        <v>0</v>
      </c>
      <c r="G332" s="217">
        <f t="shared" si="103"/>
        <v>0</v>
      </c>
      <c r="H332" s="209" t="str">
        <f t="shared" si="104"/>
        <v>项</v>
      </c>
    </row>
    <row r="333" s="178" customFormat="1" ht="36" customHeight="1" spans="1:8">
      <c r="A333" s="213" t="s">
        <v>690</v>
      </c>
      <c r="B333" s="214" t="s">
        <v>691</v>
      </c>
      <c r="C333" s="237">
        <v>0</v>
      </c>
      <c r="D333" s="237">
        <f t="shared" si="102"/>
        <v>0</v>
      </c>
      <c r="E333" s="218"/>
      <c r="F333" s="219">
        <v>0</v>
      </c>
      <c r="G333" s="217">
        <f t="shared" si="103"/>
        <v>0</v>
      </c>
      <c r="H333" s="209" t="str">
        <f t="shared" si="104"/>
        <v>项</v>
      </c>
    </row>
    <row r="334" s="178" customFormat="1" ht="36" customHeight="1" spans="1:8">
      <c r="A334" s="213" t="s">
        <v>692</v>
      </c>
      <c r="B334" s="214" t="s">
        <v>285</v>
      </c>
      <c r="C334" s="237">
        <v>0</v>
      </c>
      <c r="D334" s="237">
        <f t="shared" si="102"/>
        <v>0</v>
      </c>
      <c r="E334" s="218"/>
      <c r="F334" s="219">
        <v>0</v>
      </c>
      <c r="G334" s="217">
        <f t="shared" si="103"/>
        <v>0</v>
      </c>
      <c r="H334" s="209" t="str">
        <f t="shared" si="104"/>
        <v>项</v>
      </c>
    </row>
    <row r="335" s="178" customFormat="1" ht="36" customHeight="1" spans="1:8">
      <c r="A335" s="213" t="s">
        <v>693</v>
      </c>
      <c r="B335" s="214" t="s">
        <v>202</v>
      </c>
      <c r="C335" s="237">
        <v>0</v>
      </c>
      <c r="D335" s="237">
        <f t="shared" si="102"/>
        <v>0</v>
      </c>
      <c r="E335" s="218"/>
      <c r="F335" s="219">
        <v>0</v>
      </c>
      <c r="G335" s="217">
        <f t="shared" si="103"/>
        <v>0</v>
      </c>
      <c r="H335" s="209" t="str">
        <f t="shared" si="104"/>
        <v>项</v>
      </c>
    </row>
    <row r="336" s="178" customFormat="1" ht="36" customHeight="1" spans="1:8">
      <c r="A336" s="213" t="s">
        <v>694</v>
      </c>
      <c r="B336" s="214" t="s">
        <v>695</v>
      </c>
      <c r="C336" s="237">
        <v>0</v>
      </c>
      <c r="D336" s="237">
        <f t="shared" si="102"/>
        <v>0</v>
      </c>
      <c r="E336" s="218"/>
      <c r="F336" s="219">
        <v>0</v>
      </c>
      <c r="G336" s="217">
        <f t="shared" si="103"/>
        <v>0</v>
      </c>
      <c r="H336" s="209" t="str">
        <f t="shared" si="104"/>
        <v>项</v>
      </c>
    </row>
    <row r="337" s="178" customFormat="1" ht="36" customHeight="1" spans="1:8">
      <c r="A337" s="213" t="s">
        <v>696</v>
      </c>
      <c r="B337" s="214" t="s">
        <v>697</v>
      </c>
      <c r="C337" s="207">
        <f>SUM(C338:C344)</f>
        <v>0</v>
      </c>
      <c r="D337" s="207">
        <f>SUM(D338:D344)</f>
        <v>0</v>
      </c>
      <c r="E337" s="207">
        <f>SUM(E338:E344)</f>
        <v>0</v>
      </c>
      <c r="F337" s="207">
        <f>SUM(F338:F344)</f>
        <v>0</v>
      </c>
      <c r="G337" s="207">
        <f>SUM(G338:G344)</f>
        <v>0</v>
      </c>
      <c r="H337" s="209" t="s">
        <v>182</v>
      </c>
    </row>
    <row r="338" s="178" customFormat="1" ht="36" customHeight="1" spans="1:8">
      <c r="A338" s="213" t="s">
        <v>698</v>
      </c>
      <c r="B338" s="214" t="s">
        <v>184</v>
      </c>
      <c r="C338" s="237">
        <v>0</v>
      </c>
      <c r="D338" s="237">
        <f t="shared" ref="D338:D344" si="105">E338+F338</f>
        <v>0</v>
      </c>
      <c r="E338" s="218"/>
      <c r="F338" s="219">
        <v>0</v>
      </c>
      <c r="G338" s="217">
        <f t="shared" ref="G338:G344" si="106">C338+D338</f>
        <v>0</v>
      </c>
      <c r="H338" s="209" t="str">
        <f t="shared" ref="H338:H344" si="107">IF(LEN(A338)=3,"类",IF(LEN(A338)=5,"款","项"))</f>
        <v>项</v>
      </c>
    </row>
    <row r="339" s="178" customFormat="1" ht="36" customHeight="1" spans="1:8">
      <c r="A339" s="213" t="s">
        <v>699</v>
      </c>
      <c r="B339" s="214" t="s">
        <v>186</v>
      </c>
      <c r="C339" s="237">
        <v>0</v>
      </c>
      <c r="D339" s="237">
        <f t="shared" si="105"/>
        <v>0</v>
      </c>
      <c r="E339" s="218"/>
      <c r="F339" s="219">
        <v>0</v>
      </c>
      <c r="G339" s="217">
        <f t="shared" si="106"/>
        <v>0</v>
      </c>
      <c r="H339" s="209" t="str">
        <f t="shared" si="107"/>
        <v>项</v>
      </c>
    </row>
    <row r="340" s="178" customFormat="1" ht="36" customHeight="1" spans="1:8">
      <c r="A340" s="213" t="s">
        <v>700</v>
      </c>
      <c r="B340" s="214" t="s">
        <v>188</v>
      </c>
      <c r="C340" s="237">
        <v>0</v>
      </c>
      <c r="D340" s="237">
        <f t="shared" si="105"/>
        <v>0</v>
      </c>
      <c r="E340" s="218"/>
      <c r="F340" s="219">
        <v>0</v>
      </c>
      <c r="G340" s="217">
        <f t="shared" si="106"/>
        <v>0</v>
      </c>
      <c r="H340" s="209" t="str">
        <f t="shared" si="107"/>
        <v>项</v>
      </c>
    </row>
    <row r="341" s="178" customFormat="1" ht="36" customHeight="1" spans="1:8">
      <c r="A341" s="213" t="s">
        <v>701</v>
      </c>
      <c r="B341" s="214" t="s">
        <v>702</v>
      </c>
      <c r="C341" s="237">
        <v>0</v>
      </c>
      <c r="D341" s="237">
        <f t="shared" si="105"/>
        <v>0</v>
      </c>
      <c r="E341" s="218"/>
      <c r="F341" s="219">
        <v>0</v>
      </c>
      <c r="G341" s="217">
        <f t="shared" si="106"/>
        <v>0</v>
      </c>
      <c r="H341" s="209" t="str">
        <f t="shared" si="107"/>
        <v>项</v>
      </c>
    </row>
    <row r="342" s="178" customFormat="1" ht="36" customHeight="1" spans="1:8">
      <c r="A342" s="213" t="s">
        <v>703</v>
      </c>
      <c r="B342" s="214" t="s">
        <v>704</v>
      </c>
      <c r="C342" s="237">
        <v>0</v>
      </c>
      <c r="D342" s="237">
        <f t="shared" si="105"/>
        <v>0</v>
      </c>
      <c r="E342" s="218"/>
      <c r="F342" s="219">
        <v>0</v>
      </c>
      <c r="G342" s="217">
        <f t="shared" si="106"/>
        <v>0</v>
      </c>
      <c r="H342" s="209" t="str">
        <f t="shared" si="107"/>
        <v>项</v>
      </c>
    </row>
    <row r="343" s="178" customFormat="1" ht="36" customHeight="1" spans="1:8">
      <c r="A343" s="213" t="s">
        <v>705</v>
      </c>
      <c r="B343" s="214" t="s">
        <v>202</v>
      </c>
      <c r="C343" s="237">
        <v>0</v>
      </c>
      <c r="D343" s="237">
        <f t="shared" si="105"/>
        <v>0</v>
      </c>
      <c r="E343" s="218"/>
      <c r="F343" s="219">
        <v>0</v>
      </c>
      <c r="G343" s="217">
        <f t="shared" si="106"/>
        <v>0</v>
      </c>
      <c r="H343" s="209" t="str">
        <f t="shared" si="107"/>
        <v>项</v>
      </c>
    </row>
    <row r="344" s="178" customFormat="1" ht="36" customHeight="1" spans="1:8">
      <c r="A344" s="213" t="s">
        <v>706</v>
      </c>
      <c r="B344" s="214" t="s">
        <v>707</v>
      </c>
      <c r="C344" s="237">
        <v>0</v>
      </c>
      <c r="D344" s="237">
        <f t="shared" si="105"/>
        <v>0</v>
      </c>
      <c r="E344" s="218"/>
      <c r="F344" s="219">
        <v>0</v>
      </c>
      <c r="G344" s="217">
        <f t="shared" si="106"/>
        <v>0</v>
      </c>
      <c r="H344" s="209" t="str">
        <f t="shared" si="107"/>
        <v>项</v>
      </c>
    </row>
    <row r="345" s="178" customFormat="1" ht="36" customHeight="1" spans="1:8">
      <c r="A345" s="213" t="s">
        <v>708</v>
      </c>
      <c r="B345" s="214" t="s">
        <v>709</v>
      </c>
      <c r="C345" s="207">
        <f>SUM(C346:C350)</f>
        <v>0</v>
      </c>
      <c r="D345" s="207">
        <f>SUM(D346:D350)</f>
        <v>0</v>
      </c>
      <c r="E345" s="207">
        <f>SUM(E346:E350)</f>
        <v>0</v>
      </c>
      <c r="F345" s="207">
        <f>SUM(F346:F350)</f>
        <v>0</v>
      </c>
      <c r="G345" s="207">
        <f>SUM(G346:G350)</f>
        <v>0</v>
      </c>
      <c r="H345" s="209" t="s">
        <v>182</v>
      </c>
    </row>
    <row r="346" s="178" customFormat="1" ht="36" customHeight="1" spans="1:8">
      <c r="A346" s="213" t="s">
        <v>710</v>
      </c>
      <c r="B346" s="214" t="s">
        <v>184</v>
      </c>
      <c r="C346" s="237">
        <v>0</v>
      </c>
      <c r="D346" s="237">
        <f t="shared" ref="D346:D350" si="108">E346+F346</f>
        <v>0</v>
      </c>
      <c r="E346" s="218"/>
      <c r="F346" s="219">
        <v>0</v>
      </c>
      <c r="G346" s="217">
        <f t="shared" ref="G346:G350" si="109">C346+D346</f>
        <v>0</v>
      </c>
      <c r="H346" s="209" t="str">
        <f t="shared" ref="H346:H350" si="110">IF(LEN(A346)=3,"类",IF(LEN(A346)=5,"款","项"))</f>
        <v>项</v>
      </c>
    </row>
    <row r="347" s="178" customFormat="1" ht="36" customHeight="1" spans="1:8">
      <c r="A347" s="213" t="s">
        <v>711</v>
      </c>
      <c r="B347" s="214" t="s">
        <v>186</v>
      </c>
      <c r="C347" s="237">
        <v>0</v>
      </c>
      <c r="D347" s="237">
        <f t="shared" si="108"/>
        <v>0</v>
      </c>
      <c r="E347" s="218"/>
      <c r="F347" s="219">
        <v>0</v>
      </c>
      <c r="G347" s="217">
        <f t="shared" si="109"/>
        <v>0</v>
      </c>
      <c r="H347" s="209" t="str">
        <f t="shared" si="110"/>
        <v>项</v>
      </c>
    </row>
    <row r="348" s="178" customFormat="1" ht="36" customHeight="1" spans="1:8">
      <c r="A348" s="213" t="s">
        <v>712</v>
      </c>
      <c r="B348" s="214" t="s">
        <v>285</v>
      </c>
      <c r="C348" s="237">
        <v>0</v>
      </c>
      <c r="D348" s="237">
        <f t="shared" si="108"/>
        <v>0</v>
      </c>
      <c r="E348" s="218"/>
      <c r="F348" s="219">
        <v>0</v>
      </c>
      <c r="G348" s="217">
        <f t="shared" si="109"/>
        <v>0</v>
      </c>
      <c r="H348" s="209" t="str">
        <f t="shared" si="110"/>
        <v>项</v>
      </c>
    </row>
    <row r="349" s="178" customFormat="1" ht="36" customHeight="1" spans="1:8">
      <c r="A349" s="213" t="s">
        <v>713</v>
      </c>
      <c r="B349" s="214" t="s">
        <v>714</v>
      </c>
      <c r="C349" s="237">
        <v>0</v>
      </c>
      <c r="D349" s="237">
        <f t="shared" si="108"/>
        <v>0</v>
      </c>
      <c r="E349" s="218"/>
      <c r="F349" s="219">
        <v>0</v>
      </c>
      <c r="G349" s="217">
        <f t="shared" si="109"/>
        <v>0</v>
      </c>
      <c r="H349" s="209" t="str">
        <f t="shared" si="110"/>
        <v>项</v>
      </c>
    </row>
    <row r="350" s="178" customFormat="1" ht="36" customHeight="1" spans="1:8">
      <c r="A350" s="213" t="s">
        <v>715</v>
      </c>
      <c r="B350" s="214" t="s">
        <v>716</v>
      </c>
      <c r="C350" s="237">
        <v>0</v>
      </c>
      <c r="D350" s="237">
        <f t="shared" si="108"/>
        <v>0</v>
      </c>
      <c r="E350" s="218"/>
      <c r="F350" s="219">
        <v>0</v>
      </c>
      <c r="G350" s="217">
        <f t="shared" si="109"/>
        <v>0</v>
      </c>
      <c r="H350" s="209" t="str">
        <f t="shared" si="110"/>
        <v>项</v>
      </c>
    </row>
    <row r="351" s="178" customFormat="1" ht="36" customHeight="1" spans="1:8">
      <c r="A351" s="213" t="s">
        <v>717</v>
      </c>
      <c r="B351" s="214" t="s">
        <v>718</v>
      </c>
      <c r="C351" s="207">
        <f>SUM(C352:C353)</f>
        <v>0</v>
      </c>
      <c r="D351" s="207">
        <f>SUM(D352:D353)</f>
        <v>0</v>
      </c>
      <c r="E351" s="207">
        <f>SUM(E352:E353)</f>
        <v>0</v>
      </c>
      <c r="F351" s="207">
        <f>SUM(F352:F353)</f>
        <v>0</v>
      </c>
      <c r="G351" s="207">
        <f>SUM(G352:G353)</f>
        <v>0</v>
      </c>
      <c r="H351" s="209" t="s">
        <v>182</v>
      </c>
    </row>
    <row r="352" s="178" customFormat="1" ht="36" customHeight="1" spans="1:8">
      <c r="A352" s="213">
        <v>2049902</v>
      </c>
      <c r="B352" s="214" t="s">
        <v>719</v>
      </c>
      <c r="C352" s="237">
        <v>0</v>
      </c>
      <c r="D352" s="237">
        <f t="shared" ref="D352:D359" si="111">E352+F352</f>
        <v>0</v>
      </c>
      <c r="E352" s="218"/>
      <c r="F352" s="219">
        <v>0</v>
      </c>
      <c r="G352" s="217">
        <f t="shared" ref="G352:G359" si="112">C352+D352</f>
        <v>0</v>
      </c>
      <c r="H352" s="209" t="str">
        <f t="shared" ref="H352:H359" si="113">IF(LEN(A352)=3,"类",IF(LEN(A352)=5,"款","项"))</f>
        <v>项</v>
      </c>
    </row>
    <row r="353" s="178" customFormat="1" ht="36" customHeight="1" spans="1:8">
      <c r="A353" s="223" t="s">
        <v>720</v>
      </c>
      <c r="B353" s="214" t="s">
        <v>718</v>
      </c>
      <c r="C353" s="237">
        <v>0</v>
      </c>
      <c r="D353" s="237">
        <f t="shared" si="111"/>
        <v>0</v>
      </c>
      <c r="E353" s="218"/>
      <c r="F353" s="219">
        <v>0</v>
      </c>
      <c r="G353" s="217">
        <f t="shared" si="112"/>
        <v>0</v>
      </c>
      <c r="H353" s="209" t="str">
        <f t="shared" si="113"/>
        <v>项</v>
      </c>
    </row>
    <row r="354" s="178" customFormat="1" ht="36" customHeight="1" spans="1:8">
      <c r="A354" s="210" t="s">
        <v>127</v>
      </c>
      <c r="B354" s="206" t="s">
        <v>128</v>
      </c>
      <c r="C354" s="207">
        <f>SUM(C355,C360,C367,C373,C379,C383,C387,C391,C397,C404)</f>
        <v>39814</v>
      </c>
      <c r="D354" s="207">
        <f>SUM(D355,D360,D367,D373,D379,D383,D387,D391,D397,D404)</f>
        <v>2520</v>
      </c>
      <c r="E354" s="207">
        <f>SUM(E355,E360,E367,E373,E379,E383,E387,E391,E397,E404)</f>
        <v>2547</v>
      </c>
      <c r="F354" s="207">
        <f>SUM(F355,F360,F367,F373,F379,F383,F387,F391,F397,F404)</f>
        <v>-27</v>
      </c>
      <c r="G354" s="207">
        <f>SUM(G355,G360,G367,G373,G379,G383,G387,G391,G397,G404)</f>
        <v>42334</v>
      </c>
      <c r="H354" s="209" t="s">
        <v>179</v>
      </c>
    </row>
    <row r="355" s="178" customFormat="1" ht="36" customHeight="1" spans="1:8">
      <c r="A355" s="213" t="s">
        <v>721</v>
      </c>
      <c r="B355" s="214" t="s">
        <v>722</v>
      </c>
      <c r="C355" s="207">
        <f>SUM(C356:C359)</f>
        <v>1643</v>
      </c>
      <c r="D355" s="207">
        <f>SUM(D356:D359)</f>
        <v>24</v>
      </c>
      <c r="E355" s="207">
        <f>SUM(E356:E359)</f>
        <v>24</v>
      </c>
      <c r="F355" s="207">
        <f>SUM(F356:F359)</f>
        <v>0</v>
      </c>
      <c r="G355" s="207">
        <f>SUM(G356:G359)</f>
        <v>1667</v>
      </c>
      <c r="H355" s="209" t="s">
        <v>182</v>
      </c>
    </row>
    <row r="356" s="178" customFormat="1" ht="36" customHeight="1" spans="1:8">
      <c r="A356" s="213" t="s">
        <v>723</v>
      </c>
      <c r="B356" s="214" t="s">
        <v>184</v>
      </c>
      <c r="C356" s="237">
        <v>1559</v>
      </c>
      <c r="D356" s="237">
        <f t="shared" si="111"/>
        <v>18</v>
      </c>
      <c r="E356" s="217">
        <v>18</v>
      </c>
      <c r="F356" s="220"/>
      <c r="G356" s="217">
        <f t="shared" si="112"/>
        <v>1577</v>
      </c>
      <c r="H356" s="209" t="str">
        <f t="shared" si="113"/>
        <v>项</v>
      </c>
    </row>
    <row r="357" s="178" customFormat="1" ht="36" customHeight="1" spans="1:8">
      <c r="A357" s="213" t="s">
        <v>724</v>
      </c>
      <c r="B357" s="214" t="s">
        <v>186</v>
      </c>
      <c r="C357" s="237">
        <v>0</v>
      </c>
      <c r="D357" s="237">
        <f t="shared" si="111"/>
        <v>0</v>
      </c>
      <c r="E357" s="218"/>
      <c r="F357" s="219">
        <v>0</v>
      </c>
      <c r="G357" s="217">
        <f t="shared" si="112"/>
        <v>0</v>
      </c>
      <c r="H357" s="209" t="str">
        <f t="shared" si="113"/>
        <v>项</v>
      </c>
    </row>
    <row r="358" s="178" customFormat="1" ht="36" customHeight="1" spans="1:8">
      <c r="A358" s="213" t="s">
        <v>725</v>
      </c>
      <c r="B358" s="214" t="s">
        <v>188</v>
      </c>
      <c r="C358" s="237">
        <v>0</v>
      </c>
      <c r="D358" s="237">
        <f t="shared" si="111"/>
        <v>0</v>
      </c>
      <c r="E358" s="218"/>
      <c r="F358" s="219">
        <v>0</v>
      </c>
      <c r="G358" s="217">
        <f t="shared" si="112"/>
        <v>0</v>
      </c>
      <c r="H358" s="209" t="str">
        <f t="shared" si="113"/>
        <v>项</v>
      </c>
    </row>
    <row r="359" s="178" customFormat="1" ht="36" customHeight="1" spans="1:8">
      <c r="A359" s="213" t="s">
        <v>726</v>
      </c>
      <c r="B359" s="214" t="s">
        <v>727</v>
      </c>
      <c r="C359" s="237">
        <v>84</v>
      </c>
      <c r="D359" s="237">
        <f t="shared" si="111"/>
        <v>6</v>
      </c>
      <c r="E359" s="217">
        <v>6</v>
      </c>
      <c r="F359" s="220"/>
      <c r="G359" s="217">
        <f t="shared" si="112"/>
        <v>90</v>
      </c>
      <c r="H359" s="209" t="str">
        <f t="shared" si="113"/>
        <v>项</v>
      </c>
    </row>
    <row r="360" s="178" customFormat="1" ht="36" customHeight="1" spans="1:8">
      <c r="A360" s="213" t="s">
        <v>728</v>
      </c>
      <c r="B360" s="214" t="s">
        <v>729</v>
      </c>
      <c r="C360" s="207">
        <f>SUM(C361:C366)</f>
        <v>37464</v>
      </c>
      <c r="D360" s="207">
        <f>SUM(D361:D366)</f>
        <v>2454</v>
      </c>
      <c r="E360" s="207">
        <f>SUM(E361:E366)</f>
        <v>2476</v>
      </c>
      <c r="F360" s="207">
        <f>SUM(F361:F366)</f>
        <v>-22</v>
      </c>
      <c r="G360" s="207">
        <f>SUM(G361:G366)</f>
        <v>39918</v>
      </c>
      <c r="H360" s="209" t="s">
        <v>182</v>
      </c>
    </row>
    <row r="361" s="178" customFormat="1" ht="36" customHeight="1" spans="1:8">
      <c r="A361" s="213" t="s">
        <v>730</v>
      </c>
      <c r="B361" s="214" t="s">
        <v>731</v>
      </c>
      <c r="C361" s="237">
        <v>2268</v>
      </c>
      <c r="D361" s="237">
        <f t="shared" ref="D361:D366" si="114">E361+F361</f>
        <v>61</v>
      </c>
      <c r="E361" s="217">
        <v>83</v>
      </c>
      <c r="F361" s="220">
        <v>-22</v>
      </c>
      <c r="G361" s="217">
        <f t="shared" ref="G361:G366" si="115">C361+D361</f>
        <v>2329</v>
      </c>
      <c r="H361" s="209" t="str">
        <f t="shared" ref="H361:H366" si="116">IF(LEN(A361)=3,"类",IF(LEN(A361)=5,"款","项"))</f>
        <v>项</v>
      </c>
    </row>
    <row r="362" s="178" customFormat="1" ht="36" customHeight="1" spans="1:8">
      <c r="A362" s="213" t="s">
        <v>732</v>
      </c>
      <c r="B362" s="214" t="s">
        <v>733</v>
      </c>
      <c r="C362" s="237">
        <v>21870</v>
      </c>
      <c r="D362" s="237">
        <f t="shared" si="114"/>
        <v>1672</v>
      </c>
      <c r="E362" s="217">
        <v>1672</v>
      </c>
      <c r="F362" s="220"/>
      <c r="G362" s="217">
        <f t="shared" si="115"/>
        <v>23542</v>
      </c>
      <c r="H362" s="209" t="str">
        <f t="shared" si="116"/>
        <v>项</v>
      </c>
    </row>
    <row r="363" s="178" customFormat="1" ht="36" customHeight="1" spans="1:8">
      <c r="A363" s="213" t="s">
        <v>734</v>
      </c>
      <c r="B363" s="214" t="s">
        <v>735</v>
      </c>
      <c r="C363" s="237">
        <v>9398</v>
      </c>
      <c r="D363" s="237">
        <f t="shared" si="114"/>
        <v>586</v>
      </c>
      <c r="E363" s="217">
        <v>586</v>
      </c>
      <c r="F363" s="220"/>
      <c r="G363" s="217">
        <f t="shared" si="115"/>
        <v>9984</v>
      </c>
      <c r="H363" s="209" t="str">
        <f t="shared" si="116"/>
        <v>项</v>
      </c>
    </row>
    <row r="364" s="178" customFormat="1" ht="36" customHeight="1" spans="1:8">
      <c r="A364" s="213" t="s">
        <v>736</v>
      </c>
      <c r="B364" s="214" t="s">
        <v>737</v>
      </c>
      <c r="C364" s="237">
        <v>3928</v>
      </c>
      <c r="D364" s="237">
        <f t="shared" si="114"/>
        <v>135</v>
      </c>
      <c r="E364" s="217">
        <v>135</v>
      </c>
      <c r="F364" s="220"/>
      <c r="G364" s="217">
        <f t="shared" si="115"/>
        <v>4063</v>
      </c>
      <c r="H364" s="209" t="str">
        <f t="shared" si="116"/>
        <v>项</v>
      </c>
    </row>
    <row r="365" s="178" customFormat="1" ht="36" customHeight="1" spans="1:8">
      <c r="A365" s="213" t="s">
        <v>738</v>
      </c>
      <c r="B365" s="214" t="s">
        <v>739</v>
      </c>
      <c r="C365" s="237">
        <v>0</v>
      </c>
      <c r="D365" s="237">
        <f t="shared" si="114"/>
        <v>0</v>
      </c>
      <c r="E365" s="218"/>
      <c r="F365" s="219">
        <v>0</v>
      </c>
      <c r="G365" s="217">
        <f t="shared" si="115"/>
        <v>0</v>
      </c>
      <c r="H365" s="209" t="str">
        <f t="shared" si="116"/>
        <v>项</v>
      </c>
    </row>
    <row r="366" s="178" customFormat="1" ht="36" customHeight="1" spans="1:8">
      <c r="A366" s="213" t="s">
        <v>740</v>
      </c>
      <c r="B366" s="214" t="s">
        <v>741</v>
      </c>
      <c r="C366" s="237">
        <v>0</v>
      </c>
      <c r="D366" s="237">
        <f t="shared" si="114"/>
        <v>0</v>
      </c>
      <c r="E366" s="218"/>
      <c r="F366" s="219">
        <v>0</v>
      </c>
      <c r="G366" s="217">
        <f t="shared" si="115"/>
        <v>0</v>
      </c>
      <c r="H366" s="209" t="str">
        <f t="shared" si="116"/>
        <v>项</v>
      </c>
    </row>
    <row r="367" s="178" customFormat="1" ht="36" customHeight="1" spans="1:8">
      <c r="A367" s="213" t="s">
        <v>742</v>
      </c>
      <c r="B367" s="214" t="s">
        <v>743</v>
      </c>
      <c r="C367" s="207">
        <f>SUM(C368:C372)</f>
        <v>324</v>
      </c>
      <c r="D367" s="207">
        <f>SUM(D368:D372)</f>
        <v>39</v>
      </c>
      <c r="E367" s="207">
        <f>SUM(E368:E372)</f>
        <v>39</v>
      </c>
      <c r="F367" s="207">
        <f>SUM(F368:F372)</f>
        <v>0</v>
      </c>
      <c r="G367" s="207">
        <f>SUM(G368:G372)</f>
        <v>363</v>
      </c>
      <c r="H367" s="209" t="s">
        <v>182</v>
      </c>
    </row>
    <row r="368" s="178" customFormat="1" ht="36" customHeight="1" spans="1:8">
      <c r="A368" s="213" t="s">
        <v>744</v>
      </c>
      <c r="B368" s="214" t="s">
        <v>745</v>
      </c>
      <c r="C368" s="237">
        <v>0</v>
      </c>
      <c r="D368" s="237">
        <f t="shared" ref="D368:D372" si="117">E368+F368</f>
        <v>0</v>
      </c>
      <c r="E368" s="218"/>
      <c r="F368" s="219">
        <v>0</v>
      </c>
      <c r="G368" s="217">
        <f t="shared" ref="G368:G372" si="118">C368+D368</f>
        <v>0</v>
      </c>
      <c r="H368" s="209" t="str">
        <f t="shared" ref="H368:H372" si="119">IF(LEN(A368)=3,"类",IF(LEN(A368)=5,"款","项"))</f>
        <v>项</v>
      </c>
    </row>
    <row r="369" s="178" customFormat="1" ht="36" customHeight="1" spans="1:8">
      <c r="A369" s="213" t="s">
        <v>746</v>
      </c>
      <c r="B369" s="214" t="s">
        <v>747</v>
      </c>
      <c r="C369" s="237">
        <v>324</v>
      </c>
      <c r="D369" s="237">
        <f t="shared" si="117"/>
        <v>9</v>
      </c>
      <c r="E369" s="217">
        <v>9</v>
      </c>
      <c r="F369" s="220"/>
      <c r="G369" s="217">
        <f t="shared" si="118"/>
        <v>333</v>
      </c>
      <c r="H369" s="209" t="str">
        <f t="shared" si="119"/>
        <v>项</v>
      </c>
    </row>
    <row r="370" s="178" customFormat="1" ht="36" customHeight="1" spans="1:8">
      <c r="A370" s="213" t="s">
        <v>748</v>
      </c>
      <c r="B370" s="214" t="s">
        <v>749</v>
      </c>
      <c r="C370" s="237">
        <v>0</v>
      </c>
      <c r="D370" s="237">
        <f t="shared" si="117"/>
        <v>0</v>
      </c>
      <c r="E370" s="218"/>
      <c r="F370" s="219">
        <v>0</v>
      </c>
      <c r="G370" s="217">
        <f t="shared" si="118"/>
        <v>0</v>
      </c>
      <c r="H370" s="209" t="str">
        <f t="shared" si="119"/>
        <v>项</v>
      </c>
    </row>
    <row r="371" s="178" customFormat="1" ht="36" customHeight="1" spans="1:8">
      <c r="A371" s="213" t="s">
        <v>750</v>
      </c>
      <c r="B371" s="214" t="s">
        <v>751</v>
      </c>
      <c r="C371" s="237">
        <v>0</v>
      </c>
      <c r="D371" s="237">
        <f t="shared" si="117"/>
        <v>0</v>
      </c>
      <c r="E371" s="218"/>
      <c r="F371" s="219">
        <v>0</v>
      </c>
      <c r="G371" s="217">
        <f t="shared" si="118"/>
        <v>0</v>
      </c>
      <c r="H371" s="209" t="str">
        <f t="shared" si="119"/>
        <v>项</v>
      </c>
    </row>
    <row r="372" s="178" customFormat="1" ht="36" customHeight="1" spans="1:8">
      <c r="A372" s="213" t="s">
        <v>752</v>
      </c>
      <c r="B372" s="214" t="s">
        <v>753</v>
      </c>
      <c r="C372" s="237">
        <v>0</v>
      </c>
      <c r="D372" s="237">
        <f t="shared" si="117"/>
        <v>30</v>
      </c>
      <c r="E372" s="218">
        <v>30</v>
      </c>
      <c r="F372" s="219"/>
      <c r="G372" s="217">
        <f t="shared" si="118"/>
        <v>30</v>
      </c>
      <c r="H372" s="209" t="str">
        <f t="shared" si="119"/>
        <v>项</v>
      </c>
    </row>
    <row r="373" s="178" customFormat="1" ht="36" customHeight="1" spans="1:8">
      <c r="A373" s="213" t="s">
        <v>754</v>
      </c>
      <c r="B373" s="214" t="s">
        <v>755</v>
      </c>
      <c r="C373" s="207">
        <f>SUM(C374:C378)</f>
        <v>0</v>
      </c>
      <c r="D373" s="207">
        <f>SUM(D374:D378)</f>
        <v>0</v>
      </c>
      <c r="E373" s="207">
        <f>SUM(E374:E378)</f>
        <v>0</v>
      </c>
      <c r="F373" s="207">
        <f>SUM(F374:F378)</f>
        <v>0</v>
      </c>
      <c r="G373" s="207">
        <f>SUM(G374:G378)</f>
        <v>0</v>
      </c>
      <c r="H373" s="209" t="s">
        <v>182</v>
      </c>
    </row>
    <row r="374" s="178" customFormat="1" ht="36" customHeight="1" spans="1:8">
      <c r="A374" s="213" t="s">
        <v>756</v>
      </c>
      <c r="B374" s="214" t="s">
        <v>757</v>
      </c>
      <c r="C374" s="237">
        <v>0</v>
      </c>
      <c r="D374" s="237">
        <f t="shared" ref="D374:D378" si="120">E374+F374</f>
        <v>0</v>
      </c>
      <c r="E374" s="218"/>
      <c r="F374" s="219">
        <v>0</v>
      </c>
      <c r="G374" s="217">
        <f t="shared" ref="G374:G378" si="121">C374+D374</f>
        <v>0</v>
      </c>
      <c r="H374" s="209" t="str">
        <f t="shared" ref="H374:H378" si="122">IF(LEN(A374)=3,"类",IF(LEN(A374)=5,"款","项"))</f>
        <v>项</v>
      </c>
    </row>
    <row r="375" s="178" customFormat="1" ht="36" customHeight="1" spans="1:8">
      <c r="A375" s="213" t="s">
        <v>758</v>
      </c>
      <c r="B375" s="214" t="s">
        <v>759</v>
      </c>
      <c r="C375" s="237">
        <v>0</v>
      </c>
      <c r="D375" s="237">
        <f t="shared" si="120"/>
        <v>0</v>
      </c>
      <c r="E375" s="218"/>
      <c r="F375" s="219">
        <v>0</v>
      </c>
      <c r="G375" s="217">
        <f t="shared" si="121"/>
        <v>0</v>
      </c>
      <c r="H375" s="209" t="str">
        <f t="shared" si="122"/>
        <v>项</v>
      </c>
    </row>
    <row r="376" s="178" customFormat="1" ht="36" customHeight="1" spans="1:8">
      <c r="A376" s="213" t="s">
        <v>760</v>
      </c>
      <c r="B376" s="214" t="s">
        <v>761</v>
      </c>
      <c r="C376" s="237">
        <v>0</v>
      </c>
      <c r="D376" s="237">
        <f t="shared" si="120"/>
        <v>0</v>
      </c>
      <c r="E376" s="218"/>
      <c r="F376" s="219">
        <v>0</v>
      </c>
      <c r="G376" s="217">
        <f t="shared" si="121"/>
        <v>0</v>
      </c>
      <c r="H376" s="209" t="str">
        <f t="shared" si="122"/>
        <v>项</v>
      </c>
    </row>
    <row r="377" s="178" customFormat="1" ht="36" customHeight="1" spans="1:8">
      <c r="A377" s="213" t="s">
        <v>762</v>
      </c>
      <c r="B377" s="214" t="s">
        <v>763</v>
      </c>
      <c r="C377" s="237">
        <v>0</v>
      </c>
      <c r="D377" s="237">
        <f t="shared" si="120"/>
        <v>0</v>
      </c>
      <c r="E377" s="218"/>
      <c r="F377" s="219">
        <v>0</v>
      </c>
      <c r="G377" s="217">
        <f t="shared" si="121"/>
        <v>0</v>
      </c>
      <c r="H377" s="209" t="str">
        <f t="shared" si="122"/>
        <v>项</v>
      </c>
    </row>
    <row r="378" s="178" customFormat="1" ht="36" customHeight="1" spans="1:8">
      <c r="A378" s="213" t="s">
        <v>764</v>
      </c>
      <c r="B378" s="214" t="s">
        <v>765</v>
      </c>
      <c r="C378" s="237">
        <v>0</v>
      </c>
      <c r="D378" s="237">
        <f t="shared" si="120"/>
        <v>0</v>
      </c>
      <c r="E378" s="218"/>
      <c r="F378" s="219">
        <v>0</v>
      </c>
      <c r="G378" s="217">
        <f t="shared" si="121"/>
        <v>0</v>
      </c>
      <c r="H378" s="209" t="str">
        <f t="shared" si="122"/>
        <v>项</v>
      </c>
    </row>
    <row r="379" s="178" customFormat="1" ht="36" customHeight="1" spans="1:8">
      <c r="A379" s="213" t="s">
        <v>766</v>
      </c>
      <c r="B379" s="214" t="s">
        <v>767</v>
      </c>
      <c r="C379" s="207">
        <f>SUM(C380:C382)</f>
        <v>0</v>
      </c>
      <c r="D379" s="207">
        <f>SUM(D380:D382)</f>
        <v>0</v>
      </c>
      <c r="E379" s="207">
        <f>SUM(E380:E382)</f>
        <v>0</v>
      </c>
      <c r="F379" s="207">
        <f>SUM(F380:F382)</f>
        <v>0</v>
      </c>
      <c r="G379" s="207">
        <f>SUM(G380:G382)</f>
        <v>0</v>
      </c>
      <c r="H379" s="209" t="s">
        <v>182</v>
      </c>
    </row>
    <row r="380" s="178" customFormat="1" ht="36" customHeight="1" spans="1:8">
      <c r="A380" s="213" t="s">
        <v>768</v>
      </c>
      <c r="B380" s="214" t="s">
        <v>769</v>
      </c>
      <c r="C380" s="237">
        <v>0</v>
      </c>
      <c r="D380" s="237">
        <f t="shared" ref="D380:D382" si="123">E380+F380</f>
        <v>0</v>
      </c>
      <c r="E380" s="218"/>
      <c r="F380" s="219">
        <v>0</v>
      </c>
      <c r="G380" s="217">
        <f t="shared" ref="G380:G382" si="124">C380+D380</f>
        <v>0</v>
      </c>
      <c r="H380" s="209" t="str">
        <f t="shared" ref="H380:H382" si="125">IF(LEN(A380)=3,"类",IF(LEN(A380)=5,"款","项"))</f>
        <v>项</v>
      </c>
    </row>
    <row r="381" s="178" customFormat="1" ht="36" customHeight="1" spans="1:8">
      <c r="A381" s="213" t="s">
        <v>770</v>
      </c>
      <c r="B381" s="214" t="s">
        <v>771</v>
      </c>
      <c r="C381" s="237">
        <v>0</v>
      </c>
      <c r="D381" s="237">
        <f t="shared" si="123"/>
        <v>0</v>
      </c>
      <c r="E381" s="218"/>
      <c r="F381" s="219">
        <v>0</v>
      </c>
      <c r="G381" s="217">
        <f t="shared" si="124"/>
        <v>0</v>
      </c>
      <c r="H381" s="209" t="str">
        <f t="shared" si="125"/>
        <v>项</v>
      </c>
    </row>
    <row r="382" s="178" customFormat="1" ht="36" customHeight="1" spans="1:8">
      <c r="A382" s="213" t="s">
        <v>772</v>
      </c>
      <c r="B382" s="214" t="s">
        <v>773</v>
      </c>
      <c r="C382" s="237">
        <v>0</v>
      </c>
      <c r="D382" s="237">
        <f t="shared" si="123"/>
        <v>0</v>
      </c>
      <c r="E382" s="218"/>
      <c r="F382" s="219">
        <v>0</v>
      </c>
      <c r="G382" s="217">
        <f t="shared" si="124"/>
        <v>0</v>
      </c>
      <c r="H382" s="209" t="str">
        <f t="shared" si="125"/>
        <v>项</v>
      </c>
    </row>
    <row r="383" s="178" customFormat="1" ht="36" customHeight="1" spans="1:8">
      <c r="A383" s="213" t="s">
        <v>774</v>
      </c>
      <c r="B383" s="214" t="s">
        <v>775</v>
      </c>
      <c r="C383" s="207">
        <f>SUM(C384:C386)</f>
        <v>0</v>
      </c>
      <c r="D383" s="207">
        <f>SUM(D384:D386)</f>
        <v>0</v>
      </c>
      <c r="E383" s="207">
        <f>SUM(E384:E386)</f>
        <v>0</v>
      </c>
      <c r="F383" s="207">
        <f>SUM(F384:F386)</f>
        <v>0</v>
      </c>
      <c r="G383" s="207">
        <f>SUM(G384:G386)</f>
        <v>0</v>
      </c>
      <c r="H383" s="209" t="s">
        <v>182</v>
      </c>
    </row>
    <row r="384" s="178" customFormat="1" ht="36" customHeight="1" spans="1:8">
      <c r="A384" s="213" t="s">
        <v>776</v>
      </c>
      <c r="B384" s="214" t="s">
        <v>777</v>
      </c>
      <c r="C384" s="237">
        <v>0</v>
      </c>
      <c r="D384" s="237">
        <f t="shared" ref="D384:D386" si="126">E384+F384</f>
        <v>0</v>
      </c>
      <c r="E384" s="218"/>
      <c r="F384" s="219">
        <v>0</v>
      </c>
      <c r="G384" s="217">
        <f t="shared" ref="G384:G386" si="127">C384+D384</f>
        <v>0</v>
      </c>
      <c r="H384" s="209" t="str">
        <f t="shared" ref="H384:H386" si="128">IF(LEN(A384)=3,"类",IF(LEN(A384)=5,"款","项"))</f>
        <v>项</v>
      </c>
    </row>
    <row r="385" s="178" customFormat="1" ht="36" customHeight="1" spans="1:8">
      <c r="A385" s="213" t="s">
        <v>778</v>
      </c>
      <c r="B385" s="214" t="s">
        <v>779</v>
      </c>
      <c r="C385" s="237">
        <v>0</v>
      </c>
      <c r="D385" s="237">
        <f t="shared" si="126"/>
        <v>0</v>
      </c>
      <c r="E385" s="218"/>
      <c r="F385" s="219">
        <v>0</v>
      </c>
      <c r="G385" s="217">
        <f t="shared" si="127"/>
        <v>0</v>
      </c>
      <c r="H385" s="209" t="str">
        <f t="shared" si="128"/>
        <v>项</v>
      </c>
    </row>
    <row r="386" s="178" customFormat="1" ht="36" customHeight="1" spans="1:8">
      <c r="A386" s="213" t="s">
        <v>780</v>
      </c>
      <c r="B386" s="214" t="s">
        <v>781</v>
      </c>
      <c r="C386" s="237">
        <v>0</v>
      </c>
      <c r="D386" s="237">
        <f t="shared" si="126"/>
        <v>0</v>
      </c>
      <c r="E386" s="218"/>
      <c r="F386" s="219">
        <v>0</v>
      </c>
      <c r="G386" s="217">
        <f t="shared" si="127"/>
        <v>0</v>
      </c>
      <c r="H386" s="209" t="str">
        <f t="shared" si="128"/>
        <v>项</v>
      </c>
    </row>
    <row r="387" s="178" customFormat="1" ht="36" customHeight="1" spans="1:8">
      <c r="A387" s="213" t="s">
        <v>782</v>
      </c>
      <c r="B387" s="214" t="s">
        <v>783</v>
      </c>
      <c r="C387" s="207">
        <f>SUM(C388:C390)</f>
        <v>0</v>
      </c>
      <c r="D387" s="207">
        <f>SUM(D388:D390)</f>
        <v>0</v>
      </c>
      <c r="E387" s="207">
        <f>SUM(E388:E390)</f>
        <v>0</v>
      </c>
      <c r="F387" s="207">
        <f>SUM(F388:F390)</f>
        <v>0</v>
      </c>
      <c r="G387" s="207">
        <f>SUM(G388:G390)</f>
        <v>0</v>
      </c>
      <c r="H387" s="209" t="s">
        <v>182</v>
      </c>
    </row>
    <row r="388" s="178" customFormat="1" ht="36" customHeight="1" spans="1:8">
      <c r="A388" s="213" t="s">
        <v>784</v>
      </c>
      <c r="B388" s="214" t="s">
        <v>785</v>
      </c>
      <c r="C388" s="237">
        <v>0</v>
      </c>
      <c r="D388" s="237">
        <f t="shared" ref="D388:D390" si="129">E388+F388</f>
        <v>0</v>
      </c>
      <c r="E388" s="218"/>
      <c r="F388" s="219">
        <v>0</v>
      </c>
      <c r="G388" s="217">
        <f t="shared" ref="G388:G390" si="130">C388+D388</f>
        <v>0</v>
      </c>
      <c r="H388" s="209" t="str">
        <f t="shared" ref="H388:H390" si="131">IF(LEN(A388)=3,"类",IF(LEN(A388)=5,"款","项"))</f>
        <v>项</v>
      </c>
    </row>
    <row r="389" s="178" customFormat="1" ht="36" customHeight="1" spans="1:8">
      <c r="A389" s="213" t="s">
        <v>786</v>
      </c>
      <c r="B389" s="214" t="s">
        <v>787</v>
      </c>
      <c r="C389" s="237">
        <v>0</v>
      </c>
      <c r="D389" s="237">
        <f t="shared" si="129"/>
        <v>0</v>
      </c>
      <c r="E389" s="218"/>
      <c r="F389" s="219">
        <v>0</v>
      </c>
      <c r="G389" s="217">
        <f t="shared" si="130"/>
        <v>0</v>
      </c>
      <c r="H389" s="209" t="str">
        <f t="shared" si="131"/>
        <v>项</v>
      </c>
    </row>
    <row r="390" s="178" customFormat="1" ht="36" customHeight="1" spans="1:8">
      <c r="A390" s="213" t="s">
        <v>788</v>
      </c>
      <c r="B390" s="214" t="s">
        <v>789</v>
      </c>
      <c r="C390" s="237">
        <v>0</v>
      </c>
      <c r="D390" s="237">
        <f t="shared" si="129"/>
        <v>0</v>
      </c>
      <c r="E390" s="218"/>
      <c r="F390" s="219">
        <v>0</v>
      </c>
      <c r="G390" s="217">
        <f t="shared" si="130"/>
        <v>0</v>
      </c>
      <c r="H390" s="209" t="str">
        <f t="shared" si="131"/>
        <v>项</v>
      </c>
    </row>
    <row r="391" s="178" customFormat="1" ht="36" customHeight="1" spans="1:8">
      <c r="A391" s="213" t="s">
        <v>790</v>
      </c>
      <c r="B391" s="214" t="s">
        <v>791</v>
      </c>
      <c r="C391" s="207">
        <f>SUM(C392:C396)</f>
        <v>383</v>
      </c>
      <c r="D391" s="207">
        <f>SUM(D392:D396)</f>
        <v>3</v>
      </c>
      <c r="E391" s="207">
        <f>SUM(E392:E396)</f>
        <v>8</v>
      </c>
      <c r="F391" s="207">
        <f>SUM(F392:F396)</f>
        <v>-5</v>
      </c>
      <c r="G391" s="207">
        <f>SUM(G392:G396)</f>
        <v>386</v>
      </c>
      <c r="H391" s="209" t="s">
        <v>182</v>
      </c>
    </row>
    <row r="392" s="178" customFormat="1" ht="36" customHeight="1" spans="1:8">
      <c r="A392" s="213" t="s">
        <v>792</v>
      </c>
      <c r="B392" s="214" t="s">
        <v>793</v>
      </c>
      <c r="C392" s="237">
        <v>196</v>
      </c>
      <c r="D392" s="237">
        <f t="shared" ref="D392:D396" si="132">E392+F392</f>
        <v>-5</v>
      </c>
      <c r="E392" s="217"/>
      <c r="F392" s="220">
        <v>-5</v>
      </c>
      <c r="G392" s="217">
        <f t="shared" ref="G392:G396" si="133">C392+D392</f>
        <v>191</v>
      </c>
      <c r="H392" s="209" t="str">
        <f t="shared" ref="H392:H396" si="134">IF(LEN(A392)=3,"类",IF(LEN(A392)=5,"款","项"))</f>
        <v>项</v>
      </c>
    </row>
    <row r="393" s="178" customFormat="1" ht="36" customHeight="1" spans="1:8">
      <c r="A393" s="213" t="s">
        <v>794</v>
      </c>
      <c r="B393" s="214" t="s">
        <v>795</v>
      </c>
      <c r="C393" s="237">
        <v>187</v>
      </c>
      <c r="D393" s="237">
        <f t="shared" si="132"/>
        <v>8</v>
      </c>
      <c r="E393" s="217">
        <v>8</v>
      </c>
      <c r="F393" s="220"/>
      <c r="G393" s="217">
        <f t="shared" si="133"/>
        <v>195</v>
      </c>
      <c r="H393" s="209" t="str">
        <f t="shared" si="134"/>
        <v>项</v>
      </c>
    </row>
    <row r="394" s="178" customFormat="1" ht="36" customHeight="1" spans="1:8">
      <c r="A394" s="213" t="s">
        <v>796</v>
      </c>
      <c r="B394" s="214" t="s">
        <v>797</v>
      </c>
      <c r="C394" s="237">
        <v>0</v>
      </c>
      <c r="D394" s="237">
        <f t="shared" si="132"/>
        <v>0</v>
      </c>
      <c r="E394" s="218"/>
      <c r="F394" s="219">
        <v>0</v>
      </c>
      <c r="G394" s="217">
        <f t="shared" si="133"/>
        <v>0</v>
      </c>
      <c r="H394" s="209" t="str">
        <f t="shared" si="134"/>
        <v>项</v>
      </c>
    </row>
    <row r="395" s="178" customFormat="1" ht="36" customHeight="1" spans="1:8">
      <c r="A395" s="213" t="s">
        <v>798</v>
      </c>
      <c r="B395" s="214" t="s">
        <v>799</v>
      </c>
      <c r="C395" s="237">
        <v>0</v>
      </c>
      <c r="D395" s="237">
        <f t="shared" si="132"/>
        <v>0</v>
      </c>
      <c r="E395" s="218"/>
      <c r="F395" s="219">
        <v>0</v>
      </c>
      <c r="G395" s="217">
        <f t="shared" si="133"/>
        <v>0</v>
      </c>
      <c r="H395" s="209" t="str">
        <f t="shared" si="134"/>
        <v>项</v>
      </c>
    </row>
    <row r="396" s="178" customFormat="1" ht="36" customHeight="1" spans="1:8">
      <c r="A396" s="213" t="s">
        <v>800</v>
      </c>
      <c r="B396" s="214" t="s">
        <v>801</v>
      </c>
      <c r="C396" s="237">
        <v>0</v>
      </c>
      <c r="D396" s="237">
        <f t="shared" si="132"/>
        <v>0</v>
      </c>
      <c r="E396" s="218"/>
      <c r="F396" s="219">
        <v>0</v>
      </c>
      <c r="G396" s="217">
        <f t="shared" si="133"/>
        <v>0</v>
      </c>
      <c r="H396" s="209" t="str">
        <f t="shared" si="134"/>
        <v>项</v>
      </c>
    </row>
    <row r="397" s="178" customFormat="1" ht="36" customHeight="1" spans="1:8">
      <c r="A397" s="213" t="s">
        <v>802</v>
      </c>
      <c r="B397" s="214" t="s">
        <v>803</v>
      </c>
      <c r="C397" s="207">
        <f>SUM(C398:C403)</f>
        <v>0</v>
      </c>
      <c r="D397" s="207">
        <f>SUM(D398:D403)</f>
        <v>0</v>
      </c>
      <c r="E397" s="207">
        <f>SUM(E398:E403)</f>
        <v>0</v>
      </c>
      <c r="F397" s="207">
        <f>SUM(F398:F403)</f>
        <v>0</v>
      </c>
      <c r="G397" s="207">
        <f>SUM(G398:G403)</f>
        <v>0</v>
      </c>
      <c r="H397" s="209" t="s">
        <v>182</v>
      </c>
    </row>
    <row r="398" s="178" customFormat="1" ht="36" customHeight="1" spans="1:8">
      <c r="A398" s="213" t="s">
        <v>804</v>
      </c>
      <c r="B398" s="214" t="s">
        <v>805</v>
      </c>
      <c r="C398" s="237">
        <v>0</v>
      </c>
      <c r="D398" s="237">
        <f t="shared" ref="D398:D403" si="135">E398+F398</f>
        <v>0</v>
      </c>
      <c r="E398" s="218"/>
      <c r="F398" s="219">
        <v>0</v>
      </c>
      <c r="G398" s="217">
        <f t="shared" ref="G398:G403" si="136">C398+D398</f>
        <v>0</v>
      </c>
      <c r="H398" s="209" t="str">
        <f t="shared" ref="H398:H403" si="137">IF(LEN(A398)=3,"类",IF(LEN(A398)=5,"款","项"))</f>
        <v>项</v>
      </c>
    </row>
    <row r="399" s="178" customFormat="1" ht="36" customHeight="1" spans="1:8">
      <c r="A399" s="213" t="s">
        <v>806</v>
      </c>
      <c r="B399" s="214" t="s">
        <v>807</v>
      </c>
      <c r="C399" s="237">
        <v>0</v>
      </c>
      <c r="D399" s="237">
        <f t="shared" si="135"/>
        <v>0</v>
      </c>
      <c r="E399" s="218"/>
      <c r="F399" s="219">
        <v>0</v>
      </c>
      <c r="G399" s="217">
        <f t="shared" si="136"/>
        <v>0</v>
      </c>
      <c r="H399" s="209" t="str">
        <f t="shared" si="137"/>
        <v>项</v>
      </c>
    </row>
    <row r="400" s="178" customFormat="1" ht="36" customHeight="1" spans="1:8">
      <c r="A400" s="213" t="s">
        <v>808</v>
      </c>
      <c r="B400" s="214" t="s">
        <v>809</v>
      </c>
      <c r="C400" s="237">
        <v>0</v>
      </c>
      <c r="D400" s="237">
        <f t="shared" si="135"/>
        <v>0</v>
      </c>
      <c r="E400" s="218"/>
      <c r="F400" s="219">
        <v>0</v>
      </c>
      <c r="G400" s="217">
        <f t="shared" si="136"/>
        <v>0</v>
      </c>
      <c r="H400" s="209" t="str">
        <f t="shared" si="137"/>
        <v>项</v>
      </c>
    </row>
    <row r="401" s="178" customFormat="1" ht="36" customHeight="1" spans="1:8">
      <c r="A401" s="213" t="s">
        <v>810</v>
      </c>
      <c r="B401" s="214" t="s">
        <v>811</v>
      </c>
      <c r="C401" s="237">
        <v>0</v>
      </c>
      <c r="D401" s="237">
        <f t="shared" si="135"/>
        <v>0</v>
      </c>
      <c r="E401" s="218"/>
      <c r="F401" s="219">
        <v>0</v>
      </c>
      <c r="G401" s="217">
        <f t="shared" si="136"/>
        <v>0</v>
      </c>
      <c r="H401" s="209" t="str">
        <f t="shared" si="137"/>
        <v>项</v>
      </c>
    </row>
    <row r="402" s="178" customFormat="1" ht="36" customHeight="1" spans="1:8">
      <c r="A402" s="213" t="s">
        <v>812</v>
      </c>
      <c r="B402" s="214" t="s">
        <v>813</v>
      </c>
      <c r="C402" s="237">
        <v>0</v>
      </c>
      <c r="D402" s="237">
        <f t="shared" si="135"/>
        <v>0</v>
      </c>
      <c r="E402" s="218"/>
      <c r="F402" s="219">
        <v>0</v>
      </c>
      <c r="G402" s="217">
        <f t="shared" si="136"/>
        <v>0</v>
      </c>
      <c r="H402" s="209" t="str">
        <f t="shared" si="137"/>
        <v>项</v>
      </c>
    </row>
    <row r="403" s="178" customFormat="1" ht="36" customHeight="1" spans="1:8">
      <c r="A403" s="213" t="s">
        <v>814</v>
      </c>
      <c r="B403" s="214" t="s">
        <v>815</v>
      </c>
      <c r="C403" s="237">
        <v>0</v>
      </c>
      <c r="D403" s="237">
        <f t="shared" si="135"/>
        <v>0</v>
      </c>
      <c r="E403" s="218"/>
      <c r="F403" s="219">
        <v>0</v>
      </c>
      <c r="G403" s="217">
        <f t="shared" si="136"/>
        <v>0</v>
      </c>
      <c r="H403" s="209" t="str">
        <f t="shared" si="137"/>
        <v>项</v>
      </c>
    </row>
    <row r="404" s="178" customFormat="1" ht="36" customHeight="1" spans="1:8">
      <c r="A404" s="213" t="s">
        <v>816</v>
      </c>
      <c r="B404" s="214" t="s">
        <v>817</v>
      </c>
      <c r="C404" s="207">
        <f>C405</f>
        <v>0</v>
      </c>
      <c r="D404" s="207">
        <f>D405</f>
        <v>0</v>
      </c>
      <c r="E404" s="207">
        <f>E405</f>
        <v>0</v>
      </c>
      <c r="F404" s="207">
        <f>F405</f>
        <v>0</v>
      </c>
      <c r="G404" s="207">
        <f>G405</f>
        <v>0</v>
      </c>
      <c r="H404" s="209" t="s">
        <v>182</v>
      </c>
    </row>
    <row r="405" s="178" customFormat="1" ht="36" customHeight="1" spans="1:8">
      <c r="A405" s="223">
        <v>2059999</v>
      </c>
      <c r="B405" s="214" t="s">
        <v>817</v>
      </c>
      <c r="C405" s="237">
        <v>0</v>
      </c>
      <c r="D405" s="237">
        <f t="shared" ref="D405:D411" si="138">E405+F405</f>
        <v>0</v>
      </c>
      <c r="E405" s="218"/>
      <c r="F405" s="219">
        <v>0</v>
      </c>
      <c r="G405" s="217">
        <f t="shared" ref="G405:G411" si="139">C405+D405</f>
        <v>0</v>
      </c>
      <c r="H405" s="209" t="str">
        <f t="shared" ref="H405:H411" si="140">IF(LEN(A405)=3,"类",IF(LEN(A405)=5,"款","项"))</f>
        <v>项</v>
      </c>
    </row>
    <row r="406" s="178" customFormat="1" ht="36" customHeight="1" spans="1:8">
      <c r="A406" s="210" t="s">
        <v>129</v>
      </c>
      <c r="B406" s="206" t="s">
        <v>130</v>
      </c>
      <c r="C406" s="207">
        <f>SUM(C407,C412,C421,C427,C432,C437,C442,C449,C453,C457)</f>
        <v>343</v>
      </c>
      <c r="D406" s="207">
        <f>SUM(D407,D412,D421,D427,D432,D437,D442,D449,D453,D457)</f>
        <v>3</v>
      </c>
      <c r="E406" s="207">
        <f>SUM(E407,E412,E421,E427,E432,E437,E442,E449,E453,E457)</f>
        <v>16</v>
      </c>
      <c r="F406" s="207">
        <f>SUM(F407,F412,F421,F427,F432,F437,F442,F449,F453,F457)</f>
        <v>-13</v>
      </c>
      <c r="G406" s="207">
        <f>SUM(G407,G412,G421,G427,G432,G437,G442,G449,G453,G457)</f>
        <v>346</v>
      </c>
      <c r="H406" s="209" t="s">
        <v>179</v>
      </c>
    </row>
    <row r="407" s="178" customFormat="1" ht="36" customHeight="1" spans="1:8">
      <c r="A407" s="213" t="s">
        <v>818</v>
      </c>
      <c r="B407" s="214" t="s">
        <v>819</v>
      </c>
      <c r="C407" s="207">
        <f>SUM(C408:C411)</f>
        <v>158</v>
      </c>
      <c r="D407" s="207">
        <f>SUM(D408:D411)</f>
        <v>16</v>
      </c>
      <c r="E407" s="207">
        <f>SUM(E408:E411)</f>
        <v>16</v>
      </c>
      <c r="F407" s="207">
        <f>SUM(F408:F411)</f>
        <v>0</v>
      </c>
      <c r="G407" s="207">
        <f>SUM(G408:G411)</f>
        <v>174</v>
      </c>
      <c r="H407" s="209" t="s">
        <v>182</v>
      </c>
    </row>
    <row r="408" s="178" customFormat="1" ht="36" customHeight="1" spans="1:8">
      <c r="A408" s="213" t="s">
        <v>820</v>
      </c>
      <c r="B408" s="214" t="s">
        <v>184</v>
      </c>
      <c r="C408" s="237">
        <v>158</v>
      </c>
      <c r="D408" s="237">
        <f t="shared" si="138"/>
        <v>16</v>
      </c>
      <c r="E408" s="217">
        <v>16</v>
      </c>
      <c r="F408" s="220"/>
      <c r="G408" s="217">
        <f t="shared" si="139"/>
        <v>174</v>
      </c>
      <c r="H408" s="209" t="str">
        <f t="shared" si="140"/>
        <v>项</v>
      </c>
    </row>
    <row r="409" s="178" customFormat="1" ht="36" customHeight="1" spans="1:8">
      <c r="A409" s="213" t="s">
        <v>821</v>
      </c>
      <c r="B409" s="214" t="s">
        <v>186</v>
      </c>
      <c r="C409" s="237">
        <v>0</v>
      </c>
      <c r="D409" s="237">
        <f t="shared" si="138"/>
        <v>0</v>
      </c>
      <c r="E409" s="218"/>
      <c r="F409" s="219">
        <v>0</v>
      </c>
      <c r="G409" s="217">
        <f t="shared" si="139"/>
        <v>0</v>
      </c>
      <c r="H409" s="209" t="str">
        <f t="shared" si="140"/>
        <v>项</v>
      </c>
    </row>
    <row r="410" s="178" customFormat="1" ht="36" customHeight="1" spans="1:8">
      <c r="A410" s="213" t="s">
        <v>822</v>
      </c>
      <c r="B410" s="214" t="s">
        <v>188</v>
      </c>
      <c r="C410" s="237">
        <v>0</v>
      </c>
      <c r="D410" s="237">
        <f t="shared" si="138"/>
        <v>0</v>
      </c>
      <c r="E410" s="218"/>
      <c r="F410" s="219">
        <v>0</v>
      </c>
      <c r="G410" s="217">
        <f t="shared" si="139"/>
        <v>0</v>
      </c>
      <c r="H410" s="209" t="str">
        <f t="shared" si="140"/>
        <v>项</v>
      </c>
    </row>
    <row r="411" s="178" customFormat="1" ht="36" customHeight="1" spans="1:8">
      <c r="A411" s="213" t="s">
        <v>823</v>
      </c>
      <c r="B411" s="214" t="s">
        <v>824</v>
      </c>
      <c r="C411" s="237">
        <v>0</v>
      </c>
      <c r="D411" s="237">
        <f t="shared" si="138"/>
        <v>0</v>
      </c>
      <c r="E411" s="218"/>
      <c r="F411" s="219">
        <v>0</v>
      </c>
      <c r="G411" s="217">
        <f t="shared" si="139"/>
        <v>0</v>
      </c>
      <c r="H411" s="209" t="str">
        <f t="shared" si="140"/>
        <v>项</v>
      </c>
    </row>
    <row r="412" s="178" customFormat="1" ht="36" customHeight="1" spans="1:8">
      <c r="A412" s="213" t="s">
        <v>825</v>
      </c>
      <c r="B412" s="214" t="s">
        <v>826</v>
      </c>
      <c r="C412" s="207">
        <f>SUM(C413:C420)</f>
        <v>0</v>
      </c>
      <c r="D412" s="207">
        <f>SUM(D413:D420)</f>
        <v>0</v>
      </c>
      <c r="E412" s="207">
        <f>SUM(E413:E420)</f>
        <v>0</v>
      </c>
      <c r="F412" s="207">
        <f>SUM(F413:F420)</f>
        <v>0</v>
      </c>
      <c r="G412" s="207">
        <f>SUM(G413:G420)</f>
        <v>0</v>
      </c>
      <c r="H412" s="209" t="s">
        <v>182</v>
      </c>
    </row>
    <row r="413" s="178" customFormat="1" ht="36" customHeight="1" spans="1:8">
      <c r="A413" s="213" t="s">
        <v>827</v>
      </c>
      <c r="B413" s="214" t="s">
        <v>828</v>
      </c>
      <c r="C413" s="237">
        <v>0</v>
      </c>
      <c r="D413" s="237">
        <f t="shared" ref="D413:D420" si="141">E413+F413</f>
        <v>0</v>
      </c>
      <c r="E413" s="218"/>
      <c r="F413" s="219">
        <v>0</v>
      </c>
      <c r="G413" s="217">
        <f t="shared" ref="G413:G420" si="142">C413+D413</f>
        <v>0</v>
      </c>
      <c r="H413" s="209" t="str">
        <f t="shared" ref="H413:H420" si="143">IF(LEN(A413)=3,"类",IF(LEN(A413)=5,"款","项"))</f>
        <v>项</v>
      </c>
    </row>
    <row r="414" s="178" customFormat="1" ht="36" customHeight="1" spans="1:8">
      <c r="A414" s="213" t="s">
        <v>829</v>
      </c>
      <c r="B414" s="214" t="s">
        <v>830</v>
      </c>
      <c r="C414" s="237">
        <v>0</v>
      </c>
      <c r="D414" s="237">
        <f t="shared" si="141"/>
        <v>0</v>
      </c>
      <c r="E414" s="218"/>
      <c r="F414" s="219">
        <v>0</v>
      </c>
      <c r="G414" s="217">
        <f t="shared" si="142"/>
        <v>0</v>
      </c>
      <c r="H414" s="209" t="str">
        <f t="shared" si="143"/>
        <v>项</v>
      </c>
    </row>
    <row r="415" s="178" customFormat="1" ht="36" customHeight="1" spans="1:8">
      <c r="A415" s="213" t="s">
        <v>831</v>
      </c>
      <c r="B415" s="214" t="s">
        <v>832</v>
      </c>
      <c r="C415" s="237">
        <v>0</v>
      </c>
      <c r="D415" s="237">
        <f t="shared" si="141"/>
        <v>0</v>
      </c>
      <c r="E415" s="218"/>
      <c r="F415" s="219">
        <v>0</v>
      </c>
      <c r="G415" s="217">
        <f t="shared" si="142"/>
        <v>0</v>
      </c>
      <c r="H415" s="209" t="str">
        <f t="shared" si="143"/>
        <v>项</v>
      </c>
    </row>
    <row r="416" s="178" customFormat="1" ht="36" customHeight="1" spans="1:8">
      <c r="A416" s="213" t="s">
        <v>833</v>
      </c>
      <c r="B416" s="214" t="s">
        <v>834</v>
      </c>
      <c r="C416" s="237">
        <v>0</v>
      </c>
      <c r="D416" s="237">
        <f t="shared" si="141"/>
        <v>0</v>
      </c>
      <c r="E416" s="218"/>
      <c r="F416" s="219">
        <v>0</v>
      </c>
      <c r="G416" s="217">
        <f t="shared" si="142"/>
        <v>0</v>
      </c>
      <c r="H416" s="209" t="str">
        <f t="shared" si="143"/>
        <v>项</v>
      </c>
    </row>
    <row r="417" s="178" customFormat="1" ht="36" customHeight="1" spans="1:8">
      <c r="A417" s="213" t="s">
        <v>835</v>
      </c>
      <c r="B417" s="214" t="s">
        <v>836</v>
      </c>
      <c r="C417" s="237">
        <v>0</v>
      </c>
      <c r="D417" s="237">
        <f t="shared" si="141"/>
        <v>0</v>
      </c>
      <c r="E417" s="218"/>
      <c r="F417" s="219">
        <v>0</v>
      </c>
      <c r="G417" s="217">
        <f t="shared" si="142"/>
        <v>0</v>
      </c>
      <c r="H417" s="209" t="str">
        <f t="shared" si="143"/>
        <v>项</v>
      </c>
    </row>
    <row r="418" s="178" customFormat="1" ht="36" customHeight="1" spans="1:8">
      <c r="A418" s="213" t="s">
        <v>837</v>
      </c>
      <c r="B418" s="214" t="s">
        <v>838</v>
      </c>
      <c r="C418" s="237">
        <v>0</v>
      </c>
      <c r="D418" s="237">
        <f t="shared" si="141"/>
        <v>0</v>
      </c>
      <c r="E418" s="218"/>
      <c r="F418" s="219">
        <v>0</v>
      </c>
      <c r="G418" s="217">
        <f t="shared" si="142"/>
        <v>0</v>
      </c>
      <c r="H418" s="209" t="str">
        <f t="shared" si="143"/>
        <v>项</v>
      </c>
    </row>
    <row r="419" s="178" customFormat="1" ht="36" customHeight="1" spans="1:8">
      <c r="A419" s="213">
        <v>2060208</v>
      </c>
      <c r="B419" s="225" t="s">
        <v>839</v>
      </c>
      <c r="C419" s="237">
        <v>0</v>
      </c>
      <c r="D419" s="237">
        <f t="shared" si="141"/>
        <v>0</v>
      </c>
      <c r="E419" s="218"/>
      <c r="F419" s="219">
        <v>0</v>
      </c>
      <c r="G419" s="217">
        <f t="shared" si="142"/>
        <v>0</v>
      </c>
      <c r="H419" s="209" t="str">
        <f t="shared" si="143"/>
        <v>项</v>
      </c>
    </row>
    <row r="420" s="178" customFormat="1" ht="36" customHeight="1" spans="1:8">
      <c r="A420" s="213" t="s">
        <v>840</v>
      </c>
      <c r="B420" s="214" t="s">
        <v>841</v>
      </c>
      <c r="C420" s="237">
        <v>0</v>
      </c>
      <c r="D420" s="237">
        <f t="shared" si="141"/>
        <v>0</v>
      </c>
      <c r="E420" s="218"/>
      <c r="F420" s="219">
        <v>0</v>
      </c>
      <c r="G420" s="217">
        <f t="shared" si="142"/>
        <v>0</v>
      </c>
      <c r="H420" s="209" t="str">
        <f t="shared" si="143"/>
        <v>项</v>
      </c>
    </row>
    <row r="421" s="178" customFormat="1" ht="36" customHeight="1" spans="1:8">
      <c r="A421" s="213" t="s">
        <v>842</v>
      </c>
      <c r="B421" s="214" t="s">
        <v>843</v>
      </c>
      <c r="C421" s="207">
        <f>SUM(C422:C426)</f>
        <v>0</v>
      </c>
      <c r="D421" s="207">
        <f>SUM(D422:D426)</f>
        <v>0</v>
      </c>
      <c r="E421" s="207">
        <f>SUM(E422:E426)</f>
        <v>0</v>
      </c>
      <c r="F421" s="207">
        <f>SUM(F422:F426)</f>
        <v>0</v>
      </c>
      <c r="G421" s="207">
        <f>SUM(G422:G426)</f>
        <v>0</v>
      </c>
      <c r="H421" s="209" t="s">
        <v>182</v>
      </c>
    </row>
    <row r="422" s="178" customFormat="1" ht="36" customHeight="1" spans="1:8">
      <c r="A422" s="213" t="s">
        <v>844</v>
      </c>
      <c r="B422" s="214" t="s">
        <v>828</v>
      </c>
      <c r="C422" s="237">
        <v>0</v>
      </c>
      <c r="D422" s="237">
        <f t="shared" ref="D422:D426" si="144">E422+F422</f>
        <v>0</v>
      </c>
      <c r="E422" s="218"/>
      <c r="F422" s="219">
        <v>0</v>
      </c>
      <c r="G422" s="217">
        <f t="shared" ref="G422:G426" si="145">C422+D422</f>
        <v>0</v>
      </c>
      <c r="H422" s="209" t="str">
        <f t="shared" ref="H422:H426" si="146">IF(LEN(A422)=3,"类",IF(LEN(A422)=5,"款","项"))</f>
        <v>项</v>
      </c>
    </row>
    <row r="423" s="178" customFormat="1" ht="36" customHeight="1" spans="1:8">
      <c r="A423" s="213" t="s">
        <v>845</v>
      </c>
      <c r="B423" s="214" t="s">
        <v>846</v>
      </c>
      <c r="C423" s="237">
        <v>0</v>
      </c>
      <c r="D423" s="237">
        <f t="shared" si="144"/>
        <v>0</v>
      </c>
      <c r="E423" s="218"/>
      <c r="F423" s="219">
        <v>0</v>
      </c>
      <c r="G423" s="217">
        <f t="shared" si="145"/>
        <v>0</v>
      </c>
      <c r="H423" s="209" t="str">
        <f t="shared" si="146"/>
        <v>项</v>
      </c>
    </row>
    <row r="424" s="178" customFormat="1" ht="36" customHeight="1" spans="1:8">
      <c r="A424" s="213" t="s">
        <v>847</v>
      </c>
      <c r="B424" s="214" t="s">
        <v>848</v>
      </c>
      <c r="C424" s="237">
        <v>0</v>
      </c>
      <c r="D424" s="237">
        <f t="shared" si="144"/>
        <v>0</v>
      </c>
      <c r="E424" s="218"/>
      <c r="F424" s="219">
        <v>0</v>
      </c>
      <c r="G424" s="217">
        <f t="shared" si="145"/>
        <v>0</v>
      </c>
      <c r="H424" s="209" t="str">
        <f t="shared" si="146"/>
        <v>项</v>
      </c>
    </row>
    <row r="425" s="178" customFormat="1" ht="36" customHeight="1" spans="1:8">
      <c r="A425" s="213" t="s">
        <v>849</v>
      </c>
      <c r="B425" s="214" t="s">
        <v>850</v>
      </c>
      <c r="C425" s="237">
        <v>0</v>
      </c>
      <c r="D425" s="237">
        <f t="shared" si="144"/>
        <v>0</v>
      </c>
      <c r="E425" s="218"/>
      <c r="F425" s="219">
        <v>0</v>
      </c>
      <c r="G425" s="217">
        <f t="shared" si="145"/>
        <v>0</v>
      </c>
      <c r="H425" s="209" t="str">
        <f t="shared" si="146"/>
        <v>项</v>
      </c>
    </row>
    <row r="426" s="178" customFormat="1" ht="36" customHeight="1" spans="1:8">
      <c r="A426" s="213" t="s">
        <v>851</v>
      </c>
      <c r="B426" s="214" t="s">
        <v>852</v>
      </c>
      <c r="C426" s="237">
        <v>0</v>
      </c>
      <c r="D426" s="237">
        <f t="shared" si="144"/>
        <v>0</v>
      </c>
      <c r="E426" s="218"/>
      <c r="F426" s="219">
        <v>0</v>
      </c>
      <c r="G426" s="217">
        <f t="shared" si="145"/>
        <v>0</v>
      </c>
      <c r="H426" s="209" t="str">
        <f t="shared" si="146"/>
        <v>项</v>
      </c>
    </row>
    <row r="427" s="178" customFormat="1" ht="36" customHeight="1" spans="1:8">
      <c r="A427" s="213" t="s">
        <v>853</v>
      </c>
      <c r="B427" s="214" t="s">
        <v>854</v>
      </c>
      <c r="C427" s="207">
        <f>SUM(C428:C431)</f>
        <v>0</v>
      </c>
      <c r="D427" s="207">
        <f>SUM(D428:D431)</f>
        <v>0</v>
      </c>
      <c r="E427" s="207">
        <f>SUM(E428:E431)</f>
        <v>0</v>
      </c>
      <c r="F427" s="207">
        <f>SUM(F428:F431)</f>
        <v>0</v>
      </c>
      <c r="G427" s="207">
        <f>SUM(G428:G431)</f>
        <v>0</v>
      </c>
      <c r="H427" s="209" t="s">
        <v>182</v>
      </c>
    </row>
    <row r="428" s="178" customFormat="1" ht="36" customHeight="1" spans="1:8">
      <c r="A428" s="213" t="s">
        <v>855</v>
      </c>
      <c r="B428" s="214" t="s">
        <v>828</v>
      </c>
      <c r="C428" s="237">
        <v>0</v>
      </c>
      <c r="D428" s="237">
        <f t="shared" ref="D428:D431" si="147">E428+F428</f>
        <v>0</v>
      </c>
      <c r="E428" s="218"/>
      <c r="F428" s="219">
        <v>0</v>
      </c>
      <c r="G428" s="217">
        <f t="shared" ref="G428:G431" si="148">C428+D428</f>
        <v>0</v>
      </c>
      <c r="H428" s="209" t="str">
        <f t="shared" ref="H428:H431" si="149">IF(LEN(A428)=3,"类",IF(LEN(A428)=5,"款","项"))</f>
        <v>项</v>
      </c>
    </row>
    <row r="429" s="178" customFormat="1" ht="36" customHeight="1" spans="1:8">
      <c r="A429" s="213" t="s">
        <v>856</v>
      </c>
      <c r="B429" s="214" t="s">
        <v>857</v>
      </c>
      <c r="C429" s="237">
        <v>0</v>
      </c>
      <c r="D429" s="237">
        <f t="shared" si="147"/>
        <v>0</v>
      </c>
      <c r="E429" s="218"/>
      <c r="F429" s="219">
        <v>0</v>
      </c>
      <c r="G429" s="217">
        <f t="shared" si="148"/>
        <v>0</v>
      </c>
      <c r="H429" s="209" t="str">
        <f t="shared" si="149"/>
        <v>项</v>
      </c>
    </row>
    <row r="430" s="178" customFormat="1" ht="36" customHeight="1" spans="1:8">
      <c r="A430" s="223">
        <v>2060405</v>
      </c>
      <c r="B430" s="214" t="s">
        <v>858</v>
      </c>
      <c r="C430" s="237">
        <v>0</v>
      </c>
      <c r="D430" s="237">
        <f t="shared" si="147"/>
        <v>0</v>
      </c>
      <c r="E430" s="218"/>
      <c r="F430" s="219">
        <v>0</v>
      </c>
      <c r="G430" s="217">
        <f t="shared" si="148"/>
        <v>0</v>
      </c>
      <c r="H430" s="209" t="str">
        <f t="shared" si="149"/>
        <v>项</v>
      </c>
    </row>
    <row r="431" s="178" customFormat="1" ht="36" customHeight="1" spans="1:8">
      <c r="A431" s="213" t="s">
        <v>859</v>
      </c>
      <c r="B431" s="214" t="s">
        <v>860</v>
      </c>
      <c r="C431" s="237">
        <v>0</v>
      </c>
      <c r="D431" s="237">
        <f t="shared" si="147"/>
        <v>0</v>
      </c>
      <c r="E431" s="218"/>
      <c r="F431" s="219">
        <v>0</v>
      </c>
      <c r="G431" s="217">
        <f t="shared" si="148"/>
        <v>0</v>
      </c>
      <c r="H431" s="209" t="str">
        <f t="shared" si="149"/>
        <v>项</v>
      </c>
    </row>
    <row r="432" s="178" customFormat="1" ht="36" customHeight="1" spans="1:8">
      <c r="A432" s="213" t="s">
        <v>861</v>
      </c>
      <c r="B432" s="214" t="s">
        <v>862</v>
      </c>
      <c r="C432" s="207">
        <f>SUM(C433:C436)</f>
        <v>0</v>
      </c>
      <c r="D432" s="207">
        <f>SUM(D433:D436)</f>
        <v>0</v>
      </c>
      <c r="E432" s="207">
        <f>SUM(E433:E436)</f>
        <v>0</v>
      </c>
      <c r="F432" s="207">
        <f>SUM(F433:F436)</f>
        <v>0</v>
      </c>
      <c r="G432" s="207">
        <f>SUM(G433:G436)</f>
        <v>0</v>
      </c>
      <c r="H432" s="209" t="s">
        <v>182</v>
      </c>
    </row>
    <row r="433" s="178" customFormat="1" ht="36" customHeight="1" spans="1:8">
      <c r="A433" s="213" t="s">
        <v>863</v>
      </c>
      <c r="B433" s="214" t="s">
        <v>828</v>
      </c>
      <c r="C433" s="237">
        <v>0</v>
      </c>
      <c r="D433" s="237">
        <f t="shared" ref="D433:D436" si="150">E433+F433</f>
        <v>0</v>
      </c>
      <c r="E433" s="218"/>
      <c r="F433" s="219">
        <v>0</v>
      </c>
      <c r="G433" s="217">
        <f t="shared" ref="G433:G436" si="151">C433+D433</f>
        <v>0</v>
      </c>
      <c r="H433" s="209" t="str">
        <f t="shared" ref="H433:H436" si="152">IF(LEN(A433)=3,"类",IF(LEN(A433)=5,"款","项"))</f>
        <v>项</v>
      </c>
    </row>
    <row r="434" s="178" customFormat="1" ht="36" customHeight="1" spans="1:8">
      <c r="A434" s="213" t="s">
        <v>864</v>
      </c>
      <c r="B434" s="214" t="s">
        <v>865</v>
      </c>
      <c r="C434" s="237">
        <v>0</v>
      </c>
      <c r="D434" s="237">
        <f t="shared" si="150"/>
        <v>0</v>
      </c>
      <c r="E434" s="218"/>
      <c r="F434" s="219">
        <v>0</v>
      </c>
      <c r="G434" s="217">
        <f t="shared" si="151"/>
        <v>0</v>
      </c>
      <c r="H434" s="209" t="str">
        <f t="shared" si="152"/>
        <v>项</v>
      </c>
    </row>
    <row r="435" s="178" customFormat="1" ht="36" customHeight="1" spans="1:8">
      <c r="A435" s="213" t="s">
        <v>866</v>
      </c>
      <c r="B435" s="214" t="s">
        <v>867</v>
      </c>
      <c r="C435" s="237">
        <v>0</v>
      </c>
      <c r="D435" s="237">
        <f t="shared" si="150"/>
        <v>0</v>
      </c>
      <c r="E435" s="218"/>
      <c r="F435" s="219">
        <v>0</v>
      </c>
      <c r="G435" s="217">
        <f t="shared" si="151"/>
        <v>0</v>
      </c>
      <c r="H435" s="209" t="str">
        <f t="shared" si="152"/>
        <v>项</v>
      </c>
    </row>
    <row r="436" s="178" customFormat="1" ht="36" customHeight="1" spans="1:8">
      <c r="A436" s="213" t="s">
        <v>868</v>
      </c>
      <c r="B436" s="214" t="s">
        <v>869</v>
      </c>
      <c r="C436" s="237">
        <v>0</v>
      </c>
      <c r="D436" s="237">
        <f t="shared" si="150"/>
        <v>0</v>
      </c>
      <c r="E436" s="218"/>
      <c r="F436" s="219">
        <v>0</v>
      </c>
      <c r="G436" s="217">
        <f t="shared" si="151"/>
        <v>0</v>
      </c>
      <c r="H436" s="209" t="str">
        <f t="shared" si="152"/>
        <v>项</v>
      </c>
    </row>
    <row r="437" s="178" customFormat="1" ht="36" customHeight="1" spans="1:8">
      <c r="A437" s="213" t="s">
        <v>870</v>
      </c>
      <c r="B437" s="214" t="s">
        <v>871</v>
      </c>
      <c r="C437" s="207">
        <f>SUM(C438:C441)</f>
        <v>0</v>
      </c>
      <c r="D437" s="207">
        <f>SUM(D438:D441)</f>
        <v>0</v>
      </c>
      <c r="E437" s="207">
        <f>SUM(E438:E441)</f>
        <v>0</v>
      </c>
      <c r="F437" s="207">
        <f>SUM(F438:F441)</f>
        <v>0</v>
      </c>
      <c r="G437" s="207">
        <f>SUM(G438:G441)</f>
        <v>0</v>
      </c>
      <c r="H437" s="209" t="s">
        <v>182</v>
      </c>
    </row>
    <row r="438" s="178" customFormat="1" ht="36" customHeight="1" spans="1:8">
      <c r="A438" s="213" t="s">
        <v>872</v>
      </c>
      <c r="B438" s="214" t="s">
        <v>873</v>
      </c>
      <c r="C438" s="237">
        <v>0</v>
      </c>
      <c r="D438" s="237">
        <f t="shared" ref="D438:D441" si="153">E438+F438</f>
        <v>0</v>
      </c>
      <c r="E438" s="218"/>
      <c r="F438" s="219">
        <v>0</v>
      </c>
      <c r="G438" s="217">
        <f t="shared" ref="G438:G441" si="154">C438+D438</f>
        <v>0</v>
      </c>
      <c r="H438" s="209" t="str">
        <f t="shared" ref="H438:H441" si="155">IF(LEN(A438)=3,"类",IF(LEN(A438)=5,"款","项"))</f>
        <v>项</v>
      </c>
    </row>
    <row r="439" s="178" customFormat="1" ht="36" customHeight="1" spans="1:8">
      <c r="A439" s="213" t="s">
        <v>874</v>
      </c>
      <c r="B439" s="214" t="s">
        <v>875</v>
      </c>
      <c r="C439" s="237">
        <v>0</v>
      </c>
      <c r="D439" s="237">
        <f t="shared" si="153"/>
        <v>0</v>
      </c>
      <c r="E439" s="218"/>
      <c r="F439" s="219">
        <v>0</v>
      </c>
      <c r="G439" s="217">
        <f t="shared" si="154"/>
        <v>0</v>
      </c>
      <c r="H439" s="209" t="str">
        <f t="shared" si="155"/>
        <v>项</v>
      </c>
    </row>
    <row r="440" s="178" customFormat="1" ht="36" customHeight="1" spans="1:8">
      <c r="A440" s="213" t="s">
        <v>876</v>
      </c>
      <c r="B440" s="214" t="s">
        <v>877</v>
      </c>
      <c r="C440" s="237">
        <v>0</v>
      </c>
      <c r="D440" s="237">
        <f t="shared" si="153"/>
        <v>0</v>
      </c>
      <c r="E440" s="218"/>
      <c r="F440" s="219">
        <v>0</v>
      </c>
      <c r="G440" s="217">
        <f t="shared" si="154"/>
        <v>0</v>
      </c>
      <c r="H440" s="209" t="str">
        <f t="shared" si="155"/>
        <v>项</v>
      </c>
    </row>
    <row r="441" s="178" customFormat="1" ht="36" customHeight="1" spans="1:8">
      <c r="A441" s="213" t="s">
        <v>878</v>
      </c>
      <c r="B441" s="214" t="s">
        <v>879</v>
      </c>
      <c r="C441" s="237">
        <v>0</v>
      </c>
      <c r="D441" s="237">
        <f t="shared" si="153"/>
        <v>0</v>
      </c>
      <c r="E441" s="218"/>
      <c r="F441" s="219">
        <v>0</v>
      </c>
      <c r="G441" s="217">
        <f t="shared" si="154"/>
        <v>0</v>
      </c>
      <c r="H441" s="209" t="str">
        <f t="shared" si="155"/>
        <v>项</v>
      </c>
    </row>
    <row r="442" s="178" customFormat="1" ht="36" customHeight="1" spans="1:8">
      <c r="A442" s="213" t="s">
        <v>880</v>
      </c>
      <c r="B442" s="214" t="s">
        <v>881</v>
      </c>
      <c r="C442" s="207">
        <f>SUM(C443:C448)</f>
        <v>185</v>
      </c>
      <c r="D442" s="207">
        <f>SUM(D443:D448)</f>
        <v>-13</v>
      </c>
      <c r="E442" s="207">
        <f>SUM(E443:E448)</f>
        <v>0</v>
      </c>
      <c r="F442" s="207">
        <f>SUM(F443:F448)</f>
        <v>-13</v>
      </c>
      <c r="G442" s="207">
        <f>SUM(G443:G448)</f>
        <v>172</v>
      </c>
      <c r="H442" s="209" t="s">
        <v>182</v>
      </c>
    </row>
    <row r="443" s="178" customFormat="1" ht="36" customHeight="1" spans="1:8">
      <c r="A443" s="213" t="s">
        <v>882</v>
      </c>
      <c r="B443" s="214" t="s">
        <v>828</v>
      </c>
      <c r="C443" s="237">
        <v>185</v>
      </c>
      <c r="D443" s="237">
        <f t="shared" ref="D443:D448" si="156">E443+F443</f>
        <v>-13</v>
      </c>
      <c r="E443" s="217"/>
      <c r="F443" s="220">
        <v>-13</v>
      </c>
      <c r="G443" s="217">
        <f t="shared" ref="G443:G448" si="157">C443+D443</f>
        <v>172</v>
      </c>
      <c r="H443" s="209" t="str">
        <f t="shared" ref="H443:H448" si="158">IF(LEN(A443)=3,"类",IF(LEN(A443)=5,"款","项"))</f>
        <v>项</v>
      </c>
    </row>
    <row r="444" s="178" customFormat="1" ht="36" customHeight="1" spans="1:8">
      <c r="A444" s="213" t="s">
        <v>883</v>
      </c>
      <c r="B444" s="214" t="s">
        <v>884</v>
      </c>
      <c r="C444" s="237">
        <v>0</v>
      </c>
      <c r="D444" s="237">
        <f t="shared" si="156"/>
        <v>0</v>
      </c>
      <c r="E444" s="218"/>
      <c r="F444" s="219">
        <v>0</v>
      </c>
      <c r="G444" s="217">
        <f t="shared" si="157"/>
        <v>0</v>
      </c>
      <c r="H444" s="209" t="str">
        <f t="shared" si="158"/>
        <v>项</v>
      </c>
    </row>
    <row r="445" s="178" customFormat="1" ht="36" customHeight="1" spans="1:8">
      <c r="A445" s="213" t="s">
        <v>885</v>
      </c>
      <c r="B445" s="214" t="s">
        <v>886</v>
      </c>
      <c r="C445" s="237">
        <v>0</v>
      </c>
      <c r="D445" s="237">
        <f t="shared" si="156"/>
        <v>0</v>
      </c>
      <c r="E445" s="218"/>
      <c r="F445" s="219">
        <v>0</v>
      </c>
      <c r="G445" s="217">
        <f t="shared" si="157"/>
        <v>0</v>
      </c>
      <c r="H445" s="209" t="str">
        <f t="shared" si="158"/>
        <v>项</v>
      </c>
    </row>
    <row r="446" s="178" customFormat="1" ht="36" customHeight="1" spans="1:8">
      <c r="A446" s="213" t="s">
        <v>887</v>
      </c>
      <c r="B446" s="214" t="s">
        <v>888</v>
      </c>
      <c r="C446" s="237">
        <v>0</v>
      </c>
      <c r="D446" s="237">
        <f t="shared" si="156"/>
        <v>0</v>
      </c>
      <c r="E446" s="218"/>
      <c r="F446" s="219">
        <v>0</v>
      </c>
      <c r="G446" s="217">
        <f t="shared" si="157"/>
        <v>0</v>
      </c>
      <c r="H446" s="209" t="str">
        <f t="shared" si="158"/>
        <v>项</v>
      </c>
    </row>
    <row r="447" s="178" customFormat="1" ht="36" customHeight="1" spans="1:8">
      <c r="A447" s="213" t="s">
        <v>889</v>
      </c>
      <c r="B447" s="214" t="s">
        <v>890</v>
      </c>
      <c r="C447" s="237">
        <v>0</v>
      </c>
      <c r="D447" s="237">
        <f t="shared" si="156"/>
        <v>0</v>
      </c>
      <c r="E447" s="218"/>
      <c r="F447" s="219">
        <v>0</v>
      </c>
      <c r="G447" s="217">
        <f t="shared" si="157"/>
        <v>0</v>
      </c>
      <c r="H447" s="209" t="str">
        <f t="shared" si="158"/>
        <v>项</v>
      </c>
    </row>
    <row r="448" s="178" customFormat="1" ht="36" customHeight="1" spans="1:8">
      <c r="A448" s="213" t="s">
        <v>891</v>
      </c>
      <c r="B448" s="214" t="s">
        <v>892</v>
      </c>
      <c r="C448" s="237">
        <v>0</v>
      </c>
      <c r="D448" s="237">
        <f t="shared" si="156"/>
        <v>0</v>
      </c>
      <c r="E448" s="218"/>
      <c r="F448" s="219">
        <v>0</v>
      </c>
      <c r="G448" s="217">
        <f t="shared" si="157"/>
        <v>0</v>
      </c>
      <c r="H448" s="209" t="str">
        <f t="shared" si="158"/>
        <v>项</v>
      </c>
    </row>
    <row r="449" s="178" customFormat="1" ht="36" customHeight="1" spans="1:8">
      <c r="A449" s="213" t="s">
        <v>893</v>
      </c>
      <c r="B449" s="214" t="s">
        <v>894</v>
      </c>
      <c r="C449" s="207">
        <f>SUM(C450:C452)</f>
        <v>0</v>
      </c>
      <c r="D449" s="207">
        <f>SUM(D450:D452)</f>
        <v>0</v>
      </c>
      <c r="E449" s="207">
        <f>SUM(E450:E452)</f>
        <v>0</v>
      </c>
      <c r="F449" s="207">
        <f>SUM(F450:F452)</f>
        <v>0</v>
      </c>
      <c r="G449" s="207">
        <f>SUM(G450:G452)</f>
        <v>0</v>
      </c>
      <c r="H449" s="209" t="s">
        <v>182</v>
      </c>
    </row>
    <row r="450" s="178" customFormat="1" ht="36" customHeight="1" spans="1:8">
      <c r="A450" s="213" t="s">
        <v>895</v>
      </c>
      <c r="B450" s="214" t="s">
        <v>896</v>
      </c>
      <c r="C450" s="237">
        <v>0</v>
      </c>
      <c r="D450" s="237">
        <f t="shared" ref="D450:D452" si="159">E450+F450</f>
        <v>0</v>
      </c>
      <c r="E450" s="218"/>
      <c r="F450" s="219">
        <v>0</v>
      </c>
      <c r="G450" s="217">
        <f t="shared" ref="G450:G452" si="160">C450+D450</f>
        <v>0</v>
      </c>
      <c r="H450" s="209" t="str">
        <f t="shared" ref="H450:H452" si="161">IF(LEN(A450)=3,"类",IF(LEN(A450)=5,"款","项"))</f>
        <v>项</v>
      </c>
    </row>
    <row r="451" s="178" customFormat="1" ht="36" customHeight="1" spans="1:8">
      <c r="A451" s="213" t="s">
        <v>897</v>
      </c>
      <c r="B451" s="214" t="s">
        <v>898</v>
      </c>
      <c r="C451" s="237">
        <v>0</v>
      </c>
      <c r="D451" s="237">
        <f t="shared" si="159"/>
        <v>0</v>
      </c>
      <c r="E451" s="218"/>
      <c r="F451" s="219">
        <v>0</v>
      </c>
      <c r="G451" s="217">
        <f t="shared" si="160"/>
        <v>0</v>
      </c>
      <c r="H451" s="209" t="str">
        <f t="shared" si="161"/>
        <v>项</v>
      </c>
    </row>
    <row r="452" s="178" customFormat="1" ht="36" customHeight="1" spans="1:8">
      <c r="A452" s="213" t="s">
        <v>899</v>
      </c>
      <c r="B452" s="214" t="s">
        <v>900</v>
      </c>
      <c r="C452" s="237">
        <v>0</v>
      </c>
      <c r="D452" s="237">
        <f t="shared" si="159"/>
        <v>0</v>
      </c>
      <c r="E452" s="218"/>
      <c r="F452" s="219">
        <v>0</v>
      </c>
      <c r="G452" s="217">
        <f t="shared" si="160"/>
        <v>0</v>
      </c>
      <c r="H452" s="209" t="str">
        <f t="shared" si="161"/>
        <v>项</v>
      </c>
    </row>
    <row r="453" s="178" customFormat="1" ht="36" customHeight="1" spans="1:8">
      <c r="A453" s="213" t="s">
        <v>901</v>
      </c>
      <c r="B453" s="214" t="s">
        <v>902</v>
      </c>
      <c r="C453" s="207">
        <f>SUM(C454:C456)</f>
        <v>0</v>
      </c>
      <c r="D453" s="207">
        <f>SUM(D454:D456)</f>
        <v>0</v>
      </c>
      <c r="E453" s="207">
        <f>SUM(E454:E456)</f>
        <v>0</v>
      </c>
      <c r="F453" s="207">
        <f>SUM(F454:F456)</f>
        <v>0</v>
      </c>
      <c r="G453" s="207">
        <f>SUM(G454:G456)</f>
        <v>0</v>
      </c>
      <c r="H453" s="209" t="s">
        <v>182</v>
      </c>
    </row>
    <row r="454" s="178" customFormat="1" ht="36" customHeight="1" spans="1:8">
      <c r="A454" s="213" t="s">
        <v>903</v>
      </c>
      <c r="B454" s="214" t="s">
        <v>904</v>
      </c>
      <c r="C454" s="237">
        <v>0</v>
      </c>
      <c r="D454" s="237">
        <f t="shared" ref="D454:D456" si="162">E454+F454</f>
        <v>0</v>
      </c>
      <c r="E454" s="218"/>
      <c r="F454" s="219">
        <v>0</v>
      </c>
      <c r="G454" s="217">
        <f t="shared" ref="G454:G456" si="163">C454+D454</f>
        <v>0</v>
      </c>
      <c r="H454" s="209" t="str">
        <f t="shared" ref="H454:H456" si="164">IF(LEN(A454)=3,"类",IF(LEN(A454)=5,"款","项"))</f>
        <v>项</v>
      </c>
    </row>
    <row r="455" s="178" customFormat="1" ht="36" customHeight="1" spans="1:8">
      <c r="A455" s="213" t="s">
        <v>905</v>
      </c>
      <c r="B455" s="214" t="s">
        <v>906</v>
      </c>
      <c r="C455" s="237">
        <v>0</v>
      </c>
      <c r="D455" s="237">
        <f t="shared" si="162"/>
        <v>0</v>
      </c>
      <c r="E455" s="218"/>
      <c r="F455" s="219">
        <v>0</v>
      </c>
      <c r="G455" s="217">
        <f t="shared" si="163"/>
        <v>0</v>
      </c>
      <c r="H455" s="209" t="str">
        <f t="shared" si="164"/>
        <v>项</v>
      </c>
    </row>
    <row r="456" s="178" customFormat="1" ht="36" customHeight="1" spans="1:8">
      <c r="A456" s="213" t="s">
        <v>907</v>
      </c>
      <c r="B456" s="214" t="s">
        <v>908</v>
      </c>
      <c r="C456" s="237">
        <v>0</v>
      </c>
      <c r="D456" s="237">
        <f t="shared" si="162"/>
        <v>0</v>
      </c>
      <c r="E456" s="218"/>
      <c r="F456" s="219">
        <v>0</v>
      </c>
      <c r="G456" s="217">
        <f t="shared" si="163"/>
        <v>0</v>
      </c>
      <c r="H456" s="209" t="str">
        <f t="shared" si="164"/>
        <v>项</v>
      </c>
    </row>
    <row r="457" s="178" customFormat="1" ht="36" customHeight="1" spans="1:8">
      <c r="A457" s="213" t="s">
        <v>909</v>
      </c>
      <c r="B457" s="214" t="s">
        <v>910</v>
      </c>
      <c r="C457" s="207">
        <f>SUM(C458:C461)</f>
        <v>0</v>
      </c>
      <c r="D457" s="207">
        <f>SUM(D458:D461)</f>
        <v>0</v>
      </c>
      <c r="E457" s="207">
        <f>SUM(E458:E461)</f>
        <v>0</v>
      </c>
      <c r="F457" s="207">
        <f>SUM(F458:F461)</f>
        <v>0</v>
      </c>
      <c r="G457" s="207">
        <f>SUM(G458:G461)</f>
        <v>0</v>
      </c>
      <c r="H457" s="209" t="s">
        <v>182</v>
      </c>
    </row>
    <row r="458" s="178" customFormat="1" ht="36" customHeight="1" spans="1:8">
      <c r="A458" s="213" t="s">
        <v>911</v>
      </c>
      <c r="B458" s="214" t="s">
        <v>912</v>
      </c>
      <c r="C458" s="237">
        <v>0</v>
      </c>
      <c r="D458" s="237">
        <f t="shared" ref="D458:D461" si="165">E458+F458</f>
        <v>0</v>
      </c>
      <c r="E458" s="218"/>
      <c r="F458" s="219">
        <v>0</v>
      </c>
      <c r="G458" s="217">
        <f t="shared" ref="G458:G461" si="166">C458+D458</f>
        <v>0</v>
      </c>
      <c r="H458" s="209" t="str">
        <f t="shared" ref="H458:H461" si="167">IF(LEN(A458)=3,"类",IF(LEN(A458)=5,"款","项"))</f>
        <v>项</v>
      </c>
    </row>
    <row r="459" s="178" customFormat="1" ht="36" customHeight="1" spans="1:8">
      <c r="A459" s="213" t="s">
        <v>913</v>
      </c>
      <c r="B459" s="214" t="s">
        <v>914</v>
      </c>
      <c r="C459" s="237">
        <v>0</v>
      </c>
      <c r="D459" s="237">
        <f t="shared" si="165"/>
        <v>0</v>
      </c>
      <c r="E459" s="218"/>
      <c r="F459" s="219">
        <v>0</v>
      </c>
      <c r="G459" s="217">
        <f t="shared" si="166"/>
        <v>0</v>
      </c>
      <c r="H459" s="209" t="str">
        <f t="shared" si="167"/>
        <v>项</v>
      </c>
    </row>
    <row r="460" s="178" customFormat="1" ht="36" customHeight="1" spans="1:8">
      <c r="A460" s="213" t="s">
        <v>915</v>
      </c>
      <c r="B460" s="214" t="s">
        <v>916</v>
      </c>
      <c r="C460" s="237">
        <v>0</v>
      </c>
      <c r="D460" s="237">
        <f t="shared" si="165"/>
        <v>0</v>
      </c>
      <c r="E460" s="218"/>
      <c r="F460" s="219">
        <v>0</v>
      </c>
      <c r="G460" s="217">
        <f t="shared" si="166"/>
        <v>0</v>
      </c>
      <c r="H460" s="209" t="str">
        <f t="shared" si="167"/>
        <v>项</v>
      </c>
    </row>
    <row r="461" s="178" customFormat="1" ht="36" customHeight="1" spans="1:8">
      <c r="A461" s="213" t="s">
        <v>917</v>
      </c>
      <c r="B461" s="214" t="s">
        <v>910</v>
      </c>
      <c r="C461" s="237">
        <v>0</v>
      </c>
      <c r="D461" s="237">
        <f t="shared" si="165"/>
        <v>0</v>
      </c>
      <c r="E461" s="218"/>
      <c r="F461" s="219">
        <v>0</v>
      </c>
      <c r="G461" s="217">
        <f t="shared" si="166"/>
        <v>0</v>
      </c>
      <c r="H461" s="209" t="str">
        <f t="shared" si="167"/>
        <v>项</v>
      </c>
    </row>
    <row r="462" s="178" customFormat="1" ht="36" customHeight="1" spans="1:8">
      <c r="A462" s="210" t="s">
        <v>131</v>
      </c>
      <c r="B462" s="206" t="s">
        <v>132</v>
      </c>
      <c r="C462" s="207">
        <f>SUM(C463,C479,C487,C498,C507,C515)</f>
        <v>1363</v>
      </c>
      <c r="D462" s="207">
        <f>SUM(D463,D479,D487,D498,D507,D515)</f>
        <v>61</v>
      </c>
      <c r="E462" s="207">
        <f>SUM(E463,E479,E487,E498,E507,E515)</f>
        <v>61</v>
      </c>
      <c r="F462" s="207">
        <f>SUM(F463,F479,F487,F498,F507,F515)</f>
        <v>0</v>
      </c>
      <c r="G462" s="207">
        <f>SUM(G463,G479,G487,G498,G507,G515)</f>
        <v>1424</v>
      </c>
      <c r="H462" s="209" t="s">
        <v>179</v>
      </c>
    </row>
    <row r="463" s="178" customFormat="1" ht="36" customHeight="1" spans="1:8">
      <c r="A463" s="213" t="s">
        <v>918</v>
      </c>
      <c r="B463" s="214" t="s">
        <v>919</v>
      </c>
      <c r="C463" s="207">
        <f>SUM(C464:C478)</f>
        <v>940</v>
      </c>
      <c r="D463" s="207">
        <f>SUM(D464:D478)</f>
        <v>27</v>
      </c>
      <c r="E463" s="207">
        <f>SUM(E464:E478)</f>
        <v>27</v>
      </c>
      <c r="F463" s="207">
        <f>SUM(F464:F478)</f>
        <v>0</v>
      </c>
      <c r="G463" s="207">
        <f>SUM(G464:G478)</f>
        <v>967</v>
      </c>
      <c r="H463" s="209" t="s">
        <v>182</v>
      </c>
    </row>
    <row r="464" s="178" customFormat="1" ht="36" customHeight="1" spans="1:8">
      <c r="A464" s="213" t="s">
        <v>920</v>
      </c>
      <c r="B464" s="214" t="s">
        <v>184</v>
      </c>
      <c r="C464" s="237">
        <v>935</v>
      </c>
      <c r="D464" s="237">
        <f t="shared" ref="D464:D478" si="168">E464+F464</f>
        <v>27</v>
      </c>
      <c r="E464" s="217">
        <v>27</v>
      </c>
      <c r="F464" s="220">
        <v>0</v>
      </c>
      <c r="G464" s="217">
        <f t="shared" ref="G464:G478" si="169">C464+D464</f>
        <v>962</v>
      </c>
      <c r="H464" s="209" t="str">
        <f t="shared" ref="H464:H478" si="170">IF(LEN(A464)=3,"类",IF(LEN(A464)=5,"款","项"))</f>
        <v>项</v>
      </c>
    </row>
    <row r="465" s="178" customFormat="1" ht="36" customHeight="1" spans="1:8">
      <c r="A465" s="213" t="s">
        <v>921</v>
      </c>
      <c r="B465" s="214" t="s">
        <v>186</v>
      </c>
      <c r="C465" s="237">
        <v>0</v>
      </c>
      <c r="D465" s="237">
        <f t="shared" si="168"/>
        <v>0</v>
      </c>
      <c r="E465" s="218"/>
      <c r="F465" s="219">
        <v>0</v>
      </c>
      <c r="G465" s="217">
        <f t="shared" si="169"/>
        <v>0</v>
      </c>
      <c r="H465" s="209" t="str">
        <f t="shared" si="170"/>
        <v>项</v>
      </c>
    </row>
    <row r="466" s="178" customFormat="1" ht="36" customHeight="1" spans="1:8">
      <c r="A466" s="213" t="s">
        <v>922</v>
      </c>
      <c r="B466" s="214" t="s">
        <v>188</v>
      </c>
      <c r="C466" s="237">
        <v>0</v>
      </c>
      <c r="D466" s="237">
        <f t="shared" si="168"/>
        <v>0</v>
      </c>
      <c r="E466" s="218"/>
      <c r="F466" s="219">
        <v>0</v>
      </c>
      <c r="G466" s="217">
        <f t="shared" si="169"/>
        <v>0</v>
      </c>
      <c r="H466" s="209" t="str">
        <f t="shared" si="170"/>
        <v>项</v>
      </c>
    </row>
    <row r="467" s="178" customFormat="1" ht="36" customHeight="1" spans="1:8">
      <c r="A467" s="213" t="s">
        <v>923</v>
      </c>
      <c r="B467" s="214" t="s">
        <v>924</v>
      </c>
      <c r="C467" s="237">
        <v>0</v>
      </c>
      <c r="D467" s="237">
        <f t="shared" si="168"/>
        <v>0</v>
      </c>
      <c r="E467" s="218"/>
      <c r="F467" s="219">
        <v>0</v>
      </c>
      <c r="G467" s="217">
        <f t="shared" si="169"/>
        <v>0</v>
      </c>
      <c r="H467" s="209" t="str">
        <f t="shared" si="170"/>
        <v>项</v>
      </c>
    </row>
    <row r="468" s="178" customFormat="1" ht="36" customHeight="1" spans="1:8">
      <c r="A468" s="213" t="s">
        <v>925</v>
      </c>
      <c r="B468" s="214" t="s">
        <v>926</v>
      </c>
      <c r="C468" s="237">
        <v>0</v>
      </c>
      <c r="D468" s="237">
        <f t="shared" si="168"/>
        <v>0</v>
      </c>
      <c r="E468" s="218"/>
      <c r="F468" s="219">
        <v>0</v>
      </c>
      <c r="G468" s="217">
        <f t="shared" si="169"/>
        <v>0</v>
      </c>
      <c r="H468" s="209" t="str">
        <f t="shared" si="170"/>
        <v>项</v>
      </c>
    </row>
    <row r="469" s="178" customFormat="1" ht="36" customHeight="1" spans="1:8">
      <c r="A469" s="213" t="s">
        <v>927</v>
      </c>
      <c r="B469" s="214" t="s">
        <v>928</v>
      </c>
      <c r="C469" s="237">
        <v>0</v>
      </c>
      <c r="D469" s="237">
        <f t="shared" si="168"/>
        <v>0</v>
      </c>
      <c r="E469" s="218"/>
      <c r="F469" s="219">
        <v>0</v>
      </c>
      <c r="G469" s="217">
        <f t="shared" si="169"/>
        <v>0</v>
      </c>
      <c r="H469" s="209" t="str">
        <f t="shared" si="170"/>
        <v>项</v>
      </c>
    </row>
    <row r="470" s="178" customFormat="1" ht="36" customHeight="1" spans="1:8">
      <c r="A470" s="213" t="s">
        <v>929</v>
      </c>
      <c r="B470" s="214" t="s">
        <v>930</v>
      </c>
      <c r="C470" s="237">
        <v>0</v>
      </c>
      <c r="D470" s="237">
        <f t="shared" si="168"/>
        <v>0</v>
      </c>
      <c r="E470" s="218"/>
      <c r="F470" s="219">
        <v>0</v>
      </c>
      <c r="G470" s="217">
        <f t="shared" si="169"/>
        <v>0</v>
      </c>
      <c r="H470" s="209" t="str">
        <f t="shared" si="170"/>
        <v>项</v>
      </c>
    </row>
    <row r="471" s="178" customFormat="1" ht="36" customHeight="1" spans="1:8">
      <c r="A471" s="213" t="s">
        <v>931</v>
      </c>
      <c r="B471" s="214" t="s">
        <v>932</v>
      </c>
      <c r="C471" s="237">
        <v>0</v>
      </c>
      <c r="D471" s="237">
        <f t="shared" si="168"/>
        <v>0</v>
      </c>
      <c r="E471" s="218"/>
      <c r="F471" s="219">
        <v>0</v>
      </c>
      <c r="G471" s="217">
        <f t="shared" si="169"/>
        <v>0</v>
      </c>
      <c r="H471" s="209" t="str">
        <f t="shared" si="170"/>
        <v>项</v>
      </c>
    </row>
    <row r="472" s="178" customFormat="1" ht="36" customHeight="1" spans="1:8">
      <c r="A472" s="213" t="s">
        <v>933</v>
      </c>
      <c r="B472" s="214" t="s">
        <v>934</v>
      </c>
      <c r="C472" s="237">
        <v>0</v>
      </c>
      <c r="D472" s="237">
        <f t="shared" si="168"/>
        <v>0</v>
      </c>
      <c r="E472" s="218"/>
      <c r="F472" s="219">
        <v>0</v>
      </c>
      <c r="G472" s="217">
        <f t="shared" si="169"/>
        <v>0</v>
      </c>
      <c r="H472" s="209" t="str">
        <f t="shared" si="170"/>
        <v>项</v>
      </c>
    </row>
    <row r="473" s="178" customFormat="1" ht="36" customHeight="1" spans="1:8">
      <c r="A473" s="213" t="s">
        <v>935</v>
      </c>
      <c r="B473" s="214" t="s">
        <v>936</v>
      </c>
      <c r="C473" s="237">
        <v>0</v>
      </c>
      <c r="D473" s="237">
        <f t="shared" si="168"/>
        <v>0</v>
      </c>
      <c r="E473" s="218"/>
      <c r="F473" s="219">
        <v>0</v>
      </c>
      <c r="G473" s="217">
        <f t="shared" si="169"/>
        <v>0</v>
      </c>
      <c r="H473" s="209" t="str">
        <f t="shared" si="170"/>
        <v>项</v>
      </c>
    </row>
    <row r="474" s="178" customFormat="1" ht="36" customHeight="1" spans="1:8">
      <c r="A474" s="213" t="s">
        <v>937</v>
      </c>
      <c r="B474" s="214" t="s">
        <v>938</v>
      </c>
      <c r="C474" s="237">
        <v>5</v>
      </c>
      <c r="D474" s="237">
        <f t="shared" si="168"/>
        <v>0</v>
      </c>
      <c r="E474" s="217"/>
      <c r="F474" s="220">
        <v>0</v>
      </c>
      <c r="G474" s="217">
        <f t="shared" si="169"/>
        <v>5</v>
      </c>
      <c r="H474" s="209" t="str">
        <f t="shared" si="170"/>
        <v>项</v>
      </c>
    </row>
    <row r="475" s="178" customFormat="1" ht="36" customHeight="1" spans="1:8">
      <c r="A475" s="213" t="s">
        <v>939</v>
      </c>
      <c r="B475" s="214" t="s">
        <v>940</v>
      </c>
      <c r="C475" s="237">
        <v>0</v>
      </c>
      <c r="D475" s="237">
        <f t="shared" si="168"/>
        <v>0</v>
      </c>
      <c r="E475" s="218"/>
      <c r="F475" s="219">
        <v>0</v>
      </c>
      <c r="G475" s="217">
        <f t="shared" si="169"/>
        <v>0</v>
      </c>
      <c r="H475" s="209" t="str">
        <f t="shared" si="170"/>
        <v>项</v>
      </c>
    </row>
    <row r="476" s="178" customFormat="1" ht="36" customHeight="1" spans="1:8">
      <c r="A476" s="213" t="s">
        <v>941</v>
      </c>
      <c r="B476" s="214" t="s">
        <v>942</v>
      </c>
      <c r="C476" s="237">
        <v>0</v>
      </c>
      <c r="D476" s="237">
        <f t="shared" si="168"/>
        <v>0</v>
      </c>
      <c r="E476" s="218"/>
      <c r="F476" s="219">
        <v>0</v>
      </c>
      <c r="G476" s="217">
        <f t="shared" si="169"/>
        <v>0</v>
      </c>
      <c r="H476" s="209" t="str">
        <f t="shared" si="170"/>
        <v>项</v>
      </c>
    </row>
    <row r="477" s="178" customFormat="1" ht="36" customHeight="1" spans="1:8">
      <c r="A477" s="213" t="s">
        <v>943</v>
      </c>
      <c r="B477" s="214" t="s">
        <v>944</v>
      </c>
      <c r="C477" s="237">
        <v>0</v>
      </c>
      <c r="D477" s="237">
        <f t="shared" si="168"/>
        <v>0</v>
      </c>
      <c r="E477" s="218"/>
      <c r="F477" s="219">
        <v>0</v>
      </c>
      <c r="G477" s="217">
        <f t="shared" si="169"/>
        <v>0</v>
      </c>
      <c r="H477" s="209" t="str">
        <f t="shared" si="170"/>
        <v>项</v>
      </c>
    </row>
    <row r="478" s="178" customFormat="1" ht="36" customHeight="1" spans="1:8">
      <c r="A478" s="213" t="s">
        <v>945</v>
      </c>
      <c r="B478" s="214" t="s">
        <v>946</v>
      </c>
      <c r="C478" s="237">
        <v>0</v>
      </c>
      <c r="D478" s="237">
        <f t="shared" si="168"/>
        <v>0</v>
      </c>
      <c r="E478" s="218"/>
      <c r="F478" s="219">
        <v>0</v>
      </c>
      <c r="G478" s="217">
        <f t="shared" si="169"/>
        <v>0</v>
      </c>
      <c r="H478" s="209" t="str">
        <f t="shared" si="170"/>
        <v>项</v>
      </c>
    </row>
    <row r="479" s="178" customFormat="1" ht="36" customHeight="1" spans="1:8">
      <c r="A479" s="213" t="s">
        <v>947</v>
      </c>
      <c r="B479" s="214" t="s">
        <v>948</v>
      </c>
      <c r="C479" s="207">
        <f>SUM(C480:C486)</f>
        <v>0</v>
      </c>
      <c r="D479" s="207">
        <f>SUM(D480:D486)</f>
        <v>0</v>
      </c>
      <c r="E479" s="207">
        <f>SUM(E480:E486)</f>
        <v>0</v>
      </c>
      <c r="F479" s="207">
        <f>SUM(F480:F486)</f>
        <v>0</v>
      </c>
      <c r="G479" s="207">
        <f>SUM(G480:G486)</f>
        <v>0</v>
      </c>
      <c r="H479" s="209" t="s">
        <v>182</v>
      </c>
    </row>
    <row r="480" s="178" customFormat="1" ht="36" customHeight="1" spans="1:8">
      <c r="A480" s="213" t="s">
        <v>949</v>
      </c>
      <c r="B480" s="214" t="s">
        <v>184</v>
      </c>
      <c r="C480" s="237">
        <v>0</v>
      </c>
      <c r="D480" s="237">
        <f t="shared" ref="D480:D486" si="171">E480+F480</f>
        <v>0</v>
      </c>
      <c r="E480" s="218"/>
      <c r="F480" s="219">
        <v>0</v>
      </c>
      <c r="G480" s="217">
        <f t="shared" ref="G480:G486" si="172">C480+D480</f>
        <v>0</v>
      </c>
      <c r="H480" s="209" t="str">
        <f t="shared" ref="H480:H486" si="173">IF(LEN(A480)=3,"类",IF(LEN(A480)=5,"款","项"))</f>
        <v>项</v>
      </c>
    </row>
    <row r="481" s="178" customFormat="1" ht="36" customHeight="1" spans="1:8">
      <c r="A481" s="213" t="s">
        <v>950</v>
      </c>
      <c r="B481" s="214" t="s">
        <v>186</v>
      </c>
      <c r="C481" s="237">
        <v>0</v>
      </c>
      <c r="D481" s="237">
        <f t="shared" si="171"/>
        <v>0</v>
      </c>
      <c r="E481" s="218"/>
      <c r="F481" s="219">
        <v>0</v>
      </c>
      <c r="G481" s="217">
        <f t="shared" si="172"/>
        <v>0</v>
      </c>
      <c r="H481" s="209" t="str">
        <f t="shared" si="173"/>
        <v>项</v>
      </c>
    </row>
    <row r="482" s="178" customFormat="1" ht="36" customHeight="1" spans="1:8">
      <c r="A482" s="213" t="s">
        <v>951</v>
      </c>
      <c r="B482" s="214" t="s">
        <v>188</v>
      </c>
      <c r="C482" s="237">
        <v>0</v>
      </c>
      <c r="D482" s="237">
        <f t="shared" si="171"/>
        <v>0</v>
      </c>
      <c r="E482" s="218"/>
      <c r="F482" s="219">
        <v>0</v>
      </c>
      <c r="G482" s="217">
        <f t="shared" si="172"/>
        <v>0</v>
      </c>
      <c r="H482" s="209" t="str">
        <f t="shared" si="173"/>
        <v>项</v>
      </c>
    </row>
    <row r="483" s="178" customFormat="1" ht="36" customHeight="1" spans="1:8">
      <c r="A483" s="213" t="s">
        <v>952</v>
      </c>
      <c r="B483" s="214" t="s">
        <v>953</v>
      </c>
      <c r="C483" s="237">
        <v>0</v>
      </c>
      <c r="D483" s="237">
        <f t="shared" si="171"/>
        <v>0</v>
      </c>
      <c r="E483" s="218"/>
      <c r="F483" s="219">
        <v>0</v>
      </c>
      <c r="G483" s="217">
        <f t="shared" si="172"/>
        <v>0</v>
      </c>
      <c r="H483" s="209" t="str">
        <f t="shared" si="173"/>
        <v>项</v>
      </c>
    </row>
    <row r="484" s="178" customFormat="1" ht="36" customHeight="1" spans="1:8">
      <c r="A484" s="213" t="s">
        <v>954</v>
      </c>
      <c r="B484" s="214" t="s">
        <v>955</v>
      </c>
      <c r="C484" s="237">
        <v>0</v>
      </c>
      <c r="D484" s="237">
        <f t="shared" si="171"/>
        <v>0</v>
      </c>
      <c r="E484" s="218"/>
      <c r="F484" s="219">
        <v>0</v>
      </c>
      <c r="G484" s="217">
        <f t="shared" si="172"/>
        <v>0</v>
      </c>
      <c r="H484" s="209" t="str">
        <f t="shared" si="173"/>
        <v>项</v>
      </c>
    </row>
    <row r="485" s="178" customFormat="1" ht="36" customHeight="1" spans="1:8">
      <c r="A485" s="213" t="s">
        <v>956</v>
      </c>
      <c r="B485" s="214" t="s">
        <v>957</v>
      </c>
      <c r="C485" s="237">
        <v>0</v>
      </c>
      <c r="D485" s="237">
        <f t="shared" si="171"/>
        <v>0</v>
      </c>
      <c r="E485" s="218"/>
      <c r="F485" s="219">
        <v>0</v>
      </c>
      <c r="G485" s="217">
        <f t="shared" si="172"/>
        <v>0</v>
      </c>
      <c r="H485" s="209" t="str">
        <f t="shared" si="173"/>
        <v>项</v>
      </c>
    </row>
    <row r="486" s="178" customFormat="1" ht="36" customHeight="1" spans="1:8">
      <c r="A486" s="213" t="s">
        <v>958</v>
      </c>
      <c r="B486" s="214" t="s">
        <v>959</v>
      </c>
      <c r="C486" s="237">
        <v>0</v>
      </c>
      <c r="D486" s="237">
        <f t="shared" si="171"/>
        <v>0</v>
      </c>
      <c r="E486" s="218"/>
      <c r="F486" s="219">
        <v>0</v>
      </c>
      <c r="G486" s="217">
        <f t="shared" si="172"/>
        <v>0</v>
      </c>
      <c r="H486" s="209" t="str">
        <f t="shared" si="173"/>
        <v>项</v>
      </c>
    </row>
    <row r="487" s="178" customFormat="1" ht="36" customHeight="1" spans="1:8">
      <c r="A487" s="213" t="s">
        <v>960</v>
      </c>
      <c r="B487" s="214" t="s">
        <v>961</v>
      </c>
      <c r="C487" s="207">
        <f>SUM(C488:C497)</f>
        <v>0</v>
      </c>
      <c r="D487" s="207">
        <f>SUM(D488:D497)</f>
        <v>0</v>
      </c>
      <c r="E487" s="207">
        <f>SUM(E488:E497)</f>
        <v>0</v>
      </c>
      <c r="F487" s="207">
        <f>SUM(F488:F497)</f>
        <v>0</v>
      </c>
      <c r="G487" s="207">
        <f>SUM(G488:G497)</f>
        <v>0</v>
      </c>
      <c r="H487" s="209" t="s">
        <v>182</v>
      </c>
    </row>
    <row r="488" s="178" customFormat="1" ht="36" customHeight="1" spans="1:8">
      <c r="A488" s="213" t="s">
        <v>962</v>
      </c>
      <c r="B488" s="214" t="s">
        <v>184</v>
      </c>
      <c r="C488" s="237">
        <v>0</v>
      </c>
      <c r="D488" s="237">
        <f t="shared" ref="D488:D497" si="174">E488+F488</f>
        <v>0</v>
      </c>
      <c r="E488" s="218"/>
      <c r="F488" s="219">
        <v>0</v>
      </c>
      <c r="G488" s="217">
        <f t="shared" ref="G488:G497" si="175">C488+D488</f>
        <v>0</v>
      </c>
      <c r="H488" s="209" t="str">
        <f t="shared" ref="H488:H497" si="176">IF(LEN(A488)=3,"类",IF(LEN(A488)=5,"款","项"))</f>
        <v>项</v>
      </c>
    </row>
    <row r="489" s="178" customFormat="1" ht="36" customHeight="1" spans="1:8">
      <c r="A489" s="213" t="s">
        <v>963</v>
      </c>
      <c r="B489" s="214" t="s">
        <v>186</v>
      </c>
      <c r="C489" s="237">
        <v>0</v>
      </c>
      <c r="D489" s="237">
        <f t="shared" si="174"/>
        <v>0</v>
      </c>
      <c r="E489" s="218"/>
      <c r="F489" s="219">
        <v>0</v>
      </c>
      <c r="G489" s="217">
        <f t="shared" si="175"/>
        <v>0</v>
      </c>
      <c r="H489" s="209" t="str">
        <f t="shared" si="176"/>
        <v>项</v>
      </c>
    </row>
    <row r="490" s="178" customFormat="1" ht="36" customHeight="1" spans="1:8">
      <c r="A490" s="213" t="s">
        <v>964</v>
      </c>
      <c r="B490" s="214" t="s">
        <v>188</v>
      </c>
      <c r="C490" s="237">
        <v>0</v>
      </c>
      <c r="D490" s="237">
        <f t="shared" si="174"/>
        <v>0</v>
      </c>
      <c r="E490" s="218"/>
      <c r="F490" s="219">
        <v>0</v>
      </c>
      <c r="G490" s="217">
        <f t="shared" si="175"/>
        <v>0</v>
      </c>
      <c r="H490" s="209" t="str">
        <f t="shared" si="176"/>
        <v>项</v>
      </c>
    </row>
    <row r="491" s="178" customFormat="1" ht="36" customHeight="1" spans="1:8">
      <c r="A491" s="213" t="s">
        <v>965</v>
      </c>
      <c r="B491" s="214" t="s">
        <v>966</v>
      </c>
      <c r="C491" s="237">
        <v>0</v>
      </c>
      <c r="D491" s="237">
        <f t="shared" si="174"/>
        <v>0</v>
      </c>
      <c r="E491" s="218"/>
      <c r="F491" s="219">
        <v>0</v>
      </c>
      <c r="G491" s="217">
        <f t="shared" si="175"/>
        <v>0</v>
      </c>
      <c r="H491" s="209" t="str">
        <f t="shared" si="176"/>
        <v>项</v>
      </c>
    </row>
    <row r="492" s="178" customFormat="1" ht="36" customHeight="1" spans="1:8">
      <c r="A492" s="213" t="s">
        <v>967</v>
      </c>
      <c r="B492" s="214" t="s">
        <v>968</v>
      </c>
      <c r="C492" s="237">
        <v>0</v>
      </c>
      <c r="D492" s="237">
        <f t="shared" si="174"/>
        <v>0</v>
      </c>
      <c r="E492" s="218"/>
      <c r="F492" s="219">
        <v>0</v>
      </c>
      <c r="G492" s="217">
        <f t="shared" si="175"/>
        <v>0</v>
      </c>
      <c r="H492" s="209" t="str">
        <f t="shared" si="176"/>
        <v>项</v>
      </c>
    </row>
    <row r="493" s="178" customFormat="1" ht="36" customHeight="1" spans="1:8">
      <c r="A493" s="213" t="s">
        <v>969</v>
      </c>
      <c r="B493" s="214" t="s">
        <v>970</v>
      </c>
      <c r="C493" s="237">
        <v>0</v>
      </c>
      <c r="D493" s="237">
        <f t="shared" si="174"/>
        <v>0</v>
      </c>
      <c r="E493" s="218"/>
      <c r="F493" s="219">
        <v>0</v>
      </c>
      <c r="G493" s="217">
        <f t="shared" si="175"/>
        <v>0</v>
      </c>
      <c r="H493" s="209" t="str">
        <f t="shared" si="176"/>
        <v>项</v>
      </c>
    </row>
    <row r="494" s="178" customFormat="1" ht="36" customHeight="1" spans="1:8">
      <c r="A494" s="213" t="s">
        <v>971</v>
      </c>
      <c r="B494" s="214" t="s">
        <v>972</v>
      </c>
      <c r="C494" s="237">
        <v>0</v>
      </c>
      <c r="D494" s="237">
        <f t="shared" si="174"/>
        <v>0</v>
      </c>
      <c r="E494" s="218"/>
      <c r="F494" s="219">
        <v>0</v>
      </c>
      <c r="G494" s="217">
        <f t="shared" si="175"/>
        <v>0</v>
      </c>
      <c r="H494" s="209" t="str">
        <f t="shared" si="176"/>
        <v>项</v>
      </c>
    </row>
    <row r="495" s="178" customFormat="1" ht="36" customHeight="1" spans="1:8">
      <c r="A495" s="213" t="s">
        <v>973</v>
      </c>
      <c r="B495" s="214" t="s">
        <v>974</v>
      </c>
      <c r="C495" s="237">
        <v>0</v>
      </c>
      <c r="D495" s="237">
        <f t="shared" si="174"/>
        <v>0</v>
      </c>
      <c r="E495" s="218"/>
      <c r="F495" s="219">
        <v>0</v>
      </c>
      <c r="G495" s="217">
        <f t="shared" si="175"/>
        <v>0</v>
      </c>
      <c r="H495" s="209" t="str">
        <f t="shared" si="176"/>
        <v>项</v>
      </c>
    </row>
    <row r="496" s="178" customFormat="1" ht="36" customHeight="1" spans="1:8">
      <c r="A496" s="213" t="s">
        <v>975</v>
      </c>
      <c r="B496" s="214" t="s">
        <v>976</v>
      </c>
      <c r="C496" s="237">
        <v>0</v>
      </c>
      <c r="D496" s="237">
        <f t="shared" si="174"/>
        <v>0</v>
      </c>
      <c r="E496" s="218"/>
      <c r="F496" s="219">
        <v>0</v>
      </c>
      <c r="G496" s="217">
        <f t="shared" si="175"/>
        <v>0</v>
      </c>
      <c r="H496" s="209" t="str">
        <f t="shared" si="176"/>
        <v>项</v>
      </c>
    </row>
    <row r="497" s="178" customFormat="1" ht="36" customHeight="1" spans="1:8">
      <c r="A497" s="213" t="s">
        <v>977</v>
      </c>
      <c r="B497" s="214" t="s">
        <v>978</v>
      </c>
      <c r="C497" s="237">
        <v>0</v>
      </c>
      <c r="D497" s="237">
        <f t="shared" si="174"/>
        <v>0</v>
      </c>
      <c r="E497" s="218"/>
      <c r="F497" s="219">
        <v>0</v>
      </c>
      <c r="G497" s="217">
        <f t="shared" si="175"/>
        <v>0</v>
      </c>
      <c r="H497" s="209" t="str">
        <f t="shared" si="176"/>
        <v>项</v>
      </c>
    </row>
    <row r="498" s="178" customFormat="1" ht="36" customHeight="1" spans="1:8">
      <c r="A498" s="213" t="s">
        <v>979</v>
      </c>
      <c r="B498" s="214" t="s">
        <v>980</v>
      </c>
      <c r="C498" s="207">
        <f>SUM(C499:C506)</f>
        <v>0</v>
      </c>
      <c r="D498" s="207">
        <f>SUM(D499:D506)</f>
        <v>0</v>
      </c>
      <c r="E498" s="207">
        <f>SUM(E499:E506)</f>
        <v>0</v>
      </c>
      <c r="F498" s="207">
        <f>SUM(F499:F506)</f>
        <v>0</v>
      </c>
      <c r="G498" s="207">
        <f>SUM(G499:G506)</f>
        <v>0</v>
      </c>
      <c r="H498" s="209" t="s">
        <v>182</v>
      </c>
    </row>
    <row r="499" s="178" customFormat="1" ht="36" customHeight="1" spans="1:8">
      <c r="A499" s="213" t="s">
        <v>981</v>
      </c>
      <c r="B499" s="214" t="s">
        <v>184</v>
      </c>
      <c r="C499" s="237">
        <v>0</v>
      </c>
      <c r="D499" s="237">
        <f t="shared" ref="D499:D506" si="177">E499+F499</f>
        <v>0</v>
      </c>
      <c r="E499" s="218"/>
      <c r="F499" s="219">
        <v>0</v>
      </c>
      <c r="G499" s="217">
        <f t="shared" ref="G499:G506" si="178">C499+D499</f>
        <v>0</v>
      </c>
      <c r="H499" s="209" t="str">
        <f t="shared" ref="H499:H506" si="179">IF(LEN(A499)=3,"类",IF(LEN(A499)=5,"款","项"))</f>
        <v>项</v>
      </c>
    </row>
    <row r="500" s="178" customFormat="1" ht="36" customHeight="1" spans="1:8">
      <c r="A500" s="213" t="s">
        <v>982</v>
      </c>
      <c r="B500" s="214" t="s">
        <v>186</v>
      </c>
      <c r="C500" s="237">
        <v>0</v>
      </c>
      <c r="D500" s="237">
        <f t="shared" si="177"/>
        <v>0</v>
      </c>
      <c r="E500" s="218"/>
      <c r="F500" s="219">
        <v>0</v>
      </c>
      <c r="G500" s="217">
        <f t="shared" si="178"/>
        <v>0</v>
      </c>
      <c r="H500" s="209" t="str">
        <f t="shared" si="179"/>
        <v>项</v>
      </c>
    </row>
    <row r="501" s="178" customFormat="1" ht="36" customHeight="1" spans="1:8">
      <c r="A501" s="213" t="s">
        <v>983</v>
      </c>
      <c r="B501" s="214" t="s">
        <v>188</v>
      </c>
      <c r="C501" s="237">
        <v>0</v>
      </c>
      <c r="D501" s="237">
        <f t="shared" si="177"/>
        <v>0</v>
      </c>
      <c r="E501" s="218"/>
      <c r="F501" s="219">
        <v>0</v>
      </c>
      <c r="G501" s="217">
        <f t="shared" si="178"/>
        <v>0</v>
      </c>
      <c r="H501" s="209" t="str">
        <f t="shared" si="179"/>
        <v>项</v>
      </c>
    </row>
    <row r="502" s="178" customFormat="1" ht="36" customHeight="1" spans="1:8">
      <c r="A502" s="213" t="s">
        <v>984</v>
      </c>
      <c r="B502" s="214" t="s">
        <v>985</v>
      </c>
      <c r="C502" s="237">
        <v>0</v>
      </c>
      <c r="D502" s="237">
        <f t="shared" si="177"/>
        <v>0</v>
      </c>
      <c r="E502" s="218"/>
      <c r="F502" s="219">
        <v>0</v>
      </c>
      <c r="G502" s="217">
        <f t="shared" si="178"/>
        <v>0</v>
      </c>
      <c r="H502" s="209" t="str">
        <f t="shared" si="179"/>
        <v>项</v>
      </c>
    </row>
    <row r="503" s="178" customFormat="1" ht="36" customHeight="1" spans="1:8">
      <c r="A503" s="213" t="s">
        <v>986</v>
      </c>
      <c r="B503" s="214" t="s">
        <v>987</v>
      </c>
      <c r="C503" s="237">
        <v>0</v>
      </c>
      <c r="D503" s="237">
        <f t="shared" si="177"/>
        <v>0</v>
      </c>
      <c r="E503" s="218"/>
      <c r="F503" s="219">
        <v>0</v>
      </c>
      <c r="G503" s="217">
        <f t="shared" si="178"/>
        <v>0</v>
      </c>
      <c r="H503" s="209" t="str">
        <f t="shared" si="179"/>
        <v>项</v>
      </c>
    </row>
    <row r="504" s="178" customFormat="1" ht="36" customHeight="1" spans="1:8">
      <c r="A504" s="213" t="s">
        <v>988</v>
      </c>
      <c r="B504" s="214" t="s">
        <v>989</v>
      </c>
      <c r="C504" s="237">
        <v>0</v>
      </c>
      <c r="D504" s="237">
        <f t="shared" si="177"/>
        <v>0</v>
      </c>
      <c r="E504" s="218"/>
      <c r="F504" s="219">
        <v>0</v>
      </c>
      <c r="G504" s="217">
        <f t="shared" si="178"/>
        <v>0</v>
      </c>
      <c r="H504" s="209" t="str">
        <f t="shared" si="179"/>
        <v>项</v>
      </c>
    </row>
    <row r="505" s="178" customFormat="1" ht="36" customHeight="1" spans="1:8">
      <c r="A505" s="213" t="s">
        <v>990</v>
      </c>
      <c r="B505" s="214" t="s">
        <v>991</v>
      </c>
      <c r="C505" s="237">
        <v>0</v>
      </c>
      <c r="D505" s="237">
        <f t="shared" si="177"/>
        <v>0</v>
      </c>
      <c r="E505" s="218"/>
      <c r="F505" s="219">
        <v>0</v>
      </c>
      <c r="G505" s="217">
        <f t="shared" si="178"/>
        <v>0</v>
      </c>
      <c r="H505" s="209" t="str">
        <f t="shared" si="179"/>
        <v>项</v>
      </c>
    </row>
    <row r="506" s="178" customFormat="1" ht="36" customHeight="1" spans="1:8">
      <c r="A506" s="213" t="s">
        <v>992</v>
      </c>
      <c r="B506" s="214" t="s">
        <v>993</v>
      </c>
      <c r="C506" s="237">
        <v>0</v>
      </c>
      <c r="D506" s="237">
        <f t="shared" si="177"/>
        <v>0</v>
      </c>
      <c r="E506" s="218"/>
      <c r="F506" s="219">
        <v>0</v>
      </c>
      <c r="G506" s="217">
        <f t="shared" si="178"/>
        <v>0</v>
      </c>
      <c r="H506" s="209" t="str">
        <f t="shared" si="179"/>
        <v>项</v>
      </c>
    </row>
    <row r="507" s="178" customFormat="1" ht="36" customHeight="1" spans="1:8">
      <c r="A507" s="213" t="s">
        <v>994</v>
      </c>
      <c r="B507" s="214" t="s">
        <v>995</v>
      </c>
      <c r="C507" s="207">
        <f>SUM(C508:C514)</f>
        <v>423</v>
      </c>
      <c r="D507" s="207">
        <f>SUM(D508:D514)</f>
        <v>34</v>
      </c>
      <c r="E507" s="207">
        <f>SUM(E508:E514)</f>
        <v>34</v>
      </c>
      <c r="F507" s="207">
        <f>SUM(F508:F514)</f>
        <v>0</v>
      </c>
      <c r="G507" s="207">
        <f>SUM(G508:G514)</f>
        <v>457</v>
      </c>
      <c r="H507" s="209" t="s">
        <v>182</v>
      </c>
    </row>
    <row r="508" s="178" customFormat="1" ht="36" customHeight="1" spans="1:8">
      <c r="A508" s="213" t="s">
        <v>996</v>
      </c>
      <c r="B508" s="214" t="s">
        <v>184</v>
      </c>
      <c r="C508" s="237">
        <v>423</v>
      </c>
      <c r="D508" s="237">
        <f t="shared" ref="D508:D514" si="180">E508+F508</f>
        <v>34</v>
      </c>
      <c r="E508" s="217">
        <v>34</v>
      </c>
      <c r="F508" s="220"/>
      <c r="G508" s="217">
        <f t="shared" ref="G508:G514" si="181">C508+D508</f>
        <v>457</v>
      </c>
      <c r="H508" s="209" t="str">
        <f t="shared" ref="H508:H514" si="182">IF(LEN(A508)=3,"类",IF(LEN(A508)=5,"款","项"))</f>
        <v>项</v>
      </c>
    </row>
    <row r="509" s="178" customFormat="1" ht="36" customHeight="1" spans="1:8">
      <c r="A509" s="213" t="s">
        <v>997</v>
      </c>
      <c r="B509" s="214" t="s">
        <v>186</v>
      </c>
      <c r="C509" s="237">
        <v>0</v>
      </c>
      <c r="D509" s="237">
        <f t="shared" si="180"/>
        <v>0</v>
      </c>
      <c r="E509" s="218"/>
      <c r="F509" s="219">
        <v>0</v>
      </c>
      <c r="G509" s="217">
        <f t="shared" si="181"/>
        <v>0</v>
      </c>
      <c r="H509" s="209" t="str">
        <f t="shared" si="182"/>
        <v>项</v>
      </c>
    </row>
    <row r="510" s="178" customFormat="1" ht="36" customHeight="1" spans="1:8">
      <c r="A510" s="213" t="s">
        <v>998</v>
      </c>
      <c r="B510" s="214" t="s">
        <v>188</v>
      </c>
      <c r="C510" s="237">
        <v>0</v>
      </c>
      <c r="D510" s="237">
        <f t="shared" si="180"/>
        <v>0</v>
      </c>
      <c r="E510" s="218"/>
      <c r="F510" s="219">
        <v>0</v>
      </c>
      <c r="G510" s="217">
        <f t="shared" si="181"/>
        <v>0</v>
      </c>
      <c r="H510" s="209" t="str">
        <f t="shared" si="182"/>
        <v>项</v>
      </c>
    </row>
    <row r="511" s="178" customFormat="1" ht="36" customHeight="1" spans="1:8">
      <c r="A511" s="213" t="s">
        <v>999</v>
      </c>
      <c r="B511" s="214" t="s">
        <v>1000</v>
      </c>
      <c r="C511" s="237">
        <v>0</v>
      </c>
      <c r="D511" s="237">
        <f t="shared" si="180"/>
        <v>0</v>
      </c>
      <c r="E511" s="218"/>
      <c r="F511" s="219">
        <v>0</v>
      </c>
      <c r="G511" s="217">
        <f t="shared" si="181"/>
        <v>0</v>
      </c>
      <c r="H511" s="209" t="str">
        <f t="shared" si="182"/>
        <v>项</v>
      </c>
    </row>
    <row r="512" s="178" customFormat="1" ht="36" customHeight="1" spans="1:8">
      <c r="A512" s="223" t="s">
        <v>1001</v>
      </c>
      <c r="B512" s="214" t="s">
        <v>1002</v>
      </c>
      <c r="C512" s="237">
        <v>0</v>
      </c>
      <c r="D512" s="237">
        <f t="shared" si="180"/>
        <v>0</v>
      </c>
      <c r="E512" s="218"/>
      <c r="F512" s="219">
        <v>0</v>
      </c>
      <c r="G512" s="217">
        <f t="shared" si="181"/>
        <v>0</v>
      </c>
      <c r="H512" s="209" t="str">
        <f t="shared" si="182"/>
        <v>项</v>
      </c>
    </row>
    <row r="513" s="178" customFormat="1" ht="36" customHeight="1" spans="1:8">
      <c r="A513" s="223" t="s">
        <v>1003</v>
      </c>
      <c r="B513" s="214" t="s">
        <v>1004</v>
      </c>
      <c r="C513" s="237">
        <v>0</v>
      </c>
      <c r="D513" s="237">
        <f t="shared" si="180"/>
        <v>0</v>
      </c>
      <c r="E513" s="218"/>
      <c r="F513" s="219">
        <v>0</v>
      </c>
      <c r="G513" s="217">
        <f t="shared" si="181"/>
        <v>0</v>
      </c>
      <c r="H513" s="209" t="str">
        <f t="shared" si="182"/>
        <v>项</v>
      </c>
    </row>
    <row r="514" s="178" customFormat="1" ht="36" customHeight="1" spans="1:8">
      <c r="A514" s="213" t="s">
        <v>1005</v>
      </c>
      <c r="B514" s="214" t="s">
        <v>1006</v>
      </c>
      <c r="C514" s="237">
        <v>0</v>
      </c>
      <c r="D514" s="237">
        <f t="shared" si="180"/>
        <v>0</v>
      </c>
      <c r="E514" s="218"/>
      <c r="F514" s="219">
        <v>0</v>
      </c>
      <c r="G514" s="217">
        <f t="shared" si="181"/>
        <v>0</v>
      </c>
      <c r="H514" s="209" t="str">
        <f t="shared" si="182"/>
        <v>项</v>
      </c>
    </row>
    <row r="515" s="178" customFormat="1" ht="36" customHeight="1" spans="1:8">
      <c r="A515" s="213" t="s">
        <v>1007</v>
      </c>
      <c r="B515" s="214" t="s">
        <v>1008</v>
      </c>
      <c r="C515" s="207">
        <f>SUM(C516:C518)</f>
        <v>0</v>
      </c>
      <c r="D515" s="207">
        <f>SUM(D516:D518)</f>
        <v>0</v>
      </c>
      <c r="E515" s="207">
        <f>SUM(E516:E518)</f>
        <v>0</v>
      </c>
      <c r="F515" s="207">
        <f>SUM(F516:F518)</f>
        <v>0</v>
      </c>
      <c r="G515" s="207">
        <f>SUM(G516:G518)</f>
        <v>0</v>
      </c>
      <c r="H515" s="209" t="s">
        <v>182</v>
      </c>
    </row>
    <row r="516" s="178" customFormat="1" ht="36" customHeight="1" spans="1:8">
      <c r="A516" s="213" t="s">
        <v>1009</v>
      </c>
      <c r="B516" s="214" t="s">
        <v>1010</v>
      </c>
      <c r="C516" s="237">
        <v>0</v>
      </c>
      <c r="D516" s="237">
        <f t="shared" ref="D516:D518" si="183">E516+F516</f>
        <v>0</v>
      </c>
      <c r="E516" s="218"/>
      <c r="F516" s="219">
        <v>0</v>
      </c>
      <c r="G516" s="217">
        <f t="shared" ref="G516:G518" si="184">C516+D516</f>
        <v>0</v>
      </c>
      <c r="H516" s="209" t="str">
        <f t="shared" ref="H516:H518" si="185">IF(LEN(A516)=3,"类",IF(LEN(A516)=5,"款","项"))</f>
        <v>项</v>
      </c>
    </row>
    <row r="517" s="178" customFormat="1" ht="36" customHeight="1" spans="1:8">
      <c r="A517" s="213" t="s">
        <v>1011</v>
      </c>
      <c r="B517" s="214" t="s">
        <v>1012</v>
      </c>
      <c r="C517" s="237">
        <v>0</v>
      </c>
      <c r="D517" s="237">
        <f t="shared" si="183"/>
        <v>0</v>
      </c>
      <c r="E517" s="218"/>
      <c r="F517" s="219">
        <v>0</v>
      </c>
      <c r="G517" s="217">
        <f t="shared" si="184"/>
        <v>0</v>
      </c>
      <c r="H517" s="209" t="str">
        <f t="shared" si="185"/>
        <v>项</v>
      </c>
    </row>
    <row r="518" s="178" customFormat="1" ht="36" customHeight="1" spans="1:8">
      <c r="A518" s="213" t="s">
        <v>1013</v>
      </c>
      <c r="B518" s="214" t="s">
        <v>1008</v>
      </c>
      <c r="C518" s="237">
        <v>0</v>
      </c>
      <c r="D518" s="237">
        <f t="shared" si="183"/>
        <v>0</v>
      </c>
      <c r="E518" s="218"/>
      <c r="F518" s="219">
        <v>0</v>
      </c>
      <c r="G518" s="217">
        <f t="shared" si="184"/>
        <v>0</v>
      </c>
      <c r="H518" s="209" t="str">
        <f t="shared" si="185"/>
        <v>项</v>
      </c>
    </row>
    <row r="519" s="178" customFormat="1" ht="36" customHeight="1" spans="1:8">
      <c r="A519" s="210" t="s">
        <v>133</v>
      </c>
      <c r="B519" s="206" t="s">
        <v>134</v>
      </c>
      <c r="C519" s="207">
        <f>SUM(C520,C539,C547,C549,C558,C562,C572,C582,C589,C597,C606,C611,C614,C617,C620,C623,C626,C630,C635,C643,C646)</f>
        <v>23162</v>
      </c>
      <c r="D519" s="207">
        <f>SUM(D520,D539,D547,D549,D558,D562,D572,D582,D589,D597,D606,D611,D614,D617,D620,D623,D626,D630,D635,D643,D646)</f>
        <v>688</v>
      </c>
      <c r="E519" s="207">
        <f>SUM(E520,E539,E547,E549,E558,E562,E572,E582,E589,E597,E606,E611,E614,E617,E620,E623,E626,E630,E635,E643,E646)</f>
        <v>1609</v>
      </c>
      <c r="F519" s="207">
        <f>SUM(F520,F539,F547,F549,F558,F562,F572,F582,F589,F597,F606,F611,F614,F617,F620,F623,F626,F630,F635,F643,F646)</f>
        <v>-921</v>
      </c>
      <c r="G519" s="207">
        <f>SUM(G520,G539,G547,G549,G558,G562,G572,G582,G589,G597,G606,G611,G614,G617,G620,G623,G626,G630,G635,G643,G646)</f>
        <v>23850</v>
      </c>
      <c r="H519" s="209" t="s">
        <v>179</v>
      </c>
    </row>
    <row r="520" s="178" customFormat="1" ht="36" customHeight="1" spans="1:8">
      <c r="A520" s="213" t="s">
        <v>1014</v>
      </c>
      <c r="B520" s="214" t="s">
        <v>1015</v>
      </c>
      <c r="C520" s="207">
        <f>SUM(C521:C538)</f>
        <v>2086</v>
      </c>
      <c r="D520" s="207">
        <f>SUM(D521:D538)</f>
        <v>123</v>
      </c>
      <c r="E520" s="207">
        <f>SUM(E521:E538)</f>
        <v>134</v>
      </c>
      <c r="F520" s="207">
        <f>SUM(F521:F538)</f>
        <v>-11</v>
      </c>
      <c r="G520" s="207">
        <f>SUM(G521:G538)</f>
        <v>2209</v>
      </c>
      <c r="H520" s="209" t="s">
        <v>182</v>
      </c>
    </row>
    <row r="521" s="178" customFormat="1" ht="36" customHeight="1" spans="1:8">
      <c r="A521" s="213" t="s">
        <v>1016</v>
      </c>
      <c r="B521" s="214" t="s">
        <v>184</v>
      </c>
      <c r="C521" s="237">
        <v>1762</v>
      </c>
      <c r="D521" s="237">
        <f t="shared" ref="D521:D538" si="186">E521+F521</f>
        <v>84</v>
      </c>
      <c r="E521" s="217">
        <v>95</v>
      </c>
      <c r="F521" s="220">
        <v>-11</v>
      </c>
      <c r="G521" s="217">
        <f t="shared" ref="G521:G538" si="187">C521+D521</f>
        <v>1846</v>
      </c>
      <c r="H521" s="209" t="str">
        <f t="shared" ref="H521:H538" si="188">IF(LEN(A521)=3,"类",IF(LEN(A521)=5,"款","项"))</f>
        <v>项</v>
      </c>
    </row>
    <row r="522" s="178" customFormat="1" ht="36" customHeight="1" spans="1:8">
      <c r="A522" s="213" t="s">
        <v>1017</v>
      </c>
      <c r="B522" s="214" t="s">
        <v>186</v>
      </c>
      <c r="C522" s="237">
        <v>0</v>
      </c>
      <c r="D522" s="237">
        <f t="shared" si="186"/>
        <v>0</v>
      </c>
      <c r="E522" s="218"/>
      <c r="F522" s="219">
        <v>0</v>
      </c>
      <c r="G522" s="217">
        <f t="shared" si="187"/>
        <v>0</v>
      </c>
      <c r="H522" s="209" t="str">
        <f t="shared" si="188"/>
        <v>项</v>
      </c>
    </row>
    <row r="523" s="178" customFormat="1" ht="36" customHeight="1" spans="1:8">
      <c r="A523" s="213" t="s">
        <v>1018</v>
      </c>
      <c r="B523" s="214" t="s">
        <v>188</v>
      </c>
      <c r="C523" s="237">
        <v>0</v>
      </c>
      <c r="D523" s="237">
        <f t="shared" si="186"/>
        <v>0</v>
      </c>
      <c r="E523" s="218"/>
      <c r="F523" s="219">
        <v>0</v>
      </c>
      <c r="G523" s="217">
        <f t="shared" si="187"/>
        <v>0</v>
      </c>
      <c r="H523" s="209" t="str">
        <f t="shared" si="188"/>
        <v>项</v>
      </c>
    </row>
    <row r="524" s="178" customFormat="1" ht="36" customHeight="1" spans="1:8">
      <c r="A524" s="213" t="s">
        <v>1019</v>
      </c>
      <c r="B524" s="214" t="s">
        <v>1020</v>
      </c>
      <c r="C524" s="237">
        <v>0</v>
      </c>
      <c r="D524" s="237">
        <f t="shared" si="186"/>
        <v>0</v>
      </c>
      <c r="E524" s="218"/>
      <c r="F524" s="219">
        <v>0</v>
      </c>
      <c r="G524" s="217">
        <f t="shared" si="187"/>
        <v>0</v>
      </c>
      <c r="H524" s="209" t="str">
        <f t="shared" si="188"/>
        <v>项</v>
      </c>
    </row>
    <row r="525" s="178" customFormat="1" ht="36" customHeight="1" spans="1:8">
      <c r="A525" s="213" t="s">
        <v>1021</v>
      </c>
      <c r="B525" s="214" t="s">
        <v>1022</v>
      </c>
      <c r="C525" s="237">
        <v>0</v>
      </c>
      <c r="D525" s="237">
        <f t="shared" si="186"/>
        <v>0</v>
      </c>
      <c r="E525" s="218"/>
      <c r="F525" s="219">
        <v>0</v>
      </c>
      <c r="G525" s="217">
        <f t="shared" si="187"/>
        <v>0</v>
      </c>
      <c r="H525" s="209" t="str">
        <f t="shared" si="188"/>
        <v>项</v>
      </c>
    </row>
    <row r="526" s="178" customFormat="1" ht="36" customHeight="1" spans="1:8">
      <c r="A526" s="213" t="s">
        <v>1023</v>
      </c>
      <c r="B526" s="214" t="s">
        <v>1024</v>
      </c>
      <c r="C526" s="237">
        <v>0</v>
      </c>
      <c r="D526" s="237">
        <f t="shared" si="186"/>
        <v>0</v>
      </c>
      <c r="E526" s="218"/>
      <c r="F526" s="219">
        <v>0</v>
      </c>
      <c r="G526" s="217">
        <f t="shared" si="187"/>
        <v>0</v>
      </c>
      <c r="H526" s="209" t="str">
        <f t="shared" si="188"/>
        <v>项</v>
      </c>
    </row>
    <row r="527" s="178" customFormat="1" ht="36" customHeight="1" spans="1:8">
      <c r="A527" s="213" t="s">
        <v>1025</v>
      </c>
      <c r="B527" s="214" t="s">
        <v>1026</v>
      </c>
      <c r="C527" s="237">
        <v>0</v>
      </c>
      <c r="D527" s="237">
        <f t="shared" si="186"/>
        <v>0</v>
      </c>
      <c r="E527" s="218"/>
      <c r="F527" s="219">
        <v>0</v>
      </c>
      <c r="G527" s="217">
        <f t="shared" si="187"/>
        <v>0</v>
      </c>
      <c r="H527" s="209" t="str">
        <f t="shared" si="188"/>
        <v>项</v>
      </c>
    </row>
    <row r="528" s="178" customFormat="1" ht="36" customHeight="1" spans="1:8">
      <c r="A528" s="213" t="s">
        <v>1027</v>
      </c>
      <c r="B528" s="214" t="s">
        <v>285</v>
      </c>
      <c r="C528" s="237">
        <v>0</v>
      </c>
      <c r="D528" s="237">
        <f t="shared" si="186"/>
        <v>0</v>
      </c>
      <c r="E528" s="218"/>
      <c r="F528" s="219">
        <v>0</v>
      </c>
      <c r="G528" s="217">
        <f t="shared" si="187"/>
        <v>0</v>
      </c>
      <c r="H528" s="209" t="str">
        <f t="shared" si="188"/>
        <v>项</v>
      </c>
    </row>
    <row r="529" s="178" customFormat="1" ht="36" customHeight="1" spans="1:8">
      <c r="A529" s="213" t="s">
        <v>1028</v>
      </c>
      <c r="B529" s="214" t="s">
        <v>1029</v>
      </c>
      <c r="C529" s="237">
        <v>0</v>
      </c>
      <c r="D529" s="237">
        <f t="shared" si="186"/>
        <v>0</v>
      </c>
      <c r="E529" s="218"/>
      <c r="F529" s="219">
        <v>0</v>
      </c>
      <c r="G529" s="217">
        <f t="shared" si="187"/>
        <v>0</v>
      </c>
      <c r="H529" s="209" t="str">
        <f t="shared" si="188"/>
        <v>项</v>
      </c>
    </row>
    <row r="530" s="178" customFormat="1" ht="36" customHeight="1" spans="1:8">
      <c r="A530" s="213" t="s">
        <v>1030</v>
      </c>
      <c r="B530" s="214" t="s">
        <v>1031</v>
      </c>
      <c r="C530" s="237">
        <v>0</v>
      </c>
      <c r="D530" s="237">
        <f t="shared" si="186"/>
        <v>0</v>
      </c>
      <c r="E530" s="218"/>
      <c r="F530" s="219">
        <v>0</v>
      </c>
      <c r="G530" s="217">
        <f t="shared" si="187"/>
        <v>0</v>
      </c>
      <c r="H530" s="209" t="str">
        <f t="shared" si="188"/>
        <v>项</v>
      </c>
    </row>
    <row r="531" s="178" customFormat="1" ht="36" customHeight="1" spans="1:8">
      <c r="A531" s="213" t="s">
        <v>1032</v>
      </c>
      <c r="B531" s="214" t="s">
        <v>1033</v>
      </c>
      <c r="C531" s="237">
        <v>0</v>
      </c>
      <c r="D531" s="237">
        <f t="shared" si="186"/>
        <v>0</v>
      </c>
      <c r="E531" s="218"/>
      <c r="F531" s="219">
        <v>0</v>
      </c>
      <c r="G531" s="217">
        <f t="shared" si="187"/>
        <v>0</v>
      </c>
      <c r="H531" s="209" t="str">
        <f t="shared" si="188"/>
        <v>项</v>
      </c>
    </row>
    <row r="532" s="178" customFormat="1" ht="36" customHeight="1" spans="1:8">
      <c r="A532" s="213" t="s">
        <v>1034</v>
      </c>
      <c r="B532" s="214" t="s">
        <v>1035</v>
      </c>
      <c r="C532" s="237">
        <v>0</v>
      </c>
      <c r="D532" s="237">
        <f t="shared" si="186"/>
        <v>0</v>
      </c>
      <c r="E532" s="218"/>
      <c r="F532" s="219">
        <v>0</v>
      </c>
      <c r="G532" s="217">
        <f t="shared" si="187"/>
        <v>0</v>
      </c>
      <c r="H532" s="209" t="str">
        <f t="shared" si="188"/>
        <v>项</v>
      </c>
    </row>
    <row r="533" s="178" customFormat="1" ht="36" customHeight="1" spans="1:8">
      <c r="A533" s="213">
        <v>2080113</v>
      </c>
      <c r="B533" s="225" t="s">
        <v>1036</v>
      </c>
      <c r="C533" s="237">
        <v>0</v>
      </c>
      <c r="D533" s="237">
        <f t="shared" si="186"/>
        <v>0</v>
      </c>
      <c r="E533" s="218"/>
      <c r="F533" s="219">
        <v>0</v>
      </c>
      <c r="G533" s="217">
        <f t="shared" si="187"/>
        <v>0</v>
      </c>
      <c r="H533" s="209" t="str">
        <f t="shared" si="188"/>
        <v>项</v>
      </c>
    </row>
    <row r="534" s="178" customFormat="1" ht="36" customHeight="1" spans="1:8">
      <c r="A534" s="213">
        <v>2080114</v>
      </c>
      <c r="B534" s="225" t="s">
        <v>1037</v>
      </c>
      <c r="C534" s="237">
        <v>0</v>
      </c>
      <c r="D534" s="237">
        <f t="shared" si="186"/>
        <v>0</v>
      </c>
      <c r="E534" s="218"/>
      <c r="F534" s="219">
        <v>0</v>
      </c>
      <c r="G534" s="217">
        <f t="shared" si="187"/>
        <v>0</v>
      </c>
      <c r="H534" s="209" t="str">
        <f t="shared" si="188"/>
        <v>项</v>
      </c>
    </row>
    <row r="535" s="178" customFormat="1" ht="36" customHeight="1" spans="1:8">
      <c r="A535" s="213">
        <v>2080115</v>
      </c>
      <c r="B535" s="225" t="s">
        <v>1038</v>
      </c>
      <c r="C535" s="237">
        <v>0</v>
      </c>
      <c r="D535" s="237">
        <f t="shared" si="186"/>
        <v>0</v>
      </c>
      <c r="E535" s="218"/>
      <c r="F535" s="219">
        <v>0</v>
      </c>
      <c r="G535" s="217">
        <f t="shared" si="187"/>
        <v>0</v>
      </c>
      <c r="H535" s="209" t="str">
        <f t="shared" si="188"/>
        <v>项</v>
      </c>
    </row>
    <row r="536" s="178" customFormat="1" ht="36" customHeight="1" spans="1:8">
      <c r="A536" s="213">
        <v>2080116</v>
      </c>
      <c r="B536" s="225" t="s">
        <v>1039</v>
      </c>
      <c r="C536" s="237">
        <v>0</v>
      </c>
      <c r="D536" s="237">
        <f t="shared" si="186"/>
        <v>0</v>
      </c>
      <c r="E536" s="218"/>
      <c r="F536" s="219">
        <v>0</v>
      </c>
      <c r="G536" s="217">
        <f t="shared" si="187"/>
        <v>0</v>
      </c>
      <c r="H536" s="209" t="str">
        <f t="shared" si="188"/>
        <v>项</v>
      </c>
    </row>
    <row r="537" s="178" customFormat="1" ht="36" customHeight="1" spans="1:8">
      <c r="A537" s="213">
        <v>2080150</v>
      </c>
      <c r="B537" s="225" t="s">
        <v>202</v>
      </c>
      <c r="C537" s="237">
        <v>0</v>
      </c>
      <c r="D537" s="237">
        <f t="shared" si="186"/>
        <v>0</v>
      </c>
      <c r="E537" s="218"/>
      <c r="F537" s="219">
        <v>0</v>
      </c>
      <c r="G537" s="217">
        <f t="shared" si="187"/>
        <v>0</v>
      </c>
      <c r="H537" s="209" t="str">
        <f t="shared" si="188"/>
        <v>项</v>
      </c>
    </row>
    <row r="538" s="178" customFormat="1" ht="36" customHeight="1" spans="1:8">
      <c r="A538" s="213" t="s">
        <v>1040</v>
      </c>
      <c r="B538" s="214" t="s">
        <v>1041</v>
      </c>
      <c r="C538" s="237">
        <v>324</v>
      </c>
      <c r="D538" s="237">
        <f t="shared" si="186"/>
        <v>39</v>
      </c>
      <c r="E538" s="217">
        <v>39</v>
      </c>
      <c r="F538" s="220">
        <v>0</v>
      </c>
      <c r="G538" s="217">
        <f t="shared" si="187"/>
        <v>363</v>
      </c>
      <c r="H538" s="209" t="str">
        <f t="shared" si="188"/>
        <v>项</v>
      </c>
    </row>
    <row r="539" s="178" customFormat="1" ht="36" customHeight="1" spans="1:8">
      <c r="A539" s="213" t="s">
        <v>1042</v>
      </c>
      <c r="B539" s="214" t="s">
        <v>1043</v>
      </c>
      <c r="C539" s="207">
        <f>SUM(C540:C546)</f>
        <v>587</v>
      </c>
      <c r="D539" s="207">
        <f>SUM(D540:D546)</f>
        <v>25</v>
      </c>
      <c r="E539" s="207">
        <f>SUM(E540:E546)</f>
        <v>35</v>
      </c>
      <c r="F539" s="207">
        <f>SUM(F540:F546)</f>
        <v>-10</v>
      </c>
      <c r="G539" s="207">
        <f>SUM(G540:G546)</f>
        <v>612</v>
      </c>
      <c r="H539" s="209" t="s">
        <v>182</v>
      </c>
    </row>
    <row r="540" s="178" customFormat="1" ht="36" customHeight="1" spans="1:8">
      <c r="A540" s="213" t="s">
        <v>1044</v>
      </c>
      <c r="B540" s="214" t="s">
        <v>184</v>
      </c>
      <c r="C540" s="237">
        <v>403</v>
      </c>
      <c r="D540" s="237">
        <f t="shared" ref="D540:D546" si="189">E540+F540</f>
        <v>25</v>
      </c>
      <c r="E540" s="217">
        <v>35</v>
      </c>
      <c r="F540" s="220">
        <v>-10</v>
      </c>
      <c r="G540" s="217">
        <f t="shared" ref="G540:G546" si="190">C540+D540</f>
        <v>428</v>
      </c>
      <c r="H540" s="209" t="str">
        <f t="shared" ref="H540:H546" si="191">IF(LEN(A540)=3,"类",IF(LEN(A540)=5,"款","项"))</f>
        <v>项</v>
      </c>
    </row>
    <row r="541" s="178" customFormat="1" ht="36" customHeight="1" spans="1:8">
      <c r="A541" s="213" t="s">
        <v>1045</v>
      </c>
      <c r="B541" s="214" t="s">
        <v>186</v>
      </c>
      <c r="C541" s="237">
        <v>0</v>
      </c>
      <c r="D541" s="237">
        <f t="shared" si="189"/>
        <v>0</v>
      </c>
      <c r="E541" s="218"/>
      <c r="F541" s="219">
        <v>0</v>
      </c>
      <c r="G541" s="217">
        <f t="shared" si="190"/>
        <v>0</v>
      </c>
      <c r="H541" s="209" t="str">
        <f t="shared" si="191"/>
        <v>项</v>
      </c>
    </row>
    <row r="542" s="178" customFormat="1" ht="36" customHeight="1" spans="1:8">
      <c r="A542" s="213" t="s">
        <v>1046</v>
      </c>
      <c r="B542" s="214" t="s">
        <v>188</v>
      </c>
      <c r="C542" s="237">
        <v>0</v>
      </c>
      <c r="D542" s="237">
        <f t="shared" si="189"/>
        <v>0</v>
      </c>
      <c r="E542" s="218"/>
      <c r="F542" s="219">
        <v>0</v>
      </c>
      <c r="G542" s="217">
        <f t="shared" si="190"/>
        <v>0</v>
      </c>
      <c r="H542" s="209" t="str">
        <f t="shared" si="191"/>
        <v>项</v>
      </c>
    </row>
    <row r="543" s="178" customFormat="1" ht="36" customHeight="1" spans="1:8">
      <c r="A543" s="213" t="s">
        <v>1047</v>
      </c>
      <c r="B543" s="214" t="s">
        <v>1048</v>
      </c>
      <c r="C543" s="237">
        <v>0</v>
      </c>
      <c r="D543" s="237">
        <f t="shared" si="189"/>
        <v>0</v>
      </c>
      <c r="E543" s="218"/>
      <c r="F543" s="219">
        <v>0</v>
      </c>
      <c r="G543" s="217">
        <f t="shared" si="190"/>
        <v>0</v>
      </c>
      <c r="H543" s="209" t="str">
        <f t="shared" si="191"/>
        <v>项</v>
      </c>
    </row>
    <row r="544" s="178" customFormat="1" ht="36" customHeight="1" spans="1:8">
      <c r="A544" s="213" t="s">
        <v>1049</v>
      </c>
      <c r="B544" s="214" t="s">
        <v>1050</v>
      </c>
      <c r="C544" s="237">
        <v>0</v>
      </c>
      <c r="D544" s="237">
        <f t="shared" si="189"/>
        <v>0</v>
      </c>
      <c r="E544" s="218"/>
      <c r="F544" s="219">
        <v>0</v>
      </c>
      <c r="G544" s="217">
        <f t="shared" si="190"/>
        <v>0</v>
      </c>
      <c r="H544" s="209" t="str">
        <f t="shared" si="191"/>
        <v>项</v>
      </c>
    </row>
    <row r="545" s="178" customFormat="1" ht="36" customHeight="1" spans="1:8">
      <c r="A545" s="213" t="s">
        <v>1051</v>
      </c>
      <c r="B545" s="214" t="s">
        <v>1052</v>
      </c>
      <c r="C545" s="237">
        <v>0</v>
      </c>
      <c r="D545" s="237">
        <f t="shared" si="189"/>
        <v>0</v>
      </c>
      <c r="E545" s="218"/>
      <c r="F545" s="219">
        <v>0</v>
      </c>
      <c r="G545" s="217">
        <f t="shared" si="190"/>
        <v>0</v>
      </c>
      <c r="H545" s="209" t="str">
        <f t="shared" si="191"/>
        <v>项</v>
      </c>
    </row>
    <row r="546" s="178" customFormat="1" ht="36" customHeight="1" spans="1:8">
      <c r="A546" s="213" t="s">
        <v>1053</v>
      </c>
      <c r="B546" s="214" t="s">
        <v>1054</v>
      </c>
      <c r="C546" s="237">
        <v>184</v>
      </c>
      <c r="D546" s="237">
        <f t="shared" si="189"/>
        <v>0</v>
      </c>
      <c r="E546" s="217"/>
      <c r="F546" s="220">
        <v>0</v>
      </c>
      <c r="G546" s="217">
        <f t="shared" si="190"/>
        <v>184</v>
      </c>
      <c r="H546" s="209" t="str">
        <f t="shared" si="191"/>
        <v>项</v>
      </c>
    </row>
    <row r="547" s="178" customFormat="1" ht="36" customHeight="1" spans="1:8">
      <c r="A547" s="213" t="s">
        <v>1055</v>
      </c>
      <c r="B547" s="214" t="s">
        <v>1056</v>
      </c>
      <c r="C547" s="207">
        <f>SUM(C548:C548)</f>
        <v>0</v>
      </c>
      <c r="D547" s="207">
        <f>SUM(D548:D548)</f>
        <v>0</v>
      </c>
      <c r="E547" s="207">
        <f>SUM(E548:E548)</f>
        <v>0</v>
      </c>
      <c r="F547" s="207">
        <f>SUM(F548:F548)</f>
        <v>0</v>
      </c>
      <c r="G547" s="207">
        <f>SUM(G548:G548)</f>
        <v>0</v>
      </c>
      <c r="H547" s="209" t="s">
        <v>182</v>
      </c>
    </row>
    <row r="548" s="178" customFormat="1" ht="36" customHeight="1" spans="1:8">
      <c r="A548" s="213" t="s">
        <v>1057</v>
      </c>
      <c r="B548" s="214" t="s">
        <v>1058</v>
      </c>
      <c r="C548" s="237">
        <v>0</v>
      </c>
      <c r="D548" s="237">
        <f t="shared" ref="D548:D557" si="192">E548+F548</f>
        <v>0</v>
      </c>
      <c r="E548" s="218"/>
      <c r="F548" s="219">
        <v>0</v>
      </c>
      <c r="G548" s="217">
        <f t="shared" ref="G548:G557" si="193">C548+D548</f>
        <v>0</v>
      </c>
      <c r="H548" s="209" t="str">
        <f t="shared" ref="H548:H557" si="194">IF(LEN(A548)=3,"类",IF(LEN(A548)=5,"款","项"))</f>
        <v>项</v>
      </c>
    </row>
    <row r="549" s="178" customFormat="1" ht="36" customHeight="1" spans="1:8">
      <c r="A549" s="213" t="s">
        <v>1059</v>
      </c>
      <c r="B549" s="214" t="s">
        <v>1060</v>
      </c>
      <c r="C549" s="207">
        <f>SUM(C550:C557)</f>
        <v>17923</v>
      </c>
      <c r="D549" s="207">
        <f>SUM(D550:D557)</f>
        <v>-481</v>
      </c>
      <c r="E549" s="207">
        <f>SUM(E550:E557)</f>
        <v>382</v>
      </c>
      <c r="F549" s="207">
        <f>SUM(F550:F557)</f>
        <v>-863</v>
      </c>
      <c r="G549" s="207">
        <f>SUM(G550:G557)</f>
        <v>17442</v>
      </c>
      <c r="H549" s="209" t="s">
        <v>182</v>
      </c>
    </row>
    <row r="550" s="178" customFormat="1" ht="36" customHeight="1" spans="1:8">
      <c r="A550" s="213" t="s">
        <v>1061</v>
      </c>
      <c r="B550" s="214" t="s">
        <v>1062</v>
      </c>
      <c r="C550" s="237">
        <v>2661</v>
      </c>
      <c r="D550" s="237">
        <f t="shared" si="192"/>
        <v>-101</v>
      </c>
      <c r="E550" s="217">
        <v>1</v>
      </c>
      <c r="F550" s="220">
        <v>-102</v>
      </c>
      <c r="G550" s="217">
        <f t="shared" si="193"/>
        <v>2560</v>
      </c>
      <c r="H550" s="209" t="str">
        <f t="shared" si="194"/>
        <v>项</v>
      </c>
    </row>
    <row r="551" s="178" customFormat="1" ht="36" customHeight="1" spans="1:8">
      <c r="A551" s="213" t="s">
        <v>1063</v>
      </c>
      <c r="B551" s="214" t="s">
        <v>1064</v>
      </c>
      <c r="C551" s="237">
        <v>3848</v>
      </c>
      <c r="D551" s="237">
        <f t="shared" si="192"/>
        <v>-132</v>
      </c>
      <c r="E551" s="217">
        <v>1</v>
      </c>
      <c r="F551" s="220">
        <v>-133</v>
      </c>
      <c r="G551" s="217">
        <f t="shared" si="193"/>
        <v>3716</v>
      </c>
      <c r="H551" s="209" t="str">
        <f t="shared" si="194"/>
        <v>项</v>
      </c>
    </row>
    <row r="552" s="178" customFormat="1" ht="36" customHeight="1" spans="1:8">
      <c r="A552" s="213" t="s">
        <v>1065</v>
      </c>
      <c r="B552" s="214" t="s">
        <v>1066</v>
      </c>
      <c r="C552" s="237">
        <v>0</v>
      </c>
      <c r="D552" s="237">
        <f t="shared" si="192"/>
        <v>0</v>
      </c>
      <c r="E552" s="218"/>
      <c r="F552" s="219">
        <v>0</v>
      </c>
      <c r="G552" s="217">
        <f t="shared" si="193"/>
        <v>0</v>
      </c>
      <c r="H552" s="209" t="str">
        <f t="shared" si="194"/>
        <v>项</v>
      </c>
    </row>
    <row r="553" s="178" customFormat="1" ht="36" customHeight="1" spans="1:8">
      <c r="A553" s="213" t="s">
        <v>1067</v>
      </c>
      <c r="B553" s="214" t="s">
        <v>1068</v>
      </c>
      <c r="C553" s="237">
        <v>9939</v>
      </c>
      <c r="D553" s="237">
        <f t="shared" si="192"/>
        <v>-577</v>
      </c>
      <c r="E553" s="217">
        <v>50</v>
      </c>
      <c r="F553" s="220">
        <v>-627</v>
      </c>
      <c r="G553" s="217">
        <f t="shared" si="193"/>
        <v>9362</v>
      </c>
      <c r="H553" s="209" t="str">
        <f t="shared" si="194"/>
        <v>项</v>
      </c>
    </row>
    <row r="554" s="178" customFormat="1" ht="36" customHeight="1" spans="1:8">
      <c r="A554" s="213" t="s">
        <v>1069</v>
      </c>
      <c r="B554" s="214" t="s">
        <v>1070</v>
      </c>
      <c r="C554" s="237">
        <v>1423</v>
      </c>
      <c r="D554" s="237">
        <f t="shared" si="192"/>
        <v>324</v>
      </c>
      <c r="E554" s="217">
        <v>324</v>
      </c>
      <c r="F554" s="220"/>
      <c r="G554" s="217">
        <f t="shared" si="193"/>
        <v>1747</v>
      </c>
      <c r="H554" s="209" t="str">
        <f t="shared" si="194"/>
        <v>项</v>
      </c>
    </row>
    <row r="555" s="178" customFormat="1" ht="36" customHeight="1" spans="1:8">
      <c r="A555" s="213" t="s">
        <v>1071</v>
      </c>
      <c r="B555" s="214" t="s">
        <v>1072</v>
      </c>
      <c r="C555" s="237">
        <v>0</v>
      </c>
      <c r="D555" s="237">
        <f t="shared" si="192"/>
        <v>-1</v>
      </c>
      <c r="E555" s="218"/>
      <c r="F555" s="219">
        <v>-1</v>
      </c>
      <c r="G555" s="217">
        <f t="shared" si="193"/>
        <v>-1</v>
      </c>
      <c r="H555" s="209" t="str">
        <f t="shared" si="194"/>
        <v>项</v>
      </c>
    </row>
    <row r="556" s="178" customFormat="1" ht="36" customHeight="1" spans="1:8">
      <c r="A556" s="213">
        <v>2080508</v>
      </c>
      <c r="B556" s="225" t="s">
        <v>1073</v>
      </c>
      <c r="C556" s="237">
        <v>52</v>
      </c>
      <c r="D556" s="237">
        <f t="shared" si="192"/>
        <v>0</v>
      </c>
      <c r="E556" s="217"/>
      <c r="F556" s="220">
        <v>0</v>
      </c>
      <c r="G556" s="217">
        <f t="shared" si="193"/>
        <v>52</v>
      </c>
      <c r="H556" s="209" t="str">
        <f t="shared" si="194"/>
        <v>项</v>
      </c>
    </row>
    <row r="557" s="178" customFormat="1" ht="36" customHeight="1" spans="1:8">
      <c r="A557" s="213" t="s">
        <v>1074</v>
      </c>
      <c r="B557" s="214" t="s">
        <v>1075</v>
      </c>
      <c r="C557" s="237">
        <v>0</v>
      </c>
      <c r="D557" s="237">
        <f t="shared" si="192"/>
        <v>6</v>
      </c>
      <c r="E557" s="218">
        <v>6</v>
      </c>
      <c r="F557" s="219"/>
      <c r="G557" s="217">
        <f t="shared" si="193"/>
        <v>6</v>
      </c>
      <c r="H557" s="209" t="str">
        <f t="shared" si="194"/>
        <v>项</v>
      </c>
    </row>
    <row r="558" s="178" customFormat="1" ht="36" customHeight="1" spans="1:8">
      <c r="A558" s="213" t="s">
        <v>1076</v>
      </c>
      <c r="B558" s="214" t="s">
        <v>1077</v>
      </c>
      <c r="C558" s="207">
        <f>SUM(C559:C561)</f>
        <v>0</v>
      </c>
      <c r="D558" s="207">
        <f>SUM(D559:D561)</f>
        <v>0</v>
      </c>
      <c r="E558" s="207">
        <f>SUM(E559:E561)</f>
        <v>0</v>
      </c>
      <c r="F558" s="207">
        <f>SUM(F559:F561)</f>
        <v>0</v>
      </c>
      <c r="G558" s="207">
        <f>SUM(G559:G561)</f>
        <v>0</v>
      </c>
      <c r="H558" s="209" t="s">
        <v>182</v>
      </c>
    </row>
    <row r="559" s="178" customFormat="1" ht="36" customHeight="1" spans="1:8">
      <c r="A559" s="213" t="s">
        <v>1078</v>
      </c>
      <c r="B559" s="214" t="s">
        <v>1079</v>
      </c>
      <c r="C559" s="237">
        <v>0</v>
      </c>
      <c r="D559" s="237">
        <f t="shared" ref="D559:D561" si="195">E559+F559</f>
        <v>0</v>
      </c>
      <c r="E559" s="218"/>
      <c r="F559" s="219">
        <v>0</v>
      </c>
      <c r="G559" s="217">
        <f t="shared" ref="G559:G561" si="196">C559+D559</f>
        <v>0</v>
      </c>
      <c r="H559" s="209" t="str">
        <f t="shared" ref="H559:H561" si="197">IF(LEN(A559)=3,"类",IF(LEN(A559)=5,"款","项"))</f>
        <v>项</v>
      </c>
    </row>
    <row r="560" s="178" customFormat="1" ht="36" customHeight="1" spans="1:8">
      <c r="A560" s="213" t="s">
        <v>1080</v>
      </c>
      <c r="B560" s="214" t="s">
        <v>1081</v>
      </c>
      <c r="C560" s="237">
        <v>0</v>
      </c>
      <c r="D560" s="237">
        <f t="shared" si="195"/>
        <v>0</v>
      </c>
      <c r="E560" s="218"/>
      <c r="F560" s="219">
        <v>0</v>
      </c>
      <c r="G560" s="217">
        <f t="shared" si="196"/>
        <v>0</v>
      </c>
      <c r="H560" s="209" t="str">
        <f t="shared" si="197"/>
        <v>项</v>
      </c>
    </row>
    <row r="561" s="178" customFormat="1" ht="36" customHeight="1" spans="1:8">
      <c r="A561" s="213" t="s">
        <v>1082</v>
      </c>
      <c r="B561" s="214" t="s">
        <v>1083</v>
      </c>
      <c r="C561" s="237">
        <v>0</v>
      </c>
      <c r="D561" s="237">
        <f t="shared" si="195"/>
        <v>0</v>
      </c>
      <c r="E561" s="218"/>
      <c r="F561" s="219">
        <v>0</v>
      </c>
      <c r="G561" s="217">
        <f t="shared" si="196"/>
        <v>0</v>
      </c>
      <c r="H561" s="209" t="str">
        <f t="shared" si="197"/>
        <v>项</v>
      </c>
    </row>
    <row r="562" s="178" customFormat="1" ht="36" customHeight="1" spans="1:8">
      <c r="A562" s="213" t="s">
        <v>1084</v>
      </c>
      <c r="B562" s="214" t="s">
        <v>1085</v>
      </c>
      <c r="C562" s="207">
        <f>SUM(C563:C571)</f>
        <v>0</v>
      </c>
      <c r="D562" s="207">
        <f>SUM(D563:D571)</f>
        <v>0</v>
      </c>
      <c r="E562" s="207">
        <f>SUM(E563:E571)</f>
        <v>0</v>
      </c>
      <c r="F562" s="207">
        <f>SUM(F563:F571)</f>
        <v>0</v>
      </c>
      <c r="G562" s="207">
        <f>SUM(G563:G571)</f>
        <v>0</v>
      </c>
      <c r="H562" s="209" t="s">
        <v>182</v>
      </c>
    </row>
    <row r="563" s="178" customFormat="1" ht="36" customHeight="1" spans="1:8">
      <c r="A563" s="213" t="s">
        <v>1086</v>
      </c>
      <c r="B563" s="214" t="s">
        <v>1087</v>
      </c>
      <c r="C563" s="237">
        <v>0</v>
      </c>
      <c r="D563" s="237">
        <f t="shared" ref="D563:D571" si="198">E563+F563</f>
        <v>0</v>
      </c>
      <c r="E563" s="218"/>
      <c r="F563" s="219">
        <v>0</v>
      </c>
      <c r="G563" s="217">
        <f t="shared" ref="G563:G571" si="199">C563+D563</f>
        <v>0</v>
      </c>
      <c r="H563" s="209" t="str">
        <f t="shared" ref="H563:H571" si="200">IF(LEN(A563)=3,"类",IF(LEN(A563)=5,"款","项"))</f>
        <v>项</v>
      </c>
    </row>
    <row r="564" s="178" customFormat="1" ht="36" customHeight="1" spans="1:8">
      <c r="A564" s="213" t="s">
        <v>1088</v>
      </c>
      <c r="B564" s="214" t="s">
        <v>1089</v>
      </c>
      <c r="C564" s="237">
        <v>0</v>
      </c>
      <c r="D564" s="237">
        <f t="shared" si="198"/>
        <v>0</v>
      </c>
      <c r="E564" s="218"/>
      <c r="F564" s="219">
        <v>0</v>
      </c>
      <c r="G564" s="217">
        <f t="shared" si="199"/>
        <v>0</v>
      </c>
      <c r="H564" s="209" t="str">
        <f t="shared" si="200"/>
        <v>项</v>
      </c>
    </row>
    <row r="565" s="178" customFormat="1" ht="36" customHeight="1" spans="1:8">
      <c r="A565" s="213" t="s">
        <v>1090</v>
      </c>
      <c r="B565" s="214" t="s">
        <v>1091</v>
      </c>
      <c r="C565" s="237">
        <v>0</v>
      </c>
      <c r="D565" s="237">
        <f t="shared" si="198"/>
        <v>0</v>
      </c>
      <c r="E565" s="218"/>
      <c r="F565" s="219">
        <v>0</v>
      </c>
      <c r="G565" s="217">
        <f t="shared" si="199"/>
        <v>0</v>
      </c>
      <c r="H565" s="209" t="str">
        <f t="shared" si="200"/>
        <v>项</v>
      </c>
    </row>
    <row r="566" s="178" customFormat="1" ht="36" customHeight="1" spans="1:8">
      <c r="A566" s="213" t="s">
        <v>1092</v>
      </c>
      <c r="B566" s="214" t="s">
        <v>1093</v>
      </c>
      <c r="C566" s="237">
        <v>0</v>
      </c>
      <c r="D566" s="237">
        <f t="shared" si="198"/>
        <v>0</v>
      </c>
      <c r="E566" s="218"/>
      <c r="F566" s="219">
        <v>0</v>
      </c>
      <c r="G566" s="217">
        <f t="shared" si="199"/>
        <v>0</v>
      </c>
      <c r="H566" s="209" t="str">
        <f t="shared" si="200"/>
        <v>项</v>
      </c>
    </row>
    <row r="567" s="178" customFormat="1" ht="36" customHeight="1" spans="1:8">
      <c r="A567" s="213" t="s">
        <v>1094</v>
      </c>
      <c r="B567" s="214" t="s">
        <v>1095</v>
      </c>
      <c r="C567" s="237">
        <v>0</v>
      </c>
      <c r="D567" s="237">
        <f t="shared" si="198"/>
        <v>0</v>
      </c>
      <c r="E567" s="218"/>
      <c r="F567" s="219">
        <v>0</v>
      </c>
      <c r="G567" s="217">
        <f t="shared" si="199"/>
        <v>0</v>
      </c>
      <c r="H567" s="209" t="str">
        <f t="shared" si="200"/>
        <v>项</v>
      </c>
    </row>
    <row r="568" s="178" customFormat="1" ht="36" customHeight="1" spans="1:8">
      <c r="A568" s="213" t="s">
        <v>1096</v>
      </c>
      <c r="B568" s="214" t="s">
        <v>1097</v>
      </c>
      <c r="C568" s="237">
        <v>0</v>
      </c>
      <c r="D568" s="237">
        <f t="shared" si="198"/>
        <v>0</v>
      </c>
      <c r="E568" s="218"/>
      <c r="F568" s="219">
        <v>0</v>
      </c>
      <c r="G568" s="217">
        <f t="shared" si="199"/>
        <v>0</v>
      </c>
      <c r="H568" s="209" t="str">
        <f t="shared" si="200"/>
        <v>项</v>
      </c>
    </row>
    <row r="569" s="178" customFormat="1" ht="36" customHeight="1" spans="1:8">
      <c r="A569" s="213" t="s">
        <v>1098</v>
      </c>
      <c r="B569" s="214" t="s">
        <v>1099</v>
      </c>
      <c r="C569" s="237">
        <v>0</v>
      </c>
      <c r="D569" s="237">
        <f t="shared" si="198"/>
        <v>0</v>
      </c>
      <c r="E569" s="218"/>
      <c r="F569" s="219">
        <v>0</v>
      </c>
      <c r="G569" s="217">
        <f t="shared" si="199"/>
        <v>0</v>
      </c>
      <c r="H569" s="209" t="str">
        <f t="shared" si="200"/>
        <v>项</v>
      </c>
    </row>
    <row r="570" s="178" customFormat="1" ht="36" customHeight="1" spans="1:8">
      <c r="A570" s="213" t="s">
        <v>1100</v>
      </c>
      <c r="B570" s="214" t="s">
        <v>1101</v>
      </c>
      <c r="C570" s="237">
        <v>0</v>
      </c>
      <c r="D570" s="237">
        <f t="shared" si="198"/>
        <v>0</v>
      </c>
      <c r="E570" s="218"/>
      <c r="F570" s="219">
        <v>0</v>
      </c>
      <c r="G570" s="217">
        <f t="shared" si="199"/>
        <v>0</v>
      </c>
      <c r="H570" s="209" t="str">
        <f t="shared" si="200"/>
        <v>项</v>
      </c>
    </row>
    <row r="571" s="178" customFormat="1" ht="36" customHeight="1" spans="1:8">
      <c r="A571" s="213" t="s">
        <v>1102</v>
      </c>
      <c r="B571" s="214" t="s">
        <v>1103</v>
      </c>
      <c r="C571" s="237">
        <v>0</v>
      </c>
      <c r="D571" s="237">
        <f t="shared" si="198"/>
        <v>0</v>
      </c>
      <c r="E571" s="218"/>
      <c r="F571" s="219">
        <v>0</v>
      </c>
      <c r="G571" s="217">
        <f t="shared" si="199"/>
        <v>0</v>
      </c>
      <c r="H571" s="209" t="str">
        <f t="shared" si="200"/>
        <v>项</v>
      </c>
    </row>
    <row r="572" s="178" customFormat="1" ht="36" customHeight="1" spans="1:8">
      <c r="A572" s="213" t="s">
        <v>1104</v>
      </c>
      <c r="B572" s="214" t="s">
        <v>1105</v>
      </c>
      <c r="C572" s="207">
        <f>SUM(C573:C581)</f>
        <v>192</v>
      </c>
      <c r="D572" s="207">
        <f>SUM(D573:D581)</f>
        <v>781</v>
      </c>
      <c r="E572" s="207">
        <f>SUM(E573:E581)</f>
        <v>781</v>
      </c>
      <c r="F572" s="207">
        <f>SUM(F573:F581)</f>
        <v>0</v>
      </c>
      <c r="G572" s="207">
        <f>SUM(G573:G581)</f>
        <v>973</v>
      </c>
      <c r="H572" s="209" t="s">
        <v>182</v>
      </c>
    </row>
    <row r="573" s="178" customFormat="1" ht="36" customHeight="1" spans="1:8">
      <c r="A573" s="213" t="s">
        <v>1106</v>
      </c>
      <c r="B573" s="214" t="s">
        <v>1107</v>
      </c>
      <c r="C573" s="237">
        <v>179</v>
      </c>
      <c r="D573" s="237">
        <f t="shared" ref="D573:D581" si="201">E573+F573</f>
        <v>781</v>
      </c>
      <c r="E573" s="217">
        <v>781</v>
      </c>
      <c r="F573" s="220"/>
      <c r="G573" s="217">
        <f t="shared" ref="G573:G581" si="202">C573+D573</f>
        <v>960</v>
      </c>
      <c r="H573" s="209" t="str">
        <f t="shared" ref="H573:H581" si="203">IF(LEN(A573)=3,"类",IF(LEN(A573)=5,"款","项"))</f>
        <v>项</v>
      </c>
    </row>
    <row r="574" s="178" customFormat="1" ht="36" customHeight="1" spans="1:8">
      <c r="A574" s="213" t="s">
        <v>1108</v>
      </c>
      <c r="B574" s="214" t="s">
        <v>1109</v>
      </c>
      <c r="C574" s="237">
        <v>13</v>
      </c>
      <c r="D574" s="237">
        <f t="shared" si="201"/>
        <v>0</v>
      </c>
      <c r="E574" s="217"/>
      <c r="F574" s="220">
        <v>0</v>
      </c>
      <c r="G574" s="217">
        <f t="shared" si="202"/>
        <v>13</v>
      </c>
      <c r="H574" s="209" t="str">
        <f t="shared" si="203"/>
        <v>项</v>
      </c>
    </row>
    <row r="575" s="178" customFormat="1" ht="36" customHeight="1" spans="1:8">
      <c r="A575" s="213" t="s">
        <v>1110</v>
      </c>
      <c r="B575" s="214" t="s">
        <v>1111</v>
      </c>
      <c r="C575" s="237">
        <v>0</v>
      </c>
      <c r="D575" s="237">
        <f t="shared" si="201"/>
        <v>0</v>
      </c>
      <c r="E575" s="218"/>
      <c r="F575" s="219">
        <v>0</v>
      </c>
      <c r="G575" s="217">
        <f t="shared" si="202"/>
        <v>0</v>
      </c>
      <c r="H575" s="209" t="str">
        <f t="shared" si="203"/>
        <v>项</v>
      </c>
    </row>
    <row r="576" s="178" customFormat="1" ht="36" customHeight="1" spans="1:8">
      <c r="A576" s="213" t="s">
        <v>1112</v>
      </c>
      <c r="B576" s="214" t="s">
        <v>1113</v>
      </c>
      <c r="C576" s="237">
        <v>0</v>
      </c>
      <c r="D576" s="237">
        <f t="shared" si="201"/>
        <v>0</v>
      </c>
      <c r="E576" s="218"/>
      <c r="F576" s="219">
        <v>0</v>
      </c>
      <c r="G576" s="217">
        <f t="shared" si="202"/>
        <v>0</v>
      </c>
      <c r="H576" s="209" t="str">
        <f t="shared" si="203"/>
        <v>项</v>
      </c>
    </row>
    <row r="577" s="178" customFormat="1" ht="36" customHeight="1" spans="1:8">
      <c r="A577" s="213" t="s">
        <v>1114</v>
      </c>
      <c r="B577" s="214" t="s">
        <v>1115</v>
      </c>
      <c r="C577" s="237">
        <v>0</v>
      </c>
      <c r="D577" s="237">
        <f t="shared" si="201"/>
        <v>0</v>
      </c>
      <c r="E577" s="218"/>
      <c r="F577" s="219">
        <v>0</v>
      </c>
      <c r="G577" s="217">
        <f t="shared" si="202"/>
        <v>0</v>
      </c>
      <c r="H577" s="209" t="str">
        <f t="shared" si="203"/>
        <v>项</v>
      </c>
    </row>
    <row r="578" s="178" customFormat="1" ht="36" customHeight="1" spans="1:8">
      <c r="A578" s="213" t="s">
        <v>1116</v>
      </c>
      <c r="B578" s="214" t="s">
        <v>1117</v>
      </c>
      <c r="C578" s="237">
        <v>0</v>
      </c>
      <c r="D578" s="237">
        <f t="shared" si="201"/>
        <v>0</v>
      </c>
      <c r="E578" s="218"/>
      <c r="F578" s="219">
        <v>0</v>
      </c>
      <c r="G578" s="217">
        <f t="shared" si="202"/>
        <v>0</v>
      </c>
      <c r="H578" s="209" t="str">
        <f t="shared" si="203"/>
        <v>项</v>
      </c>
    </row>
    <row r="579" s="178" customFormat="1" ht="36" customHeight="1" spans="1:8">
      <c r="A579" s="213" t="s">
        <v>1118</v>
      </c>
      <c r="B579" s="214" t="s">
        <v>1119</v>
      </c>
      <c r="C579" s="237">
        <v>0</v>
      </c>
      <c r="D579" s="237">
        <f t="shared" si="201"/>
        <v>0</v>
      </c>
      <c r="E579" s="218"/>
      <c r="F579" s="219">
        <v>0</v>
      </c>
      <c r="G579" s="217">
        <f t="shared" si="202"/>
        <v>0</v>
      </c>
      <c r="H579" s="209" t="str">
        <f t="shared" si="203"/>
        <v>项</v>
      </c>
    </row>
    <row r="580" s="178" customFormat="1" ht="36" customHeight="1" spans="1:8">
      <c r="A580" s="213" t="s">
        <v>1120</v>
      </c>
      <c r="B580" s="214" t="s">
        <v>1121</v>
      </c>
      <c r="C580" s="237">
        <v>0</v>
      </c>
      <c r="D580" s="237">
        <f t="shared" si="201"/>
        <v>0</v>
      </c>
      <c r="E580" s="218"/>
      <c r="F580" s="219">
        <v>0</v>
      </c>
      <c r="G580" s="217">
        <f t="shared" si="202"/>
        <v>0</v>
      </c>
      <c r="H580" s="209" t="str">
        <f t="shared" si="203"/>
        <v>项</v>
      </c>
    </row>
    <row r="581" s="178" customFormat="1" ht="36" customHeight="1" spans="1:8">
      <c r="A581" s="213" t="s">
        <v>1122</v>
      </c>
      <c r="B581" s="214" t="s">
        <v>1123</v>
      </c>
      <c r="C581" s="237">
        <v>0</v>
      </c>
      <c r="D581" s="237">
        <f t="shared" si="201"/>
        <v>0</v>
      </c>
      <c r="E581" s="218"/>
      <c r="F581" s="219">
        <v>0</v>
      </c>
      <c r="G581" s="217">
        <f t="shared" si="202"/>
        <v>0</v>
      </c>
      <c r="H581" s="209" t="str">
        <f t="shared" si="203"/>
        <v>项</v>
      </c>
    </row>
    <row r="582" s="178" customFormat="1" ht="36" customHeight="1" spans="1:8">
      <c r="A582" s="213" t="s">
        <v>1124</v>
      </c>
      <c r="B582" s="214" t="s">
        <v>1125</v>
      </c>
      <c r="C582" s="207">
        <f>SUM(C583:C588)</f>
        <v>305</v>
      </c>
      <c r="D582" s="207">
        <f>SUM(D583:D588)</f>
        <v>0</v>
      </c>
      <c r="E582" s="207">
        <f>SUM(E583:E588)</f>
        <v>0</v>
      </c>
      <c r="F582" s="207">
        <f>SUM(F583:F588)</f>
        <v>0</v>
      </c>
      <c r="G582" s="207">
        <f>SUM(G583:G588)</f>
        <v>305</v>
      </c>
      <c r="H582" s="209" t="s">
        <v>182</v>
      </c>
    </row>
    <row r="583" s="178" customFormat="1" ht="36" customHeight="1" spans="1:8">
      <c r="A583" s="213" t="s">
        <v>1126</v>
      </c>
      <c r="B583" s="214" t="s">
        <v>1127</v>
      </c>
      <c r="C583" s="237">
        <v>0</v>
      </c>
      <c r="D583" s="237">
        <f t="shared" ref="D583:D588" si="204">E583+F583</f>
        <v>0</v>
      </c>
      <c r="E583" s="218"/>
      <c r="F583" s="219">
        <v>0</v>
      </c>
      <c r="G583" s="217">
        <f t="shared" ref="G583:G588" si="205">C583+D583</f>
        <v>0</v>
      </c>
      <c r="H583" s="209" t="str">
        <f t="shared" ref="H583:H588" si="206">IF(LEN(A583)=3,"类",IF(LEN(A583)=5,"款","项"))</f>
        <v>项</v>
      </c>
    </row>
    <row r="584" s="178" customFormat="1" ht="36" customHeight="1" spans="1:8">
      <c r="A584" s="213" t="s">
        <v>1128</v>
      </c>
      <c r="B584" s="214" t="s">
        <v>1129</v>
      </c>
      <c r="C584" s="237">
        <v>0</v>
      </c>
      <c r="D584" s="237">
        <f t="shared" si="204"/>
        <v>0</v>
      </c>
      <c r="E584" s="218"/>
      <c r="F584" s="219">
        <v>0</v>
      </c>
      <c r="G584" s="217">
        <f t="shared" si="205"/>
        <v>0</v>
      </c>
      <c r="H584" s="209" t="str">
        <f t="shared" si="206"/>
        <v>项</v>
      </c>
    </row>
    <row r="585" s="178" customFormat="1" ht="36" customHeight="1" spans="1:8">
      <c r="A585" s="213" t="s">
        <v>1130</v>
      </c>
      <c r="B585" s="214" t="s">
        <v>1131</v>
      </c>
      <c r="C585" s="237">
        <v>0</v>
      </c>
      <c r="D585" s="237">
        <f t="shared" si="204"/>
        <v>0</v>
      </c>
      <c r="E585" s="218"/>
      <c r="F585" s="219">
        <v>0</v>
      </c>
      <c r="G585" s="217">
        <f t="shared" si="205"/>
        <v>0</v>
      </c>
      <c r="H585" s="209" t="str">
        <f t="shared" si="206"/>
        <v>项</v>
      </c>
    </row>
    <row r="586" s="178" customFormat="1" ht="36" customHeight="1" spans="1:8">
      <c r="A586" s="213" t="s">
        <v>1132</v>
      </c>
      <c r="B586" s="214" t="s">
        <v>1133</v>
      </c>
      <c r="C586" s="237">
        <v>0</v>
      </c>
      <c r="D586" s="237">
        <f t="shared" si="204"/>
        <v>0</v>
      </c>
      <c r="E586" s="218"/>
      <c r="F586" s="219">
        <v>0</v>
      </c>
      <c r="G586" s="217">
        <f t="shared" si="205"/>
        <v>0</v>
      </c>
      <c r="H586" s="209" t="str">
        <f t="shared" si="206"/>
        <v>项</v>
      </c>
    </row>
    <row r="587" s="178" customFormat="1" ht="36" customHeight="1" spans="1:8">
      <c r="A587" s="213" t="s">
        <v>1134</v>
      </c>
      <c r="B587" s="214" t="s">
        <v>1135</v>
      </c>
      <c r="C587" s="237">
        <v>305</v>
      </c>
      <c r="D587" s="237">
        <f t="shared" si="204"/>
        <v>0</v>
      </c>
      <c r="E587" s="217"/>
      <c r="F587" s="220">
        <v>0</v>
      </c>
      <c r="G587" s="217">
        <f t="shared" si="205"/>
        <v>305</v>
      </c>
      <c r="H587" s="209" t="str">
        <f t="shared" si="206"/>
        <v>项</v>
      </c>
    </row>
    <row r="588" s="178" customFormat="1" ht="36" customHeight="1" spans="1:8">
      <c r="A588" s="213" t="s">
        <v>1136</v>
      </c>
      <c r="B588" s="214" t="s">
        <v>1137</v>
      </c>
      <c r="C588" s="237">
        <v>0</v>
      </c>
      <c r="D588" s="237">
        <f t="shared" si="204"/>
        <v>0</v>
      </c>
      <c r="E588" s="218"/>
      <c r="F588" s="219">
        <v>0</v>
      </c>
      <c r="G588" s="217">
        <f t="shared" si="205"/>
        <v>0</v>
      </c>
      <c r="H588" s="209" t="str">
        <f t="shared" si="206"/>
        <v>项</v>
      </c>
    </row>
    <row r="589" s="178" customFormat="1" ht="36" customHeight="1" spans="1:8">
      <c r="A589" s="213" t="s">
        <v>1138</v>
      </c>
      <c r="B589" s="214" t="s">
        <v>1139</v>
      </c>
      <c r="C589" s="207">
        <f>SUM(C590:C596)</f>
        <v>260</v>
      </c>
      <c r="D589" s="207">
        <f>SUM(D590:D596)</f>
        <v>0</v>
      </c>
      <c r="E589" s="207">
        <f>SUM(E590:E596)</f>
        <v>0</v>
      </c>
      <c r="F589" s="207">
        <f>SUM(F590:F596)</f>
        <v>0</v>
      </c>
      <c r="G589" s="207">
        <f>SUM(G590:G596)</f>
        <v>260</v>
      </c>
      <c r="H589" s="209" t="s">
        <v>182</v>
      </c>
    </row>
    <row r="590" s="178" customFormat="1" ht="36" customHeight="1" spans="1:8">
      <c r="A590" s="213" t="s">
        <v>1140</v>
      </c>
      <c r="B590" s="214" t="s">
        <v>1141</v>
      </c>
      <c r="C590" s="237">
        <v>0</v>
      </c>
      <c r="D590" s="237">
        <f t="shared" ref="D590:D596" si="207">E590+F590</f>
        <v>0</v>
      </c>
      <c r="E590" s="218"/>
      <c r="F590" s="219">
        <v>0</v>
      </c>
      <c r="G590" s="217">
        <f t="shared" ref="G590:G596" si="208">C590+D590</f>
        <v>0</v>
      </c>
      <c r="H590" s="209" t="str">
        <f t="shared" ref="H590:H596" si="209">IF(LEN(A590)=3,"类",IF(LEN(A590)=5,"款","项"))</f>
        <v>项</v>
      </c>
    </row>
    <row r="591" s="178" customFormat="1" ht="36" customHeight="1" spans="1:8">
      <c r="A591" s="213" t="s">
        <v>1142</v>
      </c>
      <c r="B591" s="214" t="s">
        <v>1143</v>
      </c>
      <c r="C591" s="237">
        <v>260</v>
      </c>
      <c r="D591" s="237">
        <f t="shared" si="207"/>
        <v>0</v>
      </c>
      <c r="E591" s="217"/>
      <c r="F591" s="220">
        <v>0</v>
      </c>
      <c r="G591" s="217">
        <f t="shared" si="208"/>
        <v>260</v>
      </c>
      <c r="H591" s="209" t="str">
        <f t="shared" si="209"/>
        <v>项</v>
      </c>
    </row>
    <row r="592" s="178" customFormat="1" ht="36" customHeight="1" spans="1:8">
      <c r="A592" s="213" t="s">
        <v>1144</v>
      </c>
      <c r="B592" s="214" t="s">
        <v>1145</v>
      </c>
      <c r="C592" s="237">
        <v>0</v>
      </c>
      <c r="D592" s="237">
        <f t="shared" si="207"/>
        <v>0</v>
      </c>
      <c r="E592" s="218"/>
      <c r="F592" s="219">
        <v>0</v>
      </c>
      <c r="G592" s="217">
        <f t="shared" si="208"/>
        <v>0</v>
      </c>
      <c r="H592" s="209" t="str">
        <f t="shared" si="209"/>
        <v>项</v>
      </c>
    </row>
    <row r="593" s="178" customFormat="1" ht="36" customHeight="1" spans="1:8">
      <c r="A593" s="213" t="s">
        <v>1146</v>
      </c>
      <c r="B593" s="214" t="s">
        <v>1147</v>
      </c>
      <c r="C593" s="237">
        <v>0</v>
      </c>
      <c r="D593" s="237">
        <f t="shared" si="207"/>
        <v>0</v>
      </c>
      <c r="E593" s="218"/>
      <c r="F593" s="219">
        <v>0</v>
      </c>
      <c r="G593" s="217">
        <f t="shared" si="208"/>
        <v>0</v>
      </c>
      <c r="H593" s="209" t="str">
        <f t="shared" si="209"/>
        <v>项</v>
      </c>
    </row>
    <row r="594" s="178" customFormat="1" ht="36" customHeight="1" spans="1:8">
      <c r="A594" s="213" t="s">
        <v>1148</v>
      </c>
      <c r="B594" s="214" t="s">
        <v>1149</v>
      </c>
      <c r="C594" s="237">
        <v>0</v>
      </c>
      <c r="D594" s="237">
        <f t="shared" si="207"/>
        <v>0</v>
      </c>
      <c r="E594" s="218"/>
      <c r="F594" s="219">
        <v>0</v>
      </c>
      <c r="G594" s="217">
        <f t="shared" si="208"/>
        <v>0</v>
      </c>
      <c r="H594" s="209" t="str">
        <f t="shared" si="209"/>
        <v>项</v>
      </c>
    </row>
    <row r="595" s="178" customFormat="1" ht="36" customHeight="1" spans="1:8">
      <c r="A595" s="213" t="s">
        <v>1150</v>
      </c>
      <c r="B595" s="214" t="s">
        <v>1151</v>
      </c>
      <c r="C595" s="237">
        <v>0</v>
      </c>
      <c r="D595" s="237">
        <f t="shared" si="207"/>
        <v>0</v>
      </c>
      <c r="E595" s="218"/>
      <c r="F595" s="219">
        <v>0</v>
      </c>
      <c r="G595" s="217">
        <f t="shared" si="208"/>
        <v>0</v>
      </c>
      <c r="H595" s="209" t="str">
        <f t="shared" si="209"/>
        <v>项</v>
      </c>
    </row>
    <row r="596" s="178" customFormat="1" ht="36" customHeight="1" spans="1:8">
      <c r="A596" s="213" t="s">
        <v>1152</v>
      </c>
      <c r="B596" s="214" t="s">
        <v>1153</v>
      </c>
      <c r="C596" s="237">
        <v>0</v>
      </c>
      <c r="D596" s="237">
        <f t="shared" si="207"/>
        <v>0</v>
      </c>
      <c r="E596" s="218"/>
      <c r="F596" s="219">
        <v>0</v>
      </c>
      <c r="G596" s="217">
        <f t="shared" si="208"/>
        <v>0</v>
      </c>
      <c r="H596" s="209" t="str">
        <f t="shared" si="209"/>
        <v>项</v>
      </c>
    </row>
    <row r="597" s="178" customFormat="1" ht="36" customHeight="1" spans="1:8">
      <c r="A597" s="213" t="s">
        <v>1154</v>
      </c>
      <c r="B597" s="214" t="s">
        <v>1155</v>
      </c>
      <c r="C597" s="207">
        <f>SUM(C598:C605)</f>
        <v>899</v>
      </c>
      <c r="D597" s="207">
        <f>SUM(D598:D605)</f>
        <v>180</v>
      </c>
      <c r="E597" s="207">
        <f>SUM(E598:E605)</f>
        <v>200</v>
      </c>
      <c r="F597" s="207">
        <f>SUM(F598:F605)</f>
        <v>-20</v>
      </c>
      <c r="G597" s="207">
        <f>SUM(G598:G605)</f>
        <v>1079</v>
      </c>
      <c r="H597" s="209" t="s">
        <v>182</v>
      </c>
    </row>
    <row r="598" s="178" customFormat="1" ht="36" customHeight="1" spans="1:8">
      <c r="A598" s="213" t="s">
        <v>1156</v>
      </c>
      <c r="B598" s="214" t="s">
        <v>184</v>
      </c>
      <c r="C598" s="237">
        <v>180</v>
      </c>
      <c r="D598" s="237">
        <f t="shared" ref="D598:D605" si="210">E598+F598</f>
        <v>-20</v>
      </c>
      <c r="E598" s="217"/>
      <c r="F598" s="220">
        <v>-20</v>
      </c>
      <c r="G598" s="217">
        <f t="shared" ref="G598:G605" si="211">C598+D598</f>
        <v>160</v>
      </c>
      <c r="H598" s="209" t="str">
        <f t="shared" ref="H598:H605" si="212">IF(LEN(A598)=3,"类",IF(LEN(A598)=5,"款","项"))</f>
        <v>项</v>
      </c>
    </row>
    <row r="599" s="178" customFormat="1" ht="36" customHeight="1" spans="1:8">
      <c r="A599" s="213" t="s">
        <v>1157</v>
      </c>
      <c r="B599" s="214" t="s">
        <v>186</v>
      </c>
      <c r="C599" s="237">
        <v>0</v>
      </c>
      <c r="D599" s="237">
        <f t="shared" si="210"/>
        <v>0</v>
      </c>
      <c r="E599" s="218"/>
      <c r="F599" s="219">
        <v>0</v>
      </c>
      <c r="G599" s="217">
        <f t="shared" si="211"/>
        <v>0</v>
      </c>
      <c r="H599" s="209" t="str">
        <f t="shared" si="212"/>
        <v>项</v>
      </c>
    </row>
    <row r="600" s="178" customFormat="1" ht="36" customHeight="1" spans="1:8">
      <c r="A600" s="213" t="s">
        <v>1158</v>
      </c>
      <c r="B600" s="214" t="s">
        <v>188</v>
      </c>
      <c r="C600" s="237">
        <v>0</v>
      </c>
      <c r="D600" s="237">
        <f t="shared" si="210"/>
        <v>0</v>
      </c>
      <c r="E600" s="218"/>
      <c r="F600" s="219">
        <v>0</v>
      </c>
      <c r="G600" s="217">
        <f t="shared" si="211"/>
        <v>0</v>
      </c>
      <c r="H600" s="209" t="str">
        <f t="shared" si="212"/>
        <v>项</v>
      </c>
    </row>
    <row r="601" s="178" customFormat="1" ht="36" customHeight="1" spans="1:8">
      <c r="A601" s="213" t="s">
        <v>1159</v>
      </c>
      <c r="B601" s="214" t="s">
        <v>1160</v>
      </c>
      <c r="C601" s="237">
        <v>0</v>
      </c>
      <c r="D601" s="237">
        <f t="shared" si="210"/>
        <v>0</v>
      </c>
      <c r="E601" s="218"/>
      <c r="F601" s="219">
        <v>0</v>
      </c>
      <c r="G601" s="217">
        <f t="shared" si="211"/>
        <v>0</v>
      </c>
      <c r="H601" s="209" t="str">
        <f t="shared" si="212"/>
        <v>项</v>
      </c>
    </row>
    <row r="602" s="178" customFormat="1" ht="36" customHeight="1" spans="1:8">
      <c r="A602" s="213" t="s">
        <v>1161</v>
      </c>
      <c r="B602" s="214" t="s">
        <v>1162</v>
      </c>
      <c r="C602" s="237">
        <v>0</v>
      </c>
      <c r="D602" s="237">
        <f t="shared" si="210"/>
        <v>0</v>
      </c>
      <c r="E602" s="218"/>
      <c r="F602" s="219">
        <v>0</v>
      </c>
      <c r="G602" s="217">
        <f t="shared" si="211"/>
        <v>0</v>
      </c>
      <c r="H602" s="209" t="str">
        <f t="shared" si="212"/>
        <v>项</v>
      </c>
    </row>
    <row r="603" s="178" customFormat="1" ht="36" customHeight="1" spans="1:8">
      <c r="A603" s="213" t="s">
        <v>1163</v>
      </c>
      <c r="B603" s="214" t="s">
        <v>1164</v>
      </c>
      <c r="C603" s="237">
        <v>0</v>
      </c>
      <c r="D603" s="237">
        <f t="shared" si="210"/>
        <v>0</v>
      </c>
      <c r="E603" s="218"/>
      <c r="F603" s="219">
        <v>0</v>
      </c>
      <c r="G603" s="217">
        <f t="shared" si="211"/>
        <v>0</v>
      </c>
      <c r="H603" s="209" t="str">
        <f t="shared" si="212"/>
        <v>项</v>
      </c>
    </row>
    <row r="604" s="178" customFormat="1" ht="36" customHeight="1" spans="1:8">
      <c r="A604" s="213" t="s">
        <v>1165</v>
      </c>
      <c r="B604" s="214" t="s">
        <v>1166</v>
      </c>
      <c r="C604" s="237">
        <v>700</v>
      </c>
      <c r="D604" s="237">
        <f t="shared" si="210"/>
        <v>200</v>
      </c>
      <c r="E604" s="217">
        <v>200</v>
      </c>
      <c r="F604" s="220">
        <v>0</v>
      </c>
      <c r="G604" s="217">
        <f t="shared" si="211"/>
        <v>900</v>
      </c>
      <c r="H604" s="209" t="str">
        <f t="shared" si="212"/>
        <v>项</v>
      </c>
    </row>
    <row r="605" s="178" customFormat="1" ht="36" customHeight="1" spans="1:8">
      <c r="A605" s="213" t="s">
        <v>1167</v>
      </c>
      <c r="B605" s="214" t="s">
        <v>1168</v>
      </c>
      <c r="C605" s="237">
        <v>19</v>
      </c>
      <c r="D605" s="237">
        <f t="shared" si="210"/>
        <v>0</v>
      </c>
      <c r="E605" s="217"/>
      <c r="F605" s="220">
        <v>0</v>
      </c>
      <c r="G605" s="217">
        <f t="shared" si="211"/>
        <v>19</v>
      </c>
      <c r="H605" s="209" t="str">
        <f t="shared" si="212"/>
        <v>项</v>
      </c>
    </row>
    <row r="606" s="178" customFormat="1" ht="36" customHeight="1" spans="1:8">
      <c r="A606" s="213" t="s">
        <v>1169</v>
      </c>
      <c r="B606" s="214" t="s">
        <v>1170</v>
      </c>
      <c r="C606" s="207">
        <f>SUM(C607:C610)</f>
        <v>83</v>
      </c>
      <c r="D606" s="207">
        <f>SUM(D607:D610)</f>
        <v>-8</v>
      </c>
      <c r="E606" s="207">
        <f>SUM(E607:E610)</f>
        <v>5</v>
      </c>
      <c r="F606" s="207">
        <f>SUM(F607:F610)</f>
        <v>-13</v>
      </c>
      <c r="G606" s="207">
        <f>SUM(G607:G610)</f>
        <v>75</v>
      </c>
      <c r="H606" s="209" t="s">
        <v>182</v>
      </c>
    </row>
    <row r="607" s="178" customFormat="1" ht="36" customHeight="1" spans="1:8">
      <c r="A607" s="213" t="s">
        <v>1171</v>
      </c>
      <c r="B607" s="214" t="s">
        <v>184</v>
      </c>
      <c r="C607" s="237">
        <v>83</v>
      </c>
      <c r="D607" s="237">
        <f t="shared" ref="D607:D610" si="213">E607+F607</f>
        <v>-8</v>
      </c>
      <c r="E607" s="217">
        <v>5</v>
      </c>
      <c r="F607" s="220">
        <v>-13</v>
      </c>
      <c r="G607" s="217">
        <f t="shared" ref="G607:G610" si="214">C607+D607</f>
        <v>75</v>
      </c>
      <c r="H607" s="209" t="str">
        <f t="shared" ref="H607:H610" si="215">IF(LEN(A607)=3,"类",IF(LEN(A607)=5,"款","项"))</f>
        <v>项</v>
      </c>
    </row>
    <row r="608" s="178" customFormat="1" ht="36" customHeight="1" spans="1:8">
      <c r="A608" s="213" t="s">
        <v>1172</v>
      </c>
      <c r="B608" s="214" t="s">
        <v>186</v>
      </c>
      <c r="C608" s="237">
        <v>0</v>
      </c>
      <c r="D608" s="237">
        <f t="shared" si="213"/>
        <v>0</v>
      </c>
      <c r="E608" s="218"/>
      <c r="F608" s="219">
        <v>0</v>
      </c>
      <c r="G608" s="217">
        <f t="shared" si="214"/>
        <v>0</v>
      </c>
      <c r="H608" s="209" t="str">
        <f t="shared" si="215"/>
        <v>项</v>
      </c>
    </row>
    <row r="609" s="178" customFormat="1" ht="36" customHeight="1" spans="1:8">
      <c r="A609" s="213" t="s">
        <v>1173</v>
      </c>
      <c r="B609" s="214" t="s">
        <v>188</v>
      </c>
      <c r="C609" s="237">
        <v>0</v>
      </c>
      <c r="D609" s="237">
        <f t="shared" si="213"/>
        <v>0</v>
      </c>
      <c r="E609" s="218"/>
      <c r="F609" s="219">
        <v>0</v>
      </c>
      <c r="G609" s="217">
        <f t="shared" si="214"/>
        <v>0</v>
      </c>
      <c r="H609" s="209" t="str">
        <f t="shared" si="215"/>
        <v>项</v>
      </c>
    </row>
    <row r="610" s="178" customFormat="1" ht="36" customHeight="1" spans="1:8">
      <c r="A610" s="213" t="s">
        <v>1174</v>
      </c>
      <c r="B610" s="214" t="s">
        <v>1175</v>
      </c>
      <c r="C610" s="237">
        <v>0</v>
      </c>
      <c r="D610" s="237">
        <f t="shared" si="213"/>
        <v>0</v>
      </c>
      <c r="E610" s="218"/>
      <c r="F610" s="219">
        <v>0</v>
      </c>
      <c r="G610" s="217">
        <f t="shared" si="214"/>
        <v>0</v>
      </c>
      <c r="H610" s="209" t="str">
        <f t="shared" si="215"/>
        <v>项</v>
      </c>
    </row>
    <row r="611" s="178" customFormat="1" ht="36" customHeight="1" spans="1:8">
      <c r="A611" s="213" t="s">
        <v>1176</v>
      </c>
      <c r="B611" s="214" t="s">
        <v>1177</v>
      </c>
      <c r="C611" s="207">
        <f>SUM(C612:C613)</f>
        <v>0</v>
      </c>
      <c r="D611" s="207">
        <f>SUM(D612:D613)</f>
        <v>0</v>
      </c>
      <c r="E611" s="207">
        <f>SUM(E612:E613)</f>
        <v>0</v>
      </c>
      <c r="F611" s="207">
        <f>SUM(F612:F613)</f>
        <v>0</v>
      </c>
      <c r="G611" s="207">
        <f>SUM(G612:G613)</f>
        <v>0</v>
      </c>
      <c r="H611" s="209" t="s">
        <v>182</v>
      </c>
    </row>
    <row r="612" s="178" customFormat="1" ht="36" customHeight="1" spans="1:8">
      <c r="A612" s="213" t="s">
        <v>1178</v>
      </c>
      <c r="B612" s="214" t="s">
        <v>1179</v>
      </c>
      <c r="C612" s="237">
        <v>0</v>
      </c>
      <c r="D612" s="237">
        <f t="shared" ref="D612:D616" si="216">E612+F612</f>
        <v>0</v>
      </c>
      <c r="E612" s="218"/>
      <c r="F612" s="219">
        <v>0</v>
      </c>
      <c r="G612" s="217">
        <f t="shared" ref="G612:G616" si="217">C612+D612</f>
        <v>0</v>
      </c>
      <c r="H612" s="209" t="str">
        <f t="shared" ref="H612:H616" si="218">IF(LEN(A612)=3,"类",IF(LEN(A612)=5,"款","项"))</f>
        <v>项</v>
      </c>
    </row>
    <row r="613" s="178" customFormat="1" ht="36" customHeight="1" spans="1:8">
      <c r="A613" s="213" t="s">
        <v>1180</v>
      </c>
      <c r="B613" s="214" t="s">
        <v>1181</v>
      </c>
      <c r="C613" s="237">
        <v>0</v>
      </c>
      <c r="D613" s="237">
        <f t="shared" si="216"/>
        <v>0</v>
      </c>
      <c r="E613" s="218"/>
      <c r="F613" s="219">
        <v>0</v>
      </c>
      <c r="G613" s="217">
        <f t="shared" si="217"/>
        <v>0</v>
      </c>
      <c r="H613" s="209" t="str">
        <f t="shared" si="218"/>
        <v>项</v>
      </c>
    </row>
    <row r="614" s="178" customFormat="1" ht="36" customHeight="1" spans="1:8">
      <c r="A614" s="213" t="s">
        <v>1182</v>
      </c>
      <c r="B614" s="214" t="s">
        <v>1183</v>
      </c>
      <c r="C614" s="207">
        <f>SUM(C615:C616)</f>
        <v>0</v>
      </c>
      <c r="D614" s="207">
        <f>SUM(D615:D616)</f>
        <v>0</v>
      </c>
      <c r="E614" s="207">
        <f>SUM(E615:E616)</f>
        <v>0</v>
      </c>
      <c r="F614" s="207">
        <f>SUM(F615:F616)</f>
        <v>0</v>
      </c>
      <c r="G614" s="207">
        <f>SUM(G615:G616)</f>
        <v>0</v>
      </c>
      <c r="H614" s="209" t="s">
        <v>182</v>
      </c>
    </row>
    <row r="615" s="178" customFormat="1" ht="36" customHeight="1" spans="1:8">
      <c r="A615" s="213" t="s">
        <v>1184</v>
      </c>
      <c r="B615" s="214" t="s">
        <v>1185</v>
      </c>
      <c r="C615" s="237">
        <v>0</v>
      </c>
      <c r="D615" s="237">
        <f t="shared" si="216"/>
        <v>0</v>
      </c>
      <c r="E615" s="218"/>
      <c r="F615" s="219">
        <v>0</v>
      </c>
      <c r="G615" s="217">
        <f t="shared" si="217"/>
        <v>0</v>
      </c>
      <c r="H615" s="209" t="str">
        <f t="shared" si="218"/>
        <v>项</v>
      </c>
    </row>
    <row r="616" s="178" customFormat="1" ht="36" customHeight="1" spans="1:8">
      <c r="A616" s="213" t="s">
        <v>1186</v>
      </c>
      <c r="B616" s="214" t="s">
        <v>1187</v>
      </c>
      <c r="C616" s="237">
        <v>0</v>
      </c>
      <c r="D616" s="237">
        <f t="shared" si="216"/>
        <v>0</v>
      </c>
      <c r="E616" s="218"/>
      <c r="F616" s="219">
        <v>0</v>
      </c>
      <c r="G616" s="217">
        <f t="shared" si="217"/>
        <v>0</v>
      </c>
      <c r="H616" s="209" t="str">
        <f t="shared" si="218"/>
        <v>项</v>
      </c>
    </row>
    <row r="617" s="178" customFormat="1" ht="36" customHeight="1" spans="1:8">
      <c r="A617" s="213" t="s">
        <v>1188</v>
      </c>
      <c r="B617" s="214" t="s">
        <v>1189</v>
      </c>
      <c r="C617" s="207">
        <f>SUM(C618:C619)</f>
        <v>0</v>
      </c>
      <c r="D617" s="207">
        <f>SUM(D618:D619)</f>
        <v>0</v>
      </c>
      <c r="E617" s="207">
        <f>SUM(E618:E619)</f>
        <v>0</v>
      </c>
      <c r="F617" s="207">
        <f>SUM(F618:F619)</f>
        <v>0</v>
      </c>
      <c r="G617" s="207">
        <f>SUM(G618:G619)</f>
        <v>0</v>
      </c>
      <c r="H617" s="209" t="s">
        <v>182</v>
      </c>
    </row>
    <row r="618" s="178" customFormat="1" ht="36" customHeight="1" spans="1:8">
      <c r="A618" s="213" t="s">
        <v>1190</v>
      </c>
      <c r="B618" s="214" t="s">
        <v>1191</v>
      </c>
      <c r="C618" s="237">
        <v>0</v>
      </c>
      <c r="D618" s="237">
        <f t="shared" ref="D618:D622" si="219">E618+F618</f>
        <v>0</v>
      </c>
      <c r="E618" s="218"/>
      <c r="F618" s="219">
        <v>0</v>
      </c>
      <c r="G618" s="217">
        <f t="shared" ref="G618:G622" si="220">C618+D618</f>
        <v>0</v>
      </c>
      <c r="H618" s="209" t="str">
        <f t="shared" ref="H618:H622" si="221">IF(LEN(A618)=3,"类",IF(LEN(A618)=5,"款","项"))</f>
        <v>项</v>
      </c>
    </row>
    <row r="619" s="178" customFormat="1" ht="36" customHeight="1" spans="1:8">
      <c r="A619" s="213" t="s">
        <v>1192</v>
      </c>
      <c r="B619" s="214" t="s">
        <v>1193</v>
      </c>
      <c r="C619" s="237">
        <v>0</v>
      </c>
      <c r="D619" s="237">
        <f t="shared" si="219"/>
        <v>0</v>
      </c>
      <c r="E619" s="218"/>
      <c r="F619" s="219">
        <v>0</v>
      </c>
      <c r="G619" s="217">
        <f t="shared" si="220"/>
        <v>0</v>
      </c>
      <c r="H619" s="209" t="str">
        <f t="shared" si="221"/>
        <v>项</v>
      </c>
    </row>
    <row r="620" s="178" customFormat="1" ht="36" customHeight="1" spans="1:8">
      <c r="A620" s="213" t="s">
        <v>1194</v>
      </c>
      <c r="B620" s="214" t="s">
        <v>1195</v>
      </c>
      <c r="C620" s="207">
        <f>SUM(C621:C622)</f>
        <v>0</v>
      </c>
      <c r="D620" s="207">
        <f>SUM(D621:D622)</f>
        <v>0</v>
      </c>
      <c r="E620" s="207">
        <f>SUM(E621:E622)</f>
        <v>0</v>
      </c>
      <c r="F620" s="207">
        <f>SUM(F621:F622)</f>
        <v>0</v>
      </c>
      <c r="G620" s="207">
        <f>SUM(G621:G622)</f>
        <v>0</v>
      </c>
      <c r="H620" s="209" t="s">
        <v>182</v>
      </c>
    </row>
    <row r="621" s="178" customFormat="1" ht="36" customHeight="1" spans="1:8">
      <c r="A621" s="213" t="s">
        <v>1196</v>
      </c>
      <c r="B621" s="214" t="s">
        <v>1197</v>
      </c>
      <c r="C621" s="237">
        <v>0</v>
      </c>
      <c r="D621" s="237">
        <f t="shared" si="219"/>
        <v>0</v>
      </c>
      <c r="E621" s="218"/>
      <c r="F621" s="219">
        <v>0</v>
      </c>
      <c r="G621" s="217">
        <f t="shared" si="220"/>
        <v>0</v>
      </c>
      <c r="H621" s="209" t="str">
        <f t="shared" si="221"/>
        <v>项</v>
      </c>
    </row>
    <row r="622" s="178" customFormat="1" ht="36" customHeight="1" spans="1:8">
      <c r="A622" s="213" t="s">
        <v>1198</v>
      </c>
      <c r="B622" s="214" t="s">
        <v>1199</v>
      </c>
      <c r="C622" s="237">
        <v>0</v>
      </c>
      <c r="D622" s="237">
        <f t="shared" si="219"/>
        <v>0</v>
      </c>
      <c r="E622" s="218"/>
      <c r="F622" s="219">
        <v>0</v>
      </c>
      <c r="G622" s="217">
        <f t="shared" si="220"/>
        <v>0</v>
      </c>
      <c r="H622" s="209" t="str">
        <f t="shared" si="221"/>
        <v>项</v>
      </c>
    </row>
    <row r="623" s="178" customFormat="1" ht="36" customHeight="1" spans="1:8">
      <c r="A623" s="213" t="s">
        <v>1200</v>
      </c>
      <c r="B623" s="214" t="s">
        <v>1201</v>
      </c>
      <c r="C623" s="207">
        <f>SUM(C624:C625)</f>
        <v>0</v>
      </c>
      <c r="D623" s="207">
        <f>SUM(D624:D625)</f>
        <v>10</v>
      </c>
      <c r="E623" s="207">
        <f>SUM(E624:E625)</f>
        <v>10</v>
      </c>
      <c r="F623" s="207">
        <f>SUM(F624:F625)</f>
        <v>0</v>
      </c>
      <c r="G623" s="207">
        <f>SUM(G624:G625)</f>
        <v>10</v>
      </c>
      <c r="H623" s="209" t="s">
        <v>182</v>
      </c>
    </row>
    <row r="624" s="178" customFormat="1" ht="36" customHeight="1" spans="1:8">
      <c r="A624" s="213" t="s">
        <v>1202</v>
      </c>
      <c r="B624" s="214" t="s">
        <v>1203</v>
      </c>
      <c r="C624" s="237">
        <v>0</v>
      </c>
      <c r="D624" s="237">
        <f t="shared" ref="D624:D629" si="222">E624+F624</f>
        <v>0</v>
      </c>
      <c r="E624" s="218"/>
      <c r="F624" s="219">
        <v>0</v>
      </c>
      <c r="G624" s="217">
        <f t="shared" ref="G624:G629" si="223">C624+D624</f>
        <v>0</v>
      </c>
      <c r="H624" s="209" t="str">
        <f t="shared" ref="H624:H629" si="224">IF(LEN(A624)=3,"类",IF(LEN(A624)=5,"款","项"))</f>
        <v>项</v>
      </c>
    </row>
    <row r="625" s="178" customFormat="1" ht="36" customHeight="1" spans="1:8">
      <c r="A625" s="213" t="s">
        <v>1204</v>
      </c>
      <c r="B625" s="214" t="s">
        <v>1205</v>
      </c>
      <c r="C625" s="237">
        <v>0</v>
      </c>
      <c r="D625" s="237">
        <f t="shared" si="222"/>
        <v>10</v>
      </c>
      <c r="E625" s="218">
        <v>10</v>
      </c>
      <c r="F625" s="219"/>
      <c r="G625" s="217">
        <f t="shared" si="223"/>
        <v>10</v>
      </c>
      <c r="H625" s="209" t="str">
        <f t="shared" si="224"/>
        <v>项</v>
      </c>
    </row>
    <row r="626" s="178" customFormat="1" ht="36" customHeight="1" spans="1:8">
      <c r="A626" s="213" t="s">
        <v>1206</v>
      </c>
      <c r="B626" s="214" t="s">
        <v>1207</v>
      </c>
      <c r="C626" s="207">
        <f>SUM(C627:C629)</f>
        <v>0</v>
      </c>
      <c r="D626" s="207">
        <f>SUM(D627:D629)</f>
        <v>0</v>
      </c>
      <c r="E626" s="207">
        <f>SUM(E627:E629)</f>
        <v>0</v>
      </c>
      <c r="F626" s="207">
        <f>SUM(F627:F629)</f>
        <v>0</v>
      </c>
      <c r="G626" s="207">
        <f>SUM(G627:G629)</f>
        <v>0</v>
      </c>
      <c r="H626" s="209" t="s">
        <v>182</v>
      </c>
    </row>
    <row r="627" s="178" customFormat="1" ht="36" customHeight="1" spans="1:8">
      <c r="A627" s="213" t="s">
        <v>1208</v>
      </c>
      <c r="B627" s="214" t="s">
        <v>1209</v>
      </c>
      <c r="C627" s="237">
        <v>0</v>
      </c>
      <c r="D627" s="237">
        <f t="shared" si="222"/>
        <v>0</v>
      </c>
      <c r="E627" s="218"/>
      <c r="F627" s="219">
        <v>0</v>
      </c>
      <c r="G627" s="217">
        <f t="shared" si="223"/>
        <v>0</v>
      </c>
      <c r="H627" s="209" t="str">
        <f t="shared" si="224"/>
        <v>项</v>
      </c>
    </row>
    <row r="628" s="178" customFormat="1" ht="36" customHeight="1" spans="1:8">
      <c r="A628" s="213" t="s">
        <v>1210</v>
      </c>
      <c r="B628" s="214" t="s">
        <v>1211</v>
      </c>
      <c r="C628" s="237">
        <v>0</v>
      </c>
      <c r="D628" s="237">
        <f t="shared" si="222"/>
        <v>0</v>
      </c>
      <c r="E628" s="218"/>
      <c r="F628" s="219">
        <v>0</v>
      </c>
      <c r="G628" s="217">
        <f t="shared" si="223"/>
        <v>0</v>
      </c>
      <c r="H628" s="209" t="str">
        <f t="shared" si="224"/>
        <v>项</v>
      </c>
    </row>
    <row r="629" s="178" customFormat="1" ht="36" customHeight="1" spans="1:8">
      <c r="A629" s="213" t="s">
        <v>1212</v>
      </c>
      <c r="B629" s="214" t="s">
        <v>1213</v>
      </c>
      <c r="C629" s="237">
        <v>0</v>
      </c>
      <c r="D629" s="237">
        <f t="shared" si="222"/>
        <v>0</v>
      </c>
      <c r="E629" s="218"/>
      <c r="F629" s="219">
        <v>0</v>
      </c>
      <c r="G629" s="217">
        <f t="shared" si="223"/>
        <v>0</v>
      </c>
      <c r="H629" s="209" t="str">
        <f t="shared" si="224"/>
        <v>项</v>
      </c>
    </row>
    <row r="630" s="178" customFormat="1" ht="36" customHeight="1" spans="1:8">
      <c r="A630" s="213" t="s">
        <v>1214</v>
      </c>
      <c r="B630" s="214" t="s">
        <v>1215</v>
      </c>
      <c r="C630" s="207">
        <f>SUM(C631:C634)</f>
        <v>0</v>
      </c>
      <c r="D630" s="207">
        <f>SUM(D631:D634)</f>
        <v>0</v>
      </c>
      <c r="E630" s="207">
        <f>SUM(E631:E634)</f>
        <v>0</v>
      </c>
      <c r="F630" s="207">
        <f>SUM(F631:F634)</f>
        <v>0</v>
      </c>
      <c r="G630" s="207">
        <f>SUM(G631:G634)</f>
        <v>0</v>
      </c>
      <c r="H630" s="209" t="s">
        <v>182</v>
      </c>
    </row>
    <row r="631" s="178" customFormat="1" ht="36" customHeight="1" spans="1:8">
      <c r="A631" s="213" t="s">
        <v>1216</v>
      </c>
      <c r="B631" s="214" t="s">
        <v>1217</v>
      </c>
      <c r="C631" s="237">
        <v>0</v>
      </c>
      <c r="D631" s="237">
        <f t="shared" ref="D631:D634" si="225">E631+F631</f>
        <v>0</v>
      </c>
      <c r="E631" s="218"/>
      <c r="F631" s="219">
        <v>0</v>
      </c>
      <c r="G631" s="217">
        <f t="shared" ref="G631:G634" si="226">C631+D631</f>
        <v>0</v>
      </c>
      <c r="H631" s="209" t="str">
        <f t="shared" ref="H631:H634" si="227">IF(LEN(A631)=3,"类",IF(LEN(A631)=5,"款","项"))</f>
        <v>项</v>
      </c>
    </row>
    <row r="632" s="178" customFormat="1" ht="36" customHeight="1" spans="1:8">
      <c r="A632" s="213" t="s">
        <v>1218</v>
      </c>
      <c r="B632" s="214" t="s">
        <v>1219</v>
      </c>
      <c r="C632" s="237">
        <v>0</v>
      </c>
      <c r="D632" s="237">
        <f t="shared" si="225"/>
        <v>0</v>
      </c>
      <c r="E632" s="218"/>
      <c r="F632" s="219">
        <v>0</v>
      </c>
      <c r="G632" s="217">
        <f t="shared" si="226"/>
        <v>0</v>
      </c>
      <c r="H632" s="209" t="str">
        <f t="shared" si="227"/>
        <v>项</v>
      </c>
    </row>
    <row r="633" s="178" customFormat="1" ht="36" customHeight="1" spans="1:8">
      <c r="A633" s="213" t="s">
        <v>1220</v>
      </c>
      <c r="B633" s="214" t="s">
        <v>1221</v>
      </c>
      <c r="C633" s="237">
        <v>0</v>
      </c>
      <c r="D633" s="237">
        <f t="shared" si="225"/>
        <v>0</v>
      </c>
      <c r="E633" s="218"/>
      <c r="F633" s="219">
        <v>0</v>
      </c>
      <c r="G633" s="217">
        <f t="shared" si="226"/>
        <v>0</v>
      </c>
      <c r="H633" s="209" t="str">
        <f t="shared" si="227"/>
        <v>项</v>
      </c>
    </row>
    <row r="634" s="178" customFormat="1" ht="36" customHeight="1" spans="1:8">
      <c r="A634" s="213" t="s">
        <v>1222</v>
      </c>
      <c r="B634" s="214" t="s">
        <v>1223</v>
      </c>
      <c r="C634" s="237">
        <v>0</v>
      </c>
      <c r="D634" s="237">
        <f t="shared" si="225"/>
        <v>0</v>
      </c>
      <c r="E634" s="218"/>
      <c r="F634" s="219">
        <v>0</v>
      </c>
      <c r="G634" s="217">
        <f t="shared" si="226"/>
        <v>0</v>
      </c>
      <c r="H634" s="209" t="str">
        <f t="shared" si="227"/>
        <v>项</v>
      </c>
    </row>
    <row r="635" s="178" customFormat="1" ht="36" customHeight="1" spans="1:8">
      <c r="A635" s="213" t="s">
        <v>1224</v>
      </c>
      <c r="B635" s="214" t="s">
        <v>1225</v>
      </c>
      <c r="C635" s="207">
        <f>SUM(C636:C642)</f>
        <v>363</v>
      </c>
      <c r="D635" s="207">
        <f>SUM(D636:D642)</f>
        <v>-4</v>
      </c>
      <c r="E635" s="207">
        <f>SUM(E636:E642)</f>
        <v>0</v>
      </c>
      <c r="F635" s="207">
        <f>SUM(F636:F642)</f>
        <v>-4</v>
      </c>
      <c r="G635" s="207">
        <f>SUM(G636:G642)</f>
        <v>359</v>
      </c>
      <c r="H635" s="209" t="s">
        <v>182</v>
      </c>
    </row>
    <row r="636" s="178" customFormat="1" ht="36" customHeight="1" spans="1:8">
      <c r="A636" s="213" t="s">
        <v>1226</v>
      </c>
      <c r="B636" s="214" t="s">
        <v>184</v>
      </c>
      <c r="C636" s="237">
        <v>363</v>
      </c>
      <c r="D636" s="237">
        <f t="shared" ref="D636:D642" si="228">E636+F636</f>
        <v>-4</v>
      </c>
      <c r="E636" s="217"/>
      <c r="F636" s="220">
        <v>-4</v>
      </c>
      <c r="G636" s="217">
        <f t="shared" ref="G636:G642" si="229">C636+D636</f>
        <v>359</v>
      </c>
      <c r="H636" s="209" t="str">
        <f t="shared" ref="H636:H642" si="230">IF(LEN(A636)=3,"类",IF(LEN(A636)=5,"款","项"))</f>
        <v>项</v>
      </c>
    </row>
    <row r="637" s="178" customFormat="1" ht="36" customHeight="1" spans="1:8">
      <c r="A637" s="213" t="s">
        <v>1227</v>
      </c>
      <c r="B637" s="214" t="s">
        <v>186</v>
      </c>
      <c r="C637" s="237">
        <v>0</v>
      </c>
      <c r="D637" s="237">
        <f t="shared" si="228"/>
        <v>0</v>
      </c>
      <c r="E637" s="218"/>
      <c r="F637" s="219">
        <v>0</v>
      </c>
      <c r="G637" s="217">
        <f t="shared" si="229"/>
        <v>0</v>
      </c>
      <c r="H637" s="209" t="str">
        <f t="shared" si="230"/>
        <v>项</v>
      </c>
    </row>
    <row r="638" s="178" customFormat="1" ht="36" customHeight="1" spans="1:8">
      <c r="A638" s="213" t="s">
        <v>1228</v>
      </c>
      <c r="B638" s="214" t="s">
        <v>188</v>
      </c>
      <c r="C638" s="237">
        <v>0</v>
      </c>
      <c r="D638" s="237">
        <f t="shared" si="228"/>
        <v>0</v>
      </c>
      <c r="E638" s="218"/>
      <c r="F638" s="219">
        <v>0</v>
      </c>
      <c r="G638" s="217">
        <f t="shared" si="229"/>
        <v>0</v>
      </c>
      <c r="H638" s="209" t="str">
        <f t="shared" si="230"/>
        <v>项</v>
      </c>
    </row>
    <row r="639" s="178" customFormat="1" ht="36" customHeight="1" spans="1:8">
      <c r="A639" s="213" t="s">
        <v>1229</v>
      </c>
      <c r="B639" s="214" t="s">
        <v>1230</v>
      </c>
      <c r="C639" s="237">
        <v>0</v>
      </c>
      <c r="D639" s="237">
        <f t="shared" si="228"/>
        <v>0</v>
      </c>
      <c r="E639" s="218"/>
      <c r="F639" s="219">
        <v>0</v>
      </c>
      <c r="G639" s="217">
        <f t="shared" si="229"/>
        <v>0</v>
      </c>
      <c r="H639" s="209" t="str">
        <f t="shared" si="230"/>
        <v>项</v>
      </c>
    </row>
    <row r="640" s="178" customFormat="1" ht="36" customHeight="1" spans="1:8">
      <c r="A640" s="213" t="s">
        <v>1231</v>
      </c>
      <c r="B640" s="214" t="s">
        <v>1232</v>
      </c>
      <c r="C640" s="237">
        <v>0</v>
      </c>
      <c r="D640" s="237">
        <f t="shared" si="228"/>
        <v>0</v>
      </c>
      <c r="E640" s="218"/>
      <c r="F640" s="219">
        <v>0</v>
      </c>
      <c r="G640" s="217">
        <f t="shared" si="229"/>
        <v>0</v>
      </c>
      <c r="H640" s="209" t="str">
        <f t="shared" si="230"/>
        <v>项</v>
      </c>
    </row>
    <row r="641" s="178" customFormat="1" ht="36" customHeight="1" spans="1:8">
      <c r="A641" s="213" t="s">
        <v>1233</v>
      </c>
      <c r="B641" s="214" t="s">
        <v>202</v>
      </c>
      <c r="C641" s="237">
        <v>0</v>
      </c>
      <c r="D641" s="237">
        <f t="shared" si="228"/>
        <v>0</v>
      </c>
      <c r="E641" s="218"/>
      <c r="F641" s="219">
        <v>0</v>
      </c>
      <c r="G641" s="217">
        <f t="shared" si="229"/>
        <v>0</v>
      </c>
      <c r="H641" s="209" t="str">
        <f t="shared" si="230"/>
        <v>项</v>
      </c>
    </row>
    <row r="642" s="178" customFormat="1" ht="36" customHeight="1" spans="1:8">
      <c r="A642" s="213" t="s">
        <v>1234</v>
      </c>
      <c r="B642" s="214" t="s">
        <v>1235</v>
      </c>
      <c r="C642" s="237">
        <v>0</v>
      </c>
      <c r="D642" s="237">
        <f t="shared" si="228"/>
        <v>0</v>
      </c>
      <c r="E642" s="217"/>
      <c r="F642" s="220">
        <v>0</v>
      </c>
      <c r="G642" s="217">
        <f t="shared" si="229"/>
        <v>0</v>
      </c>
      <c r="H642" s="209" t="str">
        <f t="shared" si="230"/>
        <v>项</v>
      </c>
    </row>
    <row r="643" s="178" customFormat="1" ht="36" customHeight="1" spans="1:8">
      <c r="A643" s="213" t="s">
        <v>1236</v>
      </c>
      <c r="B643" s="214" t="s">
        <v>1237</v>
      </c>
      <c r="C643" s="207">
        <f>SUM(C644:C645)</f>
        <v>0</v>
      </c>
      <c r="D643" s="207">
        <f>SUM(D644:D645)</f>
        <v>0</v>
      </c>
      <c r="E643" s="207">
        <f>SUM(E644:E645)</f>
        <v>0</v>
      </c>
      <c r="F643" s="207">
        <f>SUM(F644:F645)</f>
        <v>0</v>
      </c>
      <c r="G643" s="207">
        <f>SUM(G644:G645)</f>
        <v>0</v>
      </c>
      <c r="H643" s="209" t="s">
        <v>182</v>
      </c>
    </row>
    <row r="644" s="178" customFormat="1" ht="36" customHeight="1" spans="1:8">
      <c r="A644" s="213" t="s">
        <v>1238</v>
      </c>
      <c r="B644" s="214" t="s">
        <v>1239</v>
      </c>
      <c r="C644" s="237">
        <v>0</v>
      </c>
      <c r="D644" s="237">
        <f t="shared" ref="D644:D647" si="231">E644+F644</f>
        <v>0</v>
      </c>
      <c r="E644" s="218"/>
      <c r="F644" s="219">
        <v>0</v>
      </c>
      <c r="G644" s="217">
        <f t="shared" ref="G644:G647" si="232">C644+D644</f>
        <v>0</v>
      </c>
      <c r="H644" s="209" t="str">
        <f t="shared" ref="H644:H647" si="233">IF(LEN(A644)=3,"类",IF(LEN(A644)=5,"款","项"))</f>
        <v>项</v>
      </c>
    </row>
    <row r="645" s="178" customFormat="1" ht="36" customHeight="1" spans="1:8">
      <c r="A645" s="213" t="s">
        <v>1240</v>
      </c>
      <c r="B645" s="214" t="s">
        <v>1241</v>
      </c>
      <c r="C645" s="237">
        <v>0</v>
      </c>
      <c r="D645" s="237">
        <f t="shared" si="231"/>
        <v>0</v>
      </c>
      <c r="E645" s="218"/>
      <c r="F645" s="219">
        <v>0</v>
      </c>
      <c r="G645" s="217">
        <f t="shared" si="232"/>
        <v>0</v>
      </c>
      <c r="H645" s="209" t="str">
        <f t="shared" si="233"/>
        <v>项</v>
      </c>
    </row>
    <row r="646" s="178" customFormat="1" ht="36" customHeight="1" spans="1:8">
      <c r="A646" s="213" t="s">
        <v>1242</v>
      </c>
      <c r="B646" s="214" t="s">
        <v>1243</v>
      </c>
      <c r="C646" s="207">
        <f>C647</f>
        <v>464</v>
      </c>
      <c r="D646" s="207">
        <f>D647</f>
        <v>62</v>
      </c>
      <c r="E646" s="207">
        <f>E647</f>
        <v>62</v>
      </c>
      <c r="F646" s="207">
        <f>F647</f>
        <v>0</v>
      </c>
      <c r="G646" s="207">
        <f>G647</f>
        <v>526</v>
      </c>
      <c r="H646" s="209" t="s">
        <v>182</v>
      </c>
    </row>
    <row r="647" s="178" customFormat="1" ht="36" customHeight="1" spans="1:8">
      <c r="A647" s="223" t="s">
        <v>1244</v>
      </c>
      <c r="B647" s="214" t="s">
        <v>1243</v>
      </c>
      <c r="C647" s="237">
        <v>464</v>
      </c>
      <c r="D647" s="237">
        <f t="shared" si="231"/>
        <v>62</v>
      </c>
      <c r="E647" s="217">
        <v>62</v>
      </c>
      <c r="F647" s="220"/>
      <c r="G647" s="217">
        <f t="shared" si="232"/>
        <v>526</v>
      </c>
      <c r="H647" s="209" t="str">
        <f t="shared" si="233"/>
        <v>项</v>
      </c>
    </row>
    <row r="648" s="178" customFormat="1" ht="36" customHeight="1" spans="1:8">
      <c r="A648" s="210" t="s">
        <v>135</v>
      </c>
      <c r="B648" s="206" t="s">
        <v>136</v>
      </c>
      <c r="C648" s="207">
        <f>SUM(C649,C654,C669,C673,C685,C688,C692,C697,C701,C705,C708,C717,C719)</f>
        <v>18272</v>
      </c>
      <c r="D648" s="207">
        <f>SUM(D649,D654,D669,D673,D685,D688,D692,D697,D701,D705,D708,D717,D719)</f>
        <v>41</v>
      </c>
      <c r="E648" s="207">
        <f>SUM(E649,E654,E669,E673,E685,E688,E692,E697,E701,E705,E708,E717,E719)</f>
        <v>494</v>
      </c>
      <c r="F648" s="207">
        <f>SUM(F649,F654,F669,F673,F685,F688,F692,F697,F701,F705,F708,F717,F719)</f>
        <v>-453</v>
      </c>
      <c r="G648" s="207">
        <f>SUM(G649,G654,G669,G673,G685,G688,G692,G697,G701,G705,G708,G717,G719)</f>
        <v>18313</v>
      </c>
      <c r="H648" s="209" t="s">
        <v>179</v>
      </c>
    </row>
    <row r="649" s="178" customFormat="1" ht="36" customHeight="1" spans="1:8">
      <c r="A649" s="213" t="s">
        <v>1245</v>
      </c>
      <c r="B649" s="214" t="s">
        <v>1246</v>
      </c>
      <c r="C649" s="207">
        <f>SUM(C650:C653)</f>
        <v>457</v>
      </c>
      <c r="D649" s="207">
        <f>SUM(D650:D653)</f>
        <v>-2</v>
      </c>
      <c r="E649" s="207">
        <f>SUM(E650:E653)</f>
        <v>1</v>
      </c>
      <c r="F649" s="207">
        <f>SUM(F650:F653)</f>
        <v>-3</v>
      </c>
      <c r="G649" s="207">
        <f>SUM(G650:G653)</f>
        <v>455</v>
      </c>
      <c r="H649" s="209" t="s">
        <v>182</v>
      </c>
    </row>
    <row r="650" s="178" customFormat="1" ht="36" customHeight="1" spans="1:8">
      <c r="A650" s="213" t="s">
        <v>1247</v>
      </c>
      <c r="B650" s="214" t="s">
        <v>184</v>
      </c>
      <c r="C650" s="237">
        <v>456</v>
      </c>
      <c r="D650" s="237">
        <f t="shared" ref="D650:D653" si="234">E650+F650</f>
        <v>-3</v>
      </c>
      <c r="E650" s="217"/>
      <c r="F650" s="220">
        <v>-3</v>
      </c>
      <c r="G650" s="217">
        <f t="shared" ref="G650:G653" si="235">C650+D650</f>
        <v>453</v>
      </c>
      <c r="H650" s="209" t="str">
        <f t="shared" ref="H650:H653" si="236">IF(LEN(A650)=3,"类",IF(LEN(A650)=5,"款","项"))</f>
        <v>项</v>
      </c>
    </row>
    <row r="651" s="178" customFormat="1" ht="36" customHeight="1" spans="1:8">
      <c r="A651" s="213" t="s">
        <v>1248</v>
      </c>
      <c r="B651" s="214" t="s">
        <v>186</v>
      </c>
      <c r="C651" s="237">
        <v>0</v>
      </c>
      <c r="D651" s="237">
        <f t="shared" si="234"/>
        <v>0</v>
      </c>
      <c r="E651" s="218"/>
      <c r="F651" s="219">
        <v>0</v>
      </c>
      <c r="G651" s="217">
        <f t="shared" si="235"/>
        <v>0</v>
      </c>
      <c r="H651" s="209" t="str">
        <f t="shared" si="236"/>
        <v>项</v>
      </c>
    </row>
    <row r="652" s="178" customFormat="1" ht="36" customHeight="1" spans="1:8">
      <c r="A652" s="213" t="s">
        <v>1249</v>
      </c>
      <c r="B652" s="214" t="s">
        <v>188</v>
      </c>
      <c r="C652" s="237">
        <v>0</v>
      </c>
      <c r="D652" s="237">
        <f t="shared" si="234"/>
        <v>0</v>
      </c>
      <c r="E652" s="218"/>
      <c r="F652" s="219">
        <v>0</v>
      </c>
      <c r="G652" s="217">
        <f t="shared" si="235"/>
        <v>0</v>
      </c>
      <c r="H652" s="209" t="str">
        <f t="shared" si="236"/>
        <v>项</v>
      </c>
    </row>
    <row r="653" s="178" customFormat="1" ht="36" customHeight="1" spans="1:8">
      <c r="A653" s="213" t="s">
        <v>1250</v>
      </c>
      <c r="B653" s="214" t="s">
        <v>1251</v>
      </c>
      <c r="C653" s="237">
        <v>1</v>
      </c>
      <c r="D653" s="237">
        <f t="shared" si="234"/>
        <v>1</v>
      </c>
      <c r="E653" s="217">
        <v>1</v>
      </c>
      <c r="F653" s="220"/>
      <c r="G653" s="217">
        <f t="shared" si="235"/>
        <v>2</v>
      </c>
      <c r="H653" s="209" t="str">
        <f t="shared" si="236"/>
        <v>项</v>
      </c>
    </row>
    <row r="654" s="178" customFormat="1" ht="36" customHeight="1" spans="1:8">
      <c r="A654" s="213" t="s">
        <v>1252</v>
      </c>
      <c r="B654" s="214" t="s">
        <v>1253</v>
      </c>
      <c r="C654" s="207">
        <f>SUM(C655:C668)</f>
        <v>2567</v>
      </c>
      <c r="D654" s="207">
        <f>SUM(D655:D668)</f>
        <v>67</v>
      </c>
      <c r="E654" s="207">
        <f>SUM(E655:E668)</f>
        <v>81</v>
      </c>
      <c r="F654" s="207">
        <f>SUM(F655:F668)</f>
        <v>-14</v>
      </c>
      <c r="G654" s="207">
        <f>SUM(G655:G668)</f>
        <v>2634</v>
      </c>
      <c r="H654" s="209" t="s">
        <v>182</v>
      </c>
    </row>
    <row r="655" s="178" customFormat="1" ht="36" customHeight="1" spans="1:8">
      <c r="A655" s="213" t="s">
        <v>1254</v>
      </c>
      <c r="B655" s="214" t="s">
        <v>1255</v>
      </c>
      <c r="C655" s="237">
        <v>2149</v>
      </c>
      <c r="D655" s="237">
        <f t="shared" ref="D655:D668" si="237">E655+F655</f>
        <v>52</v>
      </c>
      <c r="E655" s="217">
        <v>52</v>
      </c>
      <c r="F655" s="220"/>
      <c r="G655" s="217">
        <f t="shared" ref="G655:G668" si="238">C655+D655</f>
        <v>2201</v>
      </c>
      <c r="H655" s="209" t="str">
        <f t="shared" ref="H655:H668" si="239">IF(LEN(A655)=3,"类",IF(LEN(A655)=5,"款","项"))</f>
        <v>项</v>
      </c>
    </row>
    <row r="656" s="178" customFormat="1" ht="36" customHeight="1" spans="1:8">
      <c r="A656" s="213" t="s">
        <v>1256</v>
      </c>
      <c r="B656" s="214" t="s">
        <v>1257</v>
      </c>
      <c r="C656" s="237">
        <v>418</v>
      </c>
      <c r="D656" s="237">
        <f t="shared" si="237"/>
        <v>15</v>
      </c>
      <c r="E656" s="217">
        <v>29</v>
      </c>
      <c r="F656" s="220">
        <v>-14</v>
      </c>
      <c r="G656" s="217">
        <f t="shared" si="238"/>
        <v>433</v>
      </c>
      <c r="H656" s="209" t="str">
        <f t="shared" si="239"/>
        <v>项</v>
      </c>
    </row>
    <row r="657" s="178" customFormat="1" ht="36" customHeight="1" spans="1:8">
      <c r="A657" s="213" t="s">
        <v>1258</v>
      </c>
      <c r="B657" s="214" t="s">
        <v>1259</v>
      </c>
      <c r="C657" s="237">
        <v>0</v>
      </c>
      <c r="D657" s="237">
        <f t="shared" si="237"/>
        <v>0</v>
      </c>
      <c r="E657" s="218"/>
      <c r="F657" s="219">
        <v>0</v>
      </c>
      <c r="G657" s="217">
        <f t="shared" si="238"/>
        <v>0</v>
      </c>
      <c r="H657" s="209" t="str">
        <f t="shared" si="239"/>
        <v>项</v>
      </c>
    </row>
    <row r="658" s="178" customFormat="1" ht="36" customHeight="1" spans="1:8">
      <c r="A658" s="213" t="s">
        <v>1260</v>
      </c>
      <c r="B658" s="214" t="s">
        <v>1261</v>
      </c>
      <c r="C658" s="237">
        <v>0</v>
      </c>
      <c r="D658" s="237">
        <f t="shared" si="237"/>
        <v>0</v>
      </c>
      <c r="E658" s="218"/>
      <c r="F658" s="219">
        <v>0</v>
      </c>
      <c r="G658" s="217">
        <f t="shared" si="238"/>
        <v>0</v>
      </c>
      <c r="H658" s="209" t="str">
        <f t="shared" si="239"/>
        <v>项</v>
      </c>
    </row>
    <row r="659" s="178" customFormat="1" ht="36" customHeight="1" spans="1:8">
      <c r="A659" s="213" t="s">
        <v>1262</v>
      </c>
      <c r="B659" s="214" t="s">
        <v>1263</v>
      </c>
      <c r="C659" s="237">
        <v>0</v>
      </c>
      <c r="D659" s="237">
        <f t="shared" si="237"/>
        <v>0</v>
      </c>
      <c r="E659" s="218"/>
      <c r="F659" s="219">
        <v>0</v>
      </c>
      <c r="G659" s="217">
        <f t="shared" si="238"/>
        <v>0</v>
      </c>
      <c r="H659" s="209" t="str">
        <f t="shared" si="239"/>
        <v>项</v>
      </c>
    </row>
    <row r="660" s="178" customFormat="1" ht="36" customHeight="1" spans="1:8">
      <c r="A660" s="213" t="s">
        <v>1264</v>
      </c>
      <c r="B660" s="214" t="s">
        <v>1265</v>
      </c>
      <c r="C660" s="237">
        <v>0</v>
      </c>
      <c r="D660" s="237">
        <f t="shared" si="237"/>
        <v>0</v>
      </c>
      <c r="E660" s="218"/>
      <c r="F660" s="219">
        <v>0</v>
      </c>
      <c r="G660" s="217">
        <f t="shared" si="238"/>
        <v>0</v>
      </c>
      <c r="H660" s="209" t="str">
        <f t="shared" si="239"/>
        <v>项</v>
      </c>
    </row>
    <row r="661" s="178" customFormat="1" ht="36" customHeight="1" spans="1:8">
      <c r="A661" s="213" t="s">
        <v>1266</v>
      </c>
      <c r="B661" s="214" t="s">
        <v>1267</v>
      </c>
      <c r="C661" s="237">
        <v>0</v>
      </c>
      <c r="D661" s="237">
        <f t="shared" si="237"/>
        <v>0</v>
      </c>
      <c r="E661" s="218"/>
      <c r="F661" s="219">
        <v>0</v>
      </c>
      <c r="G661" s="217">
        <f t="shared" si="238"/>
        <v>0</v>
      </c>
      <c r="H661" s="209" t="str">
        <f t="shared" si="239"/>
        <v>项</v>
      </c>
    </row>
    <row r="662" s="178" customFormat="1" ht="36" customHeight="1" spans="1:8">
      <c r="A662" s="213" t="s">
        <v>1268</v>
      </c>
      <c r="B662" s="214" t="s">
        <v>1269</v>
      </c>
      <c r="C662" s="237">
        <v>0</v>
      </c>
      <c r="D662" s="237">
        <f t="shared" si="237"/>
        <v>0</v>
      </c>
      <c r="E662" s="218"/>
      <c r="F662" s="219">
        <v>0</v>
      </c>
      <c r="G662" s="217">
        <f t="shared" si="238"/>
        <v>0</v>
      </c>
      <c r="H662" s="209" t="str">
        <f t="shared" si="239"/>
        <v>项</v>
      </c>
    </row>
    <row r="663" s="178" customFormat="1" ht="36" customHeight="1" spans="1:8">
      <c r="A663" s="213" t="s">
        <v>1270</v>
      </c>
      <c r="B663" s="214" t="s">
        <v>1271</v>
      </c>
      <c r="C663" s="237">
        <v>0</v>
      </c>
      <c r="D663" s="237">
        <f t="shared" si="237"/>
        <v>0</v>
      </c>
      <c r="E663" s="218"/>
      <c r="F663" s="219">
        <v>0</v>
      </c>
      <c r="G663" s="217">
        <f t="shared" si="238"/>
        <v>0</v>
      </c>
      <c r="H663" s="209" t="str">
        <f t="shared" si="239"/>
        <v>项</v>
      </c>
    </row>
    <row r="664" s="178" customFormat="1" ht="36" customHeight="1" spans="1:8">
      <c r="A664" s="213" t="s">
        <v>1272</v>
      </c>
      <c r="B664" s="214" t="s">
        <v>1273</v>
      </c>
      <c r="C664" s="237">
        <v>0</v>
      </c>
      <c r="D664" s="237">
        <f t="shared" si="237"/>
        <v>0</v>
      </c>
      <c r="E664" s="218"/>
      <c r="F664" s="219">
        <v>0</v>
      </c>
      <c r="G664" s="217">
        <f t="shared" si="238"/>
        <v>0</v>
      </c>
      <c r="H664" s="209" t="str">
        <f t="shared" si="239"/>
        <v>项</v>
      </c>
    </row>
    <row r="665" s="178" customFormat="1" ht="36" customHeight="1" spans="1:8">
      <c r="A665" s="213" t="s">
        <v>1274</v>
      </c>
      <c r="B665" s="214" t="s">
        <v>1275</v>
      </c>
      <c r="C665" s="237">
        <v>0</v>
      </c>
      <c r="D665" s="237">
        <f t="shared" si="237"/>
        <v>0</v>
      </c>
      <c r="E665" s="218"/>
      <c r="F665" s="219">
        <v>0</v>
      </c>
      <c r="G665" s="217">
        <f t="shared" si="238"/>
        <v>0</v>
      </c>
      <c r="H665" s="209" t="str">
        <f t="shared" si="239"/>
        <v>项</v>
      </c>
    </row>
    <row r="666" s="178" customFormat="1" ht="36" customHeight="1" spans="1:8">
      <c r="A666" s="213" t="s">
        <v>1276</v>
      </c>
      <c r="B666" s="214" t="s">
        <v>1277</v>
      </c>
      <c r="C666" s="237">
        <v>0</v>
      </c>
      <c r="D666" s="237">
        <f t="shared" si="237"/>
        <v>0</v>
      </c>
      <c r="E666" s="218"/>
      <c r="F666" s="219">
        <v>0</v>
      </c>
      <c r="G666" s="217">
        <f t="shared" si="238"/>
        <v>0</v>
      </c>
      <c r="H666" s="209" t="str">
        <f t="shared" si="239"/>
        <v>项</v>
      </c>
    </row>
    <row r="667" s="178" customFormat="1" ht="36" customHeight="1" spans="1:8">
      <c r="A667" s="213" t="s">
        <v>1278</v>
      </c>
      <c r="B667" s="214" t="s">
        <v>1279</v>
      </c>
      <c r="C667" s="237">
        <v>0</v>
      </c>
      <c r="D667" s="237">
        <f t="shared" si="237"/>
        <v>0</v>
      </c>
      <c r="E667" s="218"/>
      <c r="F667" s="219">
        <v>0</v>
      </c>
      <c r="G667" s="217">
        <f t="shared" si="238"/>
        <v>0</v>
      </c>
      <c r="H667" s="209" t="str">
        <f t="shared" si="239"/>
        <v>项</v>
      </c>
    </row>
    <row r="668" s="178" customFormat="1" ht="36" customHeight="1" spans="1:8">
      <c r="A668" s="213" t="s">
        <v>1280</v>
      </c>
      <c r="B668" s="214" t="s">
        <v>1281</v>
      </c>
      <c r="C668" s="237">
        <v>0</v>
      </c>
      <c r="D668" s="237">
        <f t="shared" si="237"/>
        <v>0</v>
      </c>
      <c r="E668" s="218"/>
      <c r="F668" s="219">
        <v>0</v>
      </c>
      <c r="G668" s="217">
        <f t="shared" si="238"/>
        <v>0</v>
      </c>
      <c r="H668" s="209" t="str">
        <f t="shared" si="239"/>
        <v>项</v>
      </c>
    </row>
    <row r="669" s="178" customFormat="1" ht="36" customHeight="1" spans="1:8">
      <c r="A669" s="213" t="s">
        <v>1282</v>
      </c>
      <c r="B669" s="214" t="s">
        <v>1283</v>
      </c>
      <c r="C669" s="207">
        <f>SUM(C670:C672)</f>
        <v>3202</v>
      </c>
      <c r="D669" s="207">
        <f>SUM(D670:D672)</f>
        <v>255</v>
      </c>
      <c r="E669" s="207">
        <f>SUM(E670:E672)</f>
        <v>255</v>
      </c>
      <c r="F669" s="207">
        <f>SUM(F670:F672)</f>
        <v>0</v>
      </c>
      <c r="G669" s="207">
        <f>SUM(G670:G672)</f>
        <v>3457</v>
      </c>
      <c r="H669" s="209" t="s">
        <v>182</v>
      </c>
    </row>
    <row r="670" s="178" customFormat="1" ht="36" customHeight="1" spans="1:8">
      <c r="A670" s="213" t="s">
        <v>1284</v>
      </c>
      <c r="B670" s="214" t="s">
        <v>1285</v>
      </c>
      <c r="C670" s="237">
        <v>0</v>
      </c>
      <c r="D670" s="237">
        <f t="shared" ref="D670:D672" si="240">E670+F670</f>
        <v>0</v>
      </c>
      <c r="E670" s="218"/>
      <c r="F670" s="219">
        <v>0</v>
      </c>
      <c r="G670" s="217">
        <f t="shared" ref="G670:G672" si="241">C670+D670</f>
        <v>0</v>
      </c>
      <c r="H670" s="209" t="str">
        <f t="shared" ref="H670:H672" si="242">IF(LEN(A670)=3,"类",IF(LEN(A670)=5,"款","项"))</f>
        <v>项</v>
      </c>
    </row>
    <row r="671" s="178" customFormat="1" ht="36" customHeight="1" spans="1:8">
      <c r="A671" s="213" t="s">
        <v>1286</v>
      </c>
      <c r="B671" s="214" t="s">
        <v>1287</v>
      </c>
      <c r="C671" s="237">
        <v>3118</v>
      </c>
      <c r="D671" s="237">
        <f t="shared" si="240"/>
        <v>235</v>
      </c>
      <c r="E671" s="217">
        <v>235</v>
      </c>
      <c r="F671" s="220"/>
      <c r="G671" s="217">
        <f t="shared" si="241"/>
        <v>3353</v>
      </c>
      <c r="H671" s="209" t="str">
        <f t="shared" si="242"/>
        <v>项</v>
      </c>
    </row>
    <row r="672" s="178" customFormat="1" ht="36" customHeight="1" spans="1:8">
      <c r="A672" s="213" t="s">
        <v>1288</v>
      </c>
      <c r="B672" s="214" t="s">
        <v>1289</v>
      </c>
      <c r="C672" s="237">
        <v>84</v>
      </c>
      <c r="D672" s="237">
        <f t="shared" si="240"/>
        <v>20</v>
      </c>
      <c r="E672" s="217">
        <v>20</v>
      </c>
      <c r="F672" s="220"/>
      <c r="G672" s="217">
        <f t="shared" si="241"/>
        <v>104</v>
      </c>
      <c r="H672" s="209" t="str">
        <f t="shared" si="242"/>
        <v>项</v>
      </c>
    </row>
    <row r="673" s="178" customFormat="1" ht="36" customHeight="1" spans="1:8">
      <c r="A673" s="213" t="s">
        <v>1290</v>
      </c>
      <c r="B673" s="214" t="s">
        <v>1291</v>
      </c>
      <c r="C673" s="207">
        <f>SUM(C674:C684)</f>
        <v>1601</v>
      </c>
      <c r="D673" s="207">
        <f>SUM(D674:D684)</f>
        <v>76</v>
      </c>
      <c r="E673" s="207">
        <f>SUM(E674:E684)</f>
        <v>88</v>
      </c>
      <c r="F673" s="207">
        <f>SUM(F674:F684)</f>
        <v>-12</v>
      </c>
      <c r="G673" s="207">
        <f>SUM(G674:G684)</f>
        <v>1677</v>
      </c>
      <c r="H673" s="209" t="s">
        <v>182</v>
      </c>
    </row>
    <row r="674" s="178" customFormat="1" ht="36" customHeight="1" spans="1:8">
      <c r="A674" s="213" t="s">
        <v>1292</v>
      </c>
      <c r="B674" s="214" t="s">
        <v>1293</v>
      </c>
      <c r="C674" s="237">
        <v>687</v>
      </c>
      <c r="D674" s="237">
        <f t="shared" ref="D674:D684" si="243">E674+F674</f>
        <v>69</v>
      </c>
      <c r="E674" s="217">
        <v>81</v>
      </c>
      <c r="F674" s="220">
        <v>-12</v>
      </c>
      <c r="G674" s="217">
        <f t="shared" ref="G674:G684" si="244">C674+D674</f>
        <v>756</v>
      </c>
      <c r="H674" s="209" t="str">
        <f t="shared" ref="H674:H684" si="245">IF(LEN(A674)=3,"类",IF(LEN(A674)=5,"款","项"))</f>
        <v>项</v>
      </c>
    </row>
    <row r="675" s="178" customFormat="1" ht="36" customHeight="1" spans="1:8">
      <c r="A675" s="213" t="s">
        <v>1294</v>
      </c>
      <c r="B675" s="214" t="s">
        <v>1295</v>
      </c>
      <c r="C675" s="237">
        <v>0</v>
      </c>
      <c r="D675" s="237">
        <f t="shared" si="243"/>
        <v>0</v>
      </c>
      <c r="E675" s="218"/>
      <c r="F675" s="219">
        <v>0</v>
      </c>
      <c r="G675" s="217">
        <f t="shared" si="244"/>
        <v>0</v>
      </c>
      <c r="H675" s="209" t="str">
        <f t="shared" si="245"/>
        <v>项</v>
      </c>
    </row>
    <row r="676" s="178" customFormat="1" ht="36" customHeight="1" spans="1:8">
      <c r="A676" s="213" t="s">
        <v>1296</v>
      </c>
      <c r="B676" s="214" t="s">
        <v>1297</v>
      </c>
      <c r="C676" s="237">
        <v>914</v>
      </c>
      <c r="D676" s="237">
        <f t="shared" si="243"/>
        <v>7</v>
      </c>
      <c r="E676" s="217">
        <v>7</v>
      </c>
      <c r="F676" s="220"/>
      <c r="G676" s="217">
        <f t="shared" si="244"/>
        <v>921</v>
      </c>
      <c r="H676" s="209" t="str">
        <f t="shared" si="245"/>
        <v>项</v>
      </c>
    </row>
    <row r="677" s="178" customFormat="1" ht="36" customHeight="1" spans="1:8">
      <c r="A677" s="213" t="s">
        <v>1298</v>
      </c>
      <c r="B677" s="214" t="s">
        <v>1299</v>
      </c>
      <c r="C677" s="237">
        <v>0</v>
      </c>
      <c r="D677" s="237">
        <f t="shared" si="243"/>
        <v>0</v>
      </c>
      <c r="E677" s="218"/>
      <c r="F677" s="219">
        <v>0</v>
      </c>
      <c r="G677" s="217">
        <f t="shared" si="244"/>
        <v>0</v>
      </c>
      <c r="H677" s="209" t="str">
        <f t="shared" si="245"/>
        <v>项</v>
      </c>
    </row>
    <row r="678" s="178" customFormat="1" ht="36" customHeight="1" spans="1:8">
      <c r="A678" s="213" t="s">
        <v>1300</v>
      </c>
      <c r="B678" s="214" t="s">
        <v>1301</v>
      </c>
      <c r="C678" s="237">
        <v>0</v>
      </c>
      <c r="D678" s="237">
        <f t="shared" si="243"/>
        <v>0</v>
      </c>
      <c r="E678" s="218"/>
      <c r="F678" s="219">
        <v>0</v>
      </c>
      <c r="G678" s="217">
        <f t="shared" si="244"/>
        <v>0</v>
      </c>
      <c r="H678" s="209" t="str">
        <f t="shared" si="245"/>
        <v>项</v>
      </c>
    </row>
    <row r="679" s="178" customFormat="1" ht="36" customHeight="1" spans="1:8">
      <c r="A679" s="213" t="s">
        <v>1302</v>
      </c>
      <c r="B679" s="214" t="s">
        <v>1303</v>
      </c>
      <c r="C679" s="237">
        <v>0</v>
      </c>
      <c r="D679" s="237">
        <f t="shared" si="243"/>
        <v>0</v>
      </c>
      <c r="E679" s="218"/>
      <c r="F679" s="219">
        <v>0</v>
      </c>
      <c r="G679" s="217">
        <f t="shared" si="244"/>
        <v>0</v>
      </c>
      <c r="H679" s="209" t="str">
        <f t="shared" si="245"/>
        <v>项</v>
      </c>
    </row>
    <row r="680" s="178" customFormat="1" ht="36" customHeight="1" spans="1:8">
      <c r="A680" s="213" t="s">
        <v>1304</v>
      </c>
      <c r="B680" s="214" t="s">
        <v>1305</v>
      </c>
      <c r="C680" s="237">
        <v>0</v>
      </c>
      <c r="D680" s="237">
        <f t="shared" si="243"/>
        <v>0</v>
      </c>
      <c r="E680" s="218"/>
      <c r="F680" s="219">
        <v>0</v>
      </c>
      <c r="G680" s="217">
        <f t="shared" si="244"/>
        <v>0</v>
      </c>
      <c r="H680" s="209" t="str">
        <f t="shared" si="245"/>
        <v>项</v>
      </c>
    </row>
    <row r="681" s="178" customFormat="1" ht="36" customHeight="1" spans="1:8">
      <c r="A681" s="213" t="s">
        <v>1306</v>
      </c>
      <c r="B681" s="214" t="s">
        <v>1307</v>
      </c>
      <c r="C681" s="237">
        <v>0</v>
      </c>
      <c r="D681" s="237">
        <f t="shared" si="243"/>
        <v>0</v>
      </c>
      <c r="E681" s="218"/>
      <c r="F681" s="219">
        <v>0</v>
      </c>
      <c r="G681" s="217">
        <f t="shared" si="244"/>
        <v>0</v>
      </c>
      <c r="H681" s="209" t="str">
        <f t="shared" si="245"/>
        <v>项</v>
      </c>
    </row>
    <row r="682" s="178" customFormat="1" ht="36" customHeight="1" spans="1:8">
      <c r="A682" s="213" t="s">
        <v>1308</v>
      </c>
      <c r="B682" s="214" t="s">
        <v>1309</v>
      </c>
      <c r="C682" s="237">
        <v>0</v>
      </c>
      <c r="D682" s="237">
        <f t="shared" si="243"/>
        <v>0</v>
      </c>
      <c r="E682" s="218"/>
      <c r="F682" s="219">
        <v>0</v>
      </c>
      <c r="G682" s="217">
        <f t="shared" si="244"/>
        <v>0</v>
      </c>
      <c r="H682" s="209" t="str">
        <f t="shared" si="245"/>
        <v>项</v>
      </c>
    </row>
    <row r="683" s="178" customFormat="1" ht="36" customHeight="1" spans="1:8">
      <c r="A683" s="213" t="s">
        <v>1310</v>
      </c>
      <c r="B683" s="214" t="s">
        <v>1311</v>
      </c>
      <c r="C683" s="237">
        <v>0</v>
      </c>
      <c r="D683" s="237">
        <f t="shared" si="243"/>
        <v>0</v>
      </c>
      <c r="E683" s="218"/>
      <c r="F683" s="219">
        <v>0</v>
      </c>
      <c r="G683" s="217">
        <f t="shared" si="244"/>
        <v>0</v>
      </c>
      <c r="H683" s="209" t="str">
        <f t="shared" si="245"/>
        <v>项</v>
      </c>
    </row>
    <row r="684" s="178" customFormat="1" ht="36" customHeight="1" spans="1:8">
      <c r="A684" s="213" t="s">
        <v>1312</v>
      </c>
      <c r="B684" s="214" t="s">
        <v>1313</v>
      </c>
      <c r="C684" s="237">
        <v>0</v>
      </c>
      <c r="D684" s="237">
        <f t="shared" si="243"/>
        <v>0</v>
      </c>
      <c r="E684" s="218"/>
      <c r="F684" s="219">
        <v>0</v>
      </c>
      <c r="G684" s="217">
        <f t="shared" si="244"/>
        <v>0</v>
      </c>
      <c r="H684" s="209" t="str">
        <f t="shared" si="245"/>
        <v>项</v>
      </c>
    </row>
    <row r="685" s="178" customFormat="1" ht="36" customHeight="1" spans="1:8">
      <c r="A685" s="213" t="s">
        <v>1314</v>
      </c>
      <c r="B685" s="214" t="s">
        <v>1315</v>
      </c>
      <c r="C685" s="207">
        <f>SUM(C686:C687)</f>
        <v>0</v>
      </c>
      <c r="D685" s="207">
        <f>SUM(D686:D687)</f>
        <v>0</v>
      </c>
      <c r="E685" s="207">
        <f>SUM(E686:E687)</f>
        <v>0</v>
      </c>
      <c r="F685" s="207">
        <f>SUM(F686:F687)</f>
        <v>0</v>
      </c>
      <c r="G685" s="207">
        <f>SUM(G686:G687)</f>
        <v>0</v>
      </c>
      <c r="H685" s="209" t="s">
        <v>182</v>
      </c>
    </row>
    <row r="686" s="178" customFormat="1" ht="36" customHeight="1" spans="1:8">
      <c r="A686" s="213" t="s">
        <v>1316</v>
      </c>
      <c r="B686" s="214" t="s">
        <v>1317</v>
      </c>
      <c r="C686" s="237">
        <v>0</v>
      </c>
      <c r="D686" s="237">
        <f t="shared" ref="D686:D691" si="246">E686+F686</f>
        <v>0</v>
      </c>
      <c r="E686" s="218"/>
      <c r="F686" s="219">
        <v>0</v>
      </c>
      <c r="G686" s="217">
        <f t="shared" ref="G686:G691" si="247">C686+D686</f>
        <v>0</v>
      </c>
      <c r="H686" s="209" t="str">
        <f t="shared" ref="H686:H691" si="248">IF(LEN(A686)=3,"类",IF(LEN(A686)=5,"款","项"))</f>
        <v>项</v>
      </c>
    </row>
    <row r="687" s="178" customFormat="1" ht="36" customHeight="1" spans="1:8">
      <c r="A687" s="213" t="s">
        <v>1318</v>
      </c>
      <c r="B687" s="214" t="s">
        <v>1319</v>
      </c>
      <c r="C687" s="237">
        <v>0</v>
      </c>
      <c r="D687" s="237">
        <f t="shared" si="246"/>
        <v>0</v>
      </c>
      <c r="E687" s="218"/>
      <c r="F687" s="219">
        <v>0</v>
      </c>
      <c r="G687" s="217">
        <f t="shared" si="247"/>
        <v>0</v>
      </c>
      <c r="H687" s="209" t="str">
        <f t="shared" si="248"/>
        <v>项</v>
      </c>
    </row>
    <row r="688" s="178" customFormat="1" ht="36" customHeight="1" spans="1:8">
      <c r="A688" s="213" t="s">
        <v>1320</v>
      </c>
      <c r="B688" s="214" t="s">
        <v>1321</v>
      </c>
      <c r="C688" s="207">
        <f>SUM(C689:C691)</f>
        <v>394</v>
      </c>
      <c r="D688" s="207">
        <f>SUM(D689:D691)</f>
        <v>15</v>
      </c>
      <c r="E688" s="207">
        <f>SUM(E689:E691)</f>
        <v>15</v>
      </c>
      <c r="F688" s="207">
        <f>SUM(F689:F691)</f>
        <v>0</v>
      </c>
      <c r="G688" s="207">
        <f>SUM(G689:G691)</f>
        <v>409</v>
      </c>
      <c r="H688" s="209" t="s">
        <v>182</v>
      </c>
    </row>
    <row r="689" s="178" customFormat="1" ht="36" customHeight="1" spans="1:8">
      <c r="A689" s="213" t="s">
        <v>1322</v>
      </c>
      <c r="B689" s="214" t="s">
        <v>1323</v>
      </c>
      <c r="C689" s="237">
        <v>0</v>
      </c>
      <c r="D689" s="237">
        <f t="shared" si="246"/>
        <v>0</v>
      </c>
      <c r="E689" s="218"/>
      <c r="F689" s="219">
        <v>0</v>
      </c>
      <c r="G689" s="217">
        <f t="shared" si="247"/>
        <v>0</v>
      </c>
      <c r="H689" s="209" t="str">
        <f t="shared" si="248"/>
        <v>项</v>
      </c>
    </row>
    <row r="690" s="178" customFormat="1" ht="36" customHeight="1" spans="1:8">
      <c r="A690" s="213" t="s">
        <v>1324</v>
      </c>
      <c r="B690" s="214" t="s">
        <v>1325</v>
      </c>
      <c r="C690" s="237">
        <v>0</v>
      </c>
      <c r="D690" s="237">
        <f t="shared" si="246"/>
        <v>0</v>
      </c>
      <c r="E690" s="218"/>
      <c r="F690" s="219">
        <v>0</v>
      </c>
      <c r="G690" s="217">
        <f t="shared" si="247"/>
        <v>0</v>
      </c>
      <c r="H690" s="209" t="str">
        <f t="shared" si="248"/>
        <v>项</v>
      </c>
    </row>
    <row r="691" s="178" customFormat="1" ht="36" customHeight="1" spans="1:8">
      <c r="A691" s="213" t="s">
        <v>1326</v>
      </c>
      <c r="B691" s="214" t="s">
        <v>1327</v>
      </c>
      <c r="C691" s="237">
        <v>394</v>
      </c>
      <c r="D691" s="237">
        <f t="shared" si="246"/>
        <v>15</v>
      </c>
      <c r="E691" s="217">
        <v>15</v>
      </c>
      <c r="F691" s="220"/>
      <c r="G691" s="217">
        <f t="shared" si="247"/>
        <v>409</v>
      </c>
      <c r="H691" s="209" t="str">
        <f t="shared" si="248"/>
        <v>项</v>
      </c>
    </row>
    <row r="692" s="178" customFormat="1" ht="36" customHeight="1" spans="1:8">
      <c r="A692" s="213" t="s">
        <v>1328</v>
      </c>
      <c r="B692" s="214" t="s">
        <v>1329</v>
      </c>
      <c r="C692" s="207">
        <f>SUM(C693:C696)</f>
        <v>9629</v>
      </c>
      <c r="D692" s="207">
        <f>SUM(D693:D696)</f>
        <v>-339</v>
      </c>
      <c r="E692" s="207">
        <f>SUM(E693:E696)</f>
        <v>54</v>
      </c>
      <c r="F692" s="207">
        <f>SUM(F693:F696)</f>
        <v>-393</v>
      </c>
      <c r="G692" s="207">
        <f>SUM(G693:G696)</f>
        <v>9290</v>
      </c>
      <c r="H692" s="209" t="s">
        <v>182</v>
      </c>
    </row>
    <row r="693" s="178" customFormat="1" ht="36" customHeight="1" spans="1:8">
      <c r="A693" s="213" t="s">
        <v>1330</v>
      </c>
      <c r="B693" s="214" t="s">
        <v>1331</v>
      </c>
      <c r="C693" s="237">
        <v>2042</v>
      </c>
      <c r="D693" s="237">
        <f t="shared" ref="D693:D696" si="249">E693+F693</f>
        <v>-355</v>
      </c>
      <c r="E693" s="217"/>
      <c r="F693" s="220">
        <v>-355</v>
      </c>
      <c r="G693" s="217">
        <f t="shared" ref="G693:G696" si="250">C693+D693</f>
        <v>1687</v>
      </c>
      <c r="H693" s="209" t="str">
        <f t="shared" ref="H693:H696" si="251">IF(LEN(A693)=3,"类",IF(LEN(A693)=5,"款","项"))</f>
        <v>项</v>
      </c>
    </row>
    <row r="694" s="178" customFormat="1" ht="36" customHeight="1" spans="1:8">
      <c r="A694" s="213" t="s">
        <v>1332</v>
      </c>
      <c r="B694" s="214" t="s">
        <v>1333</v>
      </c>
      <c r="C694" s="237">
        <v>4933</v>
      </c>
      <c r="D694" s="237">
        <f t="shared" si="249"/>
        <v>-24</v>
      </c>
      <c r="E694" s="217">
        <v>11</v>
      </c>
      <c r="F694" s="220">
        <v>-35</v>
      </c>
      <c r="G694" s="217">
        <f t="shared" si="250"/>
        <v>4909</v>
      </c>
      <c r="H694" s="209" t="str">
        <f t="shared" si="251"/>
        <v>项</v>
      </c>
    </row>
    <row r="695" s="178" customFormat="1" ht="36" customHeight="1" spans="1:8">
      <c r="A695" s="213" t="s">
        <v>1334</v>
      </c>
      <c r="B695" s="214" t="s">
        <v>1335</v>
      </c>
      <c r="C695" s="237">
        <v>2361</v>
      </c>
      <c r="D695" s="237">
        <f t="shared" si="249"/>
        <v>40</v>
      </c>
      <c r="E695" s="217">
        <v>40</v>
      </c>
      <c r="F695" s="220"/>
      <c r="G695" s="217">
        <f t="shared" si="250"/>
        <v>2401</v>
      </c>
      <c r="H695" s="209" t="str">
        <f t="shared" si="251"/>
        <v>项</v>
      </c>
    </row>
    <row r="696" s="178" customFormat="1" ht="36" customHeight="1" spans="1:8">
      <c r="A696" s="213" t="s">
        <v>1336</v>
      </c>
      <c r="B696" s="214" t="s">
        <v>1337</v>
      </c>
      <c r="C696" s="237">
        <v>293</v>
      </c>
      <c r="D696" s="237">
        <f t="shared" si="249"/>
        <v>0</v>
      </c>
      <c r="E696" s="217">
        <v>3</v>
      </c>
      <c r="F696" s="220">
        <v>-3</v>
      </c>
      <c r="G696" s="217">
        <f t="shared" si="250"/>
        <v>293</v>
      </c>
      <c r="H696" s="209" t="str">
        <f t="shared" si="251"/>
        <v>项</v>
      </c>
    </row>
    <row r="697" s="178" customFormat="1" ht="36" customHeight="1" spans="1:8">
      <c r="A697" s="213" t="s">
        <v>1338</v>
      </c>
      <c r="B697" s="214" t="s">
        <v>1339</v>
      </c>
      <c r="C697" s="207">
        <f>SUM(C698:C700)</f>
        <v>0</v>
      </c>
      <c r="D697" s="207">
        <f>SUM(D698:D700)</f>
        <v>0</v>
      </c>
      <c r="E697" s="207">
        <f>SUM(E698:E700)</f>
        <v>0</v>
      </c>
      <c r="F697" s="207">
        <f>SUM(F698:F700)</f>
        <v>0</v>
      </c>
      <c r="G697" s="207">
        <f>SUM(G698:G700)</f>
        <v>0</v>
      </c>
      <c r="H697" s="209" t="s">
        <v>182</v>
      </c>
    </row>
    <row r="698" s="178" customFormat="1" ht="36" customHeight="1" spans="1:8">
      <c r="A698" s="213" t="s">
        <v>1340</v>
      </c>
      <c r="B698" s="214" t="s">
        <v>1341</v>
      </c>
      <c r="C698" s="237">
        <v>0</v>
      </c>
      <c r="D698" s="237">
        <f t="shared" ref="D698:D700" si="252">E698+F698</f>
        <v>0</v>
      </c>
      <c r="E698" s="218"/>
      <c r="F698" s="219">
        <v>0</v>
      </c>
      <c r="G698" s="217">
        <f t="shared" ref="G698:G700" si="253">C698+D698</f>
        <v>0</v>
      </c>
      <c r="H698" s="209" t="str">
        <f t="shared" ref="H698:H700" si="254">IF(LEN(A698)=3,"类",IF(LEN(A698)=5,"款","项"))</f>
        <v>项</v>
      </c>
    </row>
    <row r="699" s="178" customFormat="1" ht="36" customHeight="1" spans="1:8">
      <c r="A699" s="213" t="s">
        <v>1342</v>
      </c>
      <c r="B699" s="214" t="s">
        <v>1343</v>
      </c>
      <c r="C699" s="237">
        <v>0</v>
      </c>
      <c r="D699" s="237">
        <f t="shared" si="252"/>
        <v>0</v>
      </c>
      <c r="E699" s="218"/>
      <c r="F699" s="219">
        <v>0</v>
      </c>
      <c r="G699" s="217">
        <f t="shared" si="253"/>
        <v>0</v>
      </c>
      <c r="H699" s="209" t="str">
        <f t="shared" si="254"/>
        <v>项</v>
      </c>
    </row>
    <row r="700" s="178" customFormat="1" ht="36" customHeight="1" spans="1:8">
      <c r="A700" s="213" t="s">
        <v>1344</v>
      </c>
      <c r="B700" s="214" t="s">
        <v>1345</v>
      </c>
      <c r="C700" s="237">
        <v>0</v>
      </c>
      <c r="D700" s="237">
        <f t="shared" si="252"/>
        <v>0</v>
      </c>
      <c r="E700" s="218"/>
      <c r="F700" s="219">
        <v>0</v>
      </c>
      <c r="G700" s="217">
        <f t="shared" si="253"/>
        <v>0</v>
      </c>
      <c r="H700" s="209" t="str">
        <f t="shared" si="254"/>
        <v>项</v>
      </c>
    </row>
    <row r="701" s="178" customFormat="1" ht="36" customHeight="1" spans="1:8">
      <c r="A701" s="213" t="s">
        <v>1346</v>
      </c>
      <c r="B701" s="214" t="s">
        <v>1347</v>
      </c>
      <c r="C701" s="207">
        <f>SUM(C702:C704)</f>
        <v>16</v>
      </c>
      <c r="D701" s="207">
        <f>SUM(D702:D704)</f>
        <v>0</v>
      </c>
      <c r="E701" s="207">
        <f>SUM(E702:E704)</f>
        <v>0</v>
      </c>
      <c r="F701" s="207">
        <f>SUM(F702:F704)</f>
        <v>0</v>
      </c>
      <c r="G701" s="207">
        <f>SUM(G702:G704)</f>
        <v>16</v>
      </c>
      <c r="H701" s="209" t="s">
        <v>182</v>
      </c>
    </row>
    <row r="702" s="178" customFormat="1" ht="36" customHeight="1" spans="1:8">
      <c r="A702" s="213" t="s">
        <v>1348</v>
      </c>
      <c r="B702" s="214" t="s">
        <v>1349</v>
      </c>
      <c r="C702" s="237">
        <v>0</v>
      </c>
      <c r="D702" s="237">
        <f t="shared" ref="D702:D704" si="255">E702+F702</f>
        <v>0</v>
      </c>
      <c r="E702" s="218"/>
      <c r="F702" s="219">
        <v>0</v>
      </c>
      <c r="G702" s="217">
        <f t="shared" ref="G702:G704" si="256">C702+D702</f>
        <v>0</v>
      </c>
      <c r="H702" s="209" t="str">
        <f t="shared" ref="H702:H704" si="257">IF(LEN(A702)=3,"类",IF(LEN(A702)=5,"款","项"))</f>
        <v>项</v>
      </c>
    </row>
    <row r="703" s="178" customFormat="1" ht="36" customHeight="1" spans="1:8">
      <c r="A703" s="213" t="s">
        <v>1350</v>
      </c>
      <c r="B703" s="214" t="s">
        <v>1351</v>
      </c>
      <c r="C703" s="237">
        <v>0</v>
      </c>
      <c r="D703" s="237">
        <f t="shared" si="255"/>
        <v>0</v>
      </c>
      <c r="E703" s="218"/>
      <c r="F703" s="219">
        <v>0</v>
      </c>
      <c r="G703" s="217">
        <f t="shared" si="256"/>
        <v>0</v>
      </c>
      <c r="H703" s="209" t="str">
        <f t="shared" si="257"/>
        <v>项</v>
      </c>
    </row>
    <row r="704" s="178" customFormat="1" ht="36" customHeight="1" spans="1:8">
      <c r="A704" s="213" t="s">
        <v>1352</v>
      </c>
      <c r="B704" s="214" t="s">
        <v>1353</v>
      </c>
      <c r="C704" s="237">
        <v>16</v>
      </c>
      <c r="D704" s="237">
        <f t="shared" si="255"/>
        <v>0</v>
      </c>
      <c r="E704" s="217"/>
      <c r="F704" s="220">
        <v>0</v>
      </c>
      <c r="G704" s="217">
        <f t="shared" si="256"/>
        <v>16</v>
      </c>
      <c r="H704" s="209" t="str">
        <f t="shared" si="257"/>
        <v>项</v>
      </c>
    </row>
    <row r="705" s="178" customFormat="1" ht="36" customHeight="1" spans="1:8">
      <c r="A705" s="213" t="s">
        <v>1354</v>
      </c>
      <c r="B705" s="214" t="s">
        <v>1355</v>
      </c>
      <c r="C705" s="207">
        <f>SUM(C706:C707)</f>
        <v>0</v>
      </c>
      <c r="D705" s="207">
        <f>SUM(D706:D707)</f>
        <v>0</v>
      </c>
      <c r="E705" s="207">
        <f>SUM(E706:E707)</f>
        <v>0</v>
      </c>
      <c r="F705" s="207">
        <f>SUM(F706:F707)</f>
        <v>0</v>
      </c>
      <c r="G705" s="207">
        <f>SUM(G706:G707)</f>
        <v>0</v>
      </c>
      <c r="H705" s="209" t="s">
        <v>182</v>
      </c>
    </row>
    <row r="706" s="178" customFormat="1" ht="36" customHeight="1" spans="1:8">
      <c r="A706" s="213" t="s">
        <v>1356</v>
      </c>
      <c r="B706" s="214" t="s">
        <v>1357</v>
      </c>
      <c r="C706" s="237">
        <v>0</v>
      </c>
      <c r="D706" s="237">
        <f t="shared" ref="D706:D716" si="258">E706+F706</f>
        <v>0</v>
      </c>
      <c r="E706" s="218"/>
      <c r="F706" s="219">
        <v>0</v>
      </c>
      <c r="G706" s="217">
        <f t="shared" ref="G706:G716" si="259">C706+D706</f>
        <v>0</v>
      </c>
      <c r="H706" s="209" t="str">
        <f t="shared" ref="H706:H716" si="260">IF(LEN(A706)=3,"类",IF(LEN(A706)=5,"款","项"))</f>
        <v>项</v>
      </c>
    </row>
    <row r="707" s="178" customFormat="1" ht="36" customHeight="1" spans="1:8">
      <c r="A707" s="213" t="s">
        <v>1358</v>
      </c>
      <c r="B707" s="214" t="s">
        <v>1359</v>
      </c>
      <c r="C707" s="237">
        <v>0</v>
      </c>
      <c r="D707" s="237">
        <f t="shared" si="258"/>
        <v>0</v>
      </c>
      <c r="E707" s="218"/>
      <c r="F707" s="219">
        <v>0</v>
      </c>
      <c r="G707" s="217">
        <f t="shared" si="259"/>
        <v>0</v>
      </c>
      <c r="H707" s="209" t="str">
        <f t="shared" si="260"/>
        <v>项</v>
      </c>
    </row>
    <row r="708" s="178" customFormat="1" ht="36" customHeight="1" spans="1:8">
      <c r="A708" s="213" t="s">
        <v>1360</v>
      </c>
      <c r="B708" s="214" t="s">
        <v>1361</v>
      </c>
      <c r="C708" s="207">
        <f>SUM(C709:C716)</f>
        <v>350</v>
      </c>
      <c r="D708" s="207">
        <f>SUM(D709:D716)</f>
        <v>-31</v>
      </c>
      <c r="E708" s="207">
        <f>SUM(E709:E716)</f>
        <v>0</v>
      </c>
      <c r="F708" s="207">
        <f>SUM(F709:F716)</f>
        <v>-31</v>
      </c>
      <c r="G708" s="207">
        <f>SUM(G709:G716)</f>
        <v>319</v>
      </c>
      <c r="H708" s="209" t="s">
        <v>182</v>
      </c>
    </row>
    <row r="709" s="178" customFormat="1" ht="36" customHeight="1" spans="1:8">
      <c r="A709" s="213" t="s">
        <v>1362</v>
      </c>
      <c r="B709" s="214" t="s">
        <v>184</v>
      </c>
      <c r="C709" s="237">
        <v>350</v>
      </c>
      <c r="D709" s="237">
        <f t="shared" si="258"/>
        <v>-31</v>
      </c>
      <c r="E709" s="217"/>
      <c r="F709" s="220">
        <v>-31</v>
      </c>
      <c r="G709" s="217">
        <f t="shared" si="259"/>
        <v>319</v>
      </c>
      <c r="H709" s="209" t="str">
        <f t="shared" si="260"/>
        <v>项</v>
      </c>
    </row>
    <row r="710" s="178" customFormat="1" ht="36" customHeight="1" spans="1:8">
      <c r="A710" s="213" t="s">
        <v>1363</v>
      </c>
      <c r="B710" s="214" t="s">
        <v>186</v>
      </c>
      <c r="C710" s="237">
        <v>0</v>
      </c>
      <c r="D710" s="237">
        <f t="shared" si="258"/>
        <v>0</v>
      </c>
      <c r="E710" s="218"/>
      <c r="F710" s="219">
        <v>0</v>
      </c>
      <c r="G710" s="217">
        <f t="shared" si="259"/>
        <v>0</v>
      </c>
      <c r="H710" s="209" t="str">
        <f t="shared" si="260"/>
        <v>项</v>
      </c>
    </row>
    <row r="711" s="178" customFormat="1" ht="36" customHeight="1" spans="1:8">
      <c r="A711" s="213" t="s">
        <v>1364</v>
      </c>
      <c r="B711" s="214" t="s">
        <v>188</v>
      </c>
      <c r="C711" s="237">
        <v>0</v>
      </c>
      <c r="D711" s="237">
        <f t="shared" si="258"/>
        <v>0</v>
      </c>
      <c r="E711" s="218"/>
      <c r="F711" s="219">
        <v>0</v>
      </c>
      <c r="G711" s="217">
        <f t="shared" si="259"/>
        <v>0</v>
      </c>
      <c r="H711" s="209" t="str">
        <f t="shared" si="260"/>
        <v>项</v>
      </c>
    </row>
    <row r="712" s="178" customFormat="1" ht="36" customHeight="1" spans="1:8">
      <c r="A712" s="213" t="s">
        <v>1365</v>
      </c>
      <c r="B712" s="214" t="s">
        <v>285</v>
      </c>
      <c r="C712" s="237">
        <v>0</v>
      </c>
      <c r="D712" s="237">
        <f t="shared" si="258"/>
        <v>0</v>
      </c>
      <c r="E712" s="218"/>
      <c r="F712" s="219">
        <v>0</v>
      </c>
      <c r="G712" s="217">
        <f t="shared" si="259"/>
        <v>0</v>
      </c>
      <c r="H712" s="209" t="str">
        <f t="shared" si="260"/>
        <v>项</v>
      </c>
    </row>
    <row r="713" s="178" customFormat="1" ht="36" customHeight="1" spans="1:8">
      <c r="A713" s="213" t="s">
        <v>1366</v>
      </c>
      <c r="B713" s="214" t="s">
        <v>1367</v>
      </c>
      <c r="C713" s="237">
        <v>0</v>
      </c>
      <c r="D713" s="237">
        <f t="shared" si="258"/>
        <v>0</v>
      </c>
      <c r="E713" s="218"/>
      <c r="F713" s="219">
        <v>0</v>
      </c>
      <c r="G713" s="217">
        <f t="shared" si="259"/>
        <v>0</v>
      </c>
      <c r="H713" s="209" t="str">
        <f t="shared" si="260"/>
        <v>项</v>
      </c>
    </row>
    <row r="714" s="178" customFormat="1" ht="36" customHeight="1" spans="1:8">
      <c r="A714" s="213" t="s">
        <v>1368</v>
      </c>
      <c r="B714" s="214" t="s">
        <v>1369</v>
      </c>
      <c r="C714" s="237">
        <v>0</v>
      </c>
      <c r="D714" s="237">
        <f t="shared" si="258"/>
        <v>0</v>
      </c>
      <c r="E714" s="218"/>
      <c r="F714" s="219">
        <v>0</v>
      </c>
      <c r="G714" s="217">
        <f t="shared" si="259"/>
        <v>0</v>
      </c>
      <c r="H714" s="209" t="str">
        <f t="shared" si="260"/>
        <v>项</v>
      </c>
    </row>
    <row r="715" s="178" customFormat="1" ht="36" customHeight="1" spans="1:8">
      <c r="A715" s="213" t="s">
        <v>1370</v>
      </c>
      <c r="B715" s="214" t="s">
        <v>202</v>
      </c>
      <c r="C715" s="237">
        <v>0</v>
      </c>
      <c r="D715" s="237">
        <f t="shared" si="258"/>
        <v>0</v>
      </c>
      <c r="E715" s="218"/>
      <c r="F715" s="219">
        <v>0</v>
      </c>
      <c r="G715" s="217">
        <f t="shared" si="259"/>
        <v>0</v>
      </c>
      <c r="H715" s="209" t="str">
        <f t="shared" si="260"/>
        <v>项</v>
      </c>
    </row>
    <row r="716" s="178" customFormat="1" ht="36" customHeight="1" spans="1:8">
      <c r="A716" s="213" t="s">
        <v>1371</v>
      </c>
      <c r="B716" s="214" t="s">
        <v>1372</v>
      </c>
      <c r="C716" s="237">
        <v>0</v>
      </c>
      <c r="D716" s="237">
        <f t="shared" si="258"/>
        <v>0</v>
      </c>
      <c r="E716" s="218"/>
      <c r="F716" s="219">
        <v>0</v>
      </c>
      <c r="G716" s="217">
        <f t="shared" si="259"/>
        <v>0</v>
      </c>
      <c r="H716" s="209" t="str">
        <f t="shared" si="260"/>
        <v>项</v>
      </c>
    </row>
    <row r="717" s="178" customFormat="1" ht="36" customHeight="1" spans="1:8">
      <c r="A717" s="213" t="s">
        <v>1373</v>
      </c>
      <c r="B717" s="214" t="s">
        <v>1374</v>
      </c>
      <c r="C717" s="207">
        <f>SUM(C718)</f>
        <v>0</v>
      </c>
      <c r="D717" s="207">
        <f>SUM(D718)</f>
        <v>0</v>
      </c>
      <c r="E717" s="207">
        <f>SUM(E718)</f>
        <v>0</v>
      </c>
      <c r="F717" s="207">
        <f>SUM(F718)</f>
        <v>0</v>
      </c>
      <c r="G717" s="207">
        <f>SUM(G718)</f>
        <v>0</v>
      </c>
      <c r="H717" s="209" t="s">
        <v>182</v>
      </c>
    </row>
    <row r="718" s="178" customFormat="1" ht="36" customHeight="1" spans="1:8">
      <c r="A718" s="213" t="s">
        <v>1375</v>
      </c>
      <c r="B718" s="214" t="s">
        <v>1374</v>
      </c>
      <c r="C718" s="237">
        <v>0</v>
      </c>
      <c r="D718" s="237">
        <f t="shared" ref="D718:D731" si="261">E718+F718</f>
        <v>0</v>
      </c>
      <c r="E718" s="218"/>
      <c r="F718" s="219">
        <v>0</v>
      </c>
      <c r="G718" s="217">
        <f t="shared" ref="G718:G731" si="262">C718+D718</f>
        <v>0</v>
      </c>
      <c r="H718" s="209" t="str">
        <f t="shared" ref="H718:H731" si="263">IF(LEN(A718)=3,"类",IF(LEN(A718)=5,"款","项"))</f>
        <v>项</v>
      </c>
    </row>
    <row r="719" s="178" customFormat="1" ht="36" customHeight="1" spans="1:8">
      <c r="A719" s="213" t="s">
        <v>1376</v>
      </c>
      <c r="B719" s="214" t="s">
        <v>1377</v>
      </c>
      <c r="C719" s="207">
        <f>SUM(C720)</f>
        <v>56</v>
      </c>
      <c r="D719" s="207">
        <f>SUM(D720)</f>
        <v>0</v>
      </c>
      <c r="E719" s="207">
        <f>SUM(E720)</f>
        <v>0</v>
      </c>
      <c r="F719" s="207">
        <f>SUM(F720)</f>
        <v>0</v>
      </c>
      <c r="G719" s="207">
        <f>SUM(G720)</f>
        <v>56</v>
      </c>
      <c r="H719" s="209" t="s">
        <v>182</v>
      </c>
    </row>
    <row r="720" s="178" customFormat="1" ht="36" customHeight="1" spans="1:8">
      <c r="A720" s="213">
        <v>2109999</v>
      </c>
      <c r="B720" s="214" t="s">
        <v>1377</v>
      </c>
      <c r="C720" s="237">
        <v>56</v>
      </c>
      <c r="D720" s="237">
        <f t="shared" si="261"/>
        <v>0</v>
      </c>
      <c r="E720" s="217"/>
      <c r="F720" s="220">
        <v>0</v>
      </c>
      <c r="G720" s="217">
        <f t="shared" si="262"/>
        <v>56</v>
      </c>
      <c r="H720" s="209" t="str">
        <f t="shared" si="263"/>
        <v>项</v>
      </c>
    </row>
    <row r="721" s="178" customFormat="1" ht="36" customHeight="1" spans="1:8">
      <c r="A721" s="210" t="s">
        <v>137</v>
      </c>
      <c r="B721" s="206" t="s">
        <v>138</v>
      </c>
      <c r="C721" s="207">
        <f>SUM(C722,C732,C736,C745,C752,C759,C765,C768,C771,C773,C775,C781,C783,C785,C800)</f>
        <v>0</v>
      </c>
      <c r="D721" s="207">
        <f>SUM(D722,D732,D736,D745,D752,D759,D765,D768,D771,D773,D775,D781,D783,D785,D800)</f>
        <v>0</v>
      </c>
      <c r="E721" s="207">
        <f>SUM(E722,E732,E736,E745,E752,E759,E765,E768,E771,E773,E775,E781,E783,E785,E800)</f>
        <v>0</v>
      </c>
      <c r="F721" s="207">
        <f>SUM(F722,F732,F736,F745,F752,F759,F765,F768,F771,F773,F775,F781,F783,F785,F800)</f>
        <v>0</v>
      </c>
      <c r="G721" s="207">
        <f>SUM(G722,G732,G736,G745,G752,G759,G765,G768,G771,G773,G775,G781,G783,G785,G800)</f>
        <v>0</v>
      </c>
      <c r="H721" s="209" t="s">
        <v>179</v>
      </c>
    </row>
    <row r="722" s="178" customFormat="1" ht="36" customHeight="1" spans="1:8">
      <c r="A722" s="213" t="s">
        <v>1378</v>
      </c>
      <c r="B722" s="214" t="s">
        <v>1379</v>
      </c>
      <c r="C722" s="207">
        <f>SUM(C723:C731)</f>
        <v>0</v>
      </c>
      <c r="D722" s="207">
        <f>SUM(D723:D731)</f>
        <v>0</v>
      </c>
      <c r="E722" s="207">
        <f>SUM(E723:E731)</f>
        <v>0</v>
      </c>
      <c r="F722" s="207">
        <f>SUM(F723:F731)</f>
        <v>0</v>
      </c>
      <c r="G722" s="207">
        <f>SUM(G723:G731)</f>
        <v>0</v>
      </c>
      <c r="H722" s="209" t="s">
        <v>182</v>
      </c>
    </row>
    <row r="723" s="178" customFormat="1" ht="36" customHeight="1" spans="1:8">
      <c r="A723" s="213" t="s">
        <v>1380</v>
      </c>
      <c r="B723" s="214" t="s">
        <v>184</v>
      </c>
      <c r="C723" s="237">
        <v>0</v>
      </c>
      <c r="D723" s="237">
        <f t="shared" si="261"/>
        <v>0</v>
      </c>
      <c r="E723" s="218"/>
      <c r="F723" s="219">
        <v>0</v>
      </c>
      <c r="G723" s="217">
        <f t="shared" si="262"/>
        <v>0</v>
      </c>
      <c r="H723" s="209" t="str">
        <f t="shared" si="263"/>
        <v>项</v>
      </c>
    </row>
    <row r="724" s="178" customFormat="1" ht="36" customHeight="1" spans="1:8">
      <c r="A724" s="213" t="s">
        <v>1381</v>
      </c>
      <c r="B724" s="214" t="s">
        <v>186</v>
      </c>
      <c r="C724" s="237">
        <v>0</v>
      </c>
      <c r="D724" s="237">
        <f t="shared" si="261"/>
        <v>0</v>
      </c>
      <c r="E724" s="218"/>
      <c r="F724" s="219">
        <v>0</v>
      </c>
      <c r="G724" s="217">
        <f t="shared" si="262"/>
        <v>0</v>
      </c>
      <c r="H724" s="209" t="str">
        <f t="shared" si="263"/>
        <v>项</v>
      </c>
    </row>
    <row r="725" s="178" customFormat="1" ht="36" customHeight="1" spans="1:8">
      <c r="A725" s="213" t="s">
        <v>1382</v>
      </c>
      <c r="B725" s="214" t="s">
        <v>188</v>
      </c>
      <c r="C725" s="237">
        <v>0</v>
      </c>
      <c r="D725" s="237">
        <f t="shared" si="261"/>
        <v>0</v>
      </c>
      <c r="E725" s="218"/>
      <c r="F725" s="219">
        <v>0</v>
      </c>
      <c r="G725" s="217">
        <f t="shared" si="262"/>
        <v>0</v>
      </c>
      <c r="H725" s="209" t="str">
        <f t="shared" si="263"/>
        <v>项</v>
      </c>
    </row>
    <row r="726" s="178" customFormat="1" ht="36" customHeight="1" spans="1:8">
      <c r="A726" s="213" t="s">
        <v>1383</v>
      </c>
      <c r="B726" s="214" t="s">
        <v>1384</v>
      </c>
      <c r="C726" s="237">
        <v>0</v>
      </c>
      <c r="D726" s="237">
        <f t="shared" si="261"/>
        <v>0</v>
      </c>
      <c r="E726" s="218"/>
      <c r="F726" s="219">
        <v>0</v>
      </c>
      <c r="G726" s="217">
        <f t="shared" si="262"/>
        <v>0</v>
      </c>
      <c r="H726" s="209" t="str">
        <f t="shared" si="263"/>
        <v>项</v>
      </c>
    </row>
    <row r="727" s="178" customFormat="1" ht="36" customHeight="1" spans="1:8">
      <c r="A727" s="213" t="s">
        <v>1385</v>
      </c>
      <c r="B727" s="214" t="s">
        <v>1386</v>
      </c>
      <c r="C727" s="237">
        <v>0</v>
      </c>
      <c r="D727" s="237">
        <f t="shared" si="261"/>
        <v>0</v>
      </c>
      <c r="E727" s="218"/>
      <c r="F727" s="219">
        <v>0</v>
      </c>
      <c r="G727" s="217">
        <f t="shared" si="262"/>
        <v>0</v>
      </c>
      <c r="H727" s="209" t="str">
        <f t="shared" si="263"/>
        <v>项</v>
      </c>
    </row>
    <row r="728" s="178" customFormat="1" ht="36" customHeight="1" spans="1:8">
      <c r="A728" s="213" t="s">
        <v>1387</v>
      </c>
      <c r="B728" s="214" t="s">
        <v>1388</v>
      </c>
      <c r="C728" s="237">
        <v>0</v>
      </c>
      <c r="D728" s="237">
        <f t="shared" si="261"/>
        <v>0</v>
      </c>
      <c r="E728" s="218"/>
      <c r="F728" s="219">
        <v>0</v>
      </c>
      <c r="G728" s="217">
        <f t="shared" si="262"/>
        <v>0</v>
      </c>
      <c r="H728" s="209" t="str">
        <f t="shared" si="263"/>
        <v>项</v>
      </c>
    </row>
    <row r="729" s="178" customFormat="1" ht="36" customHeight="1" spans="1:8">
      <c r="A729" s="213" t="s">
        <v>1389</v>
      </c>
      <c r="B729" s="214" t="s">
        <v>1390</v>
      </c>
      <c r="C729" s="237">
        <v>0</v>
      </c>
      <c r="D729" s="237">
        <f t="shared" si="261"/>
        <v>0</v>
      </c>
      <c r="E729" s="218"/>
      <c r="F729" s="219">
        <v>0</v>
      </c>
      <c r="G729" s="217">
        <f t="shared" si="262"/>
        <v>0</v>
      </c>
      <c r="H729" s="209" t="str">
        <f t="shared" si="263"/>
        <v>项</v>
      </c>
    </row>
    <row r="730" s="178" customFormat="1" ht="36" customHeight="1" spans="1:8">
      <c r="A730" s="213" t="s">
        <v>1391</v>
      </c>
      <c r="B730" s="214" t="s">
        <v>1392</v>
      </c>
      <c r="C730" s="237">
        <v>0</v>
      </c>
      <c r="D730" s="237">
        <f t="shared" si="261"/>
        <v>0</v>
      </c>
      <c r="E730" s="218"/>
      <c r="F730" s="219">
        <v>0</v>
      </c>
      <c r="G730" s="217">
        <f t="shared" si="262"/>
        <v>0</v>
      </c>
      <c r="H730" s="209" t="str">
        <f t="shared" si="263"/>
        <v>项</v>
      </c>
    </row>
    <row r="731" s="178" customFormat="1" ht="36" customHeight="1" spans="1:8">
      <c r="A731" s="213" t="s">
        <v>1393</v>
      </c>
      <c r="B731" s="214" t="s">
        <v>1394</v>
      </c>
      <c r="C731" s="237">
        <v>0</v>
      </c>
      <c r="D731" s="237">
        <f t="shared" si="261"/>
        <v>0</v>
      </c>
      <c r="E731" s="218"/>
      <c r="F731" s="219">
        <v>0</v>
      </c>
      <c r="G731" s="217">
        <f t="shared" si="262"/>
        <v>0</v>
      </c>
      <c r="H731" s="209" t="str">
        <f t="shared" si="263"/>
        <v>项</v>
      </c>
    </row>
    <row r="732" s="178" customFormat="1" ht="36" customHeight="1" spans="1:8">
      <c r="A732" s="213" t="s">
        <v>1395</v>
      </c>
      <c r="B732" s="214" t="s">
        <v>1396</v>
      </c>
      <c r="C732" s="207">
        <f>SUM(C733:C735)</f>
        <v>0</v>
      </c>
      <c r="D732" s="207">
        <f>SUM(D733:D735)</f>
        <v>0</v>
      </c>
      <c r="E732" s="207">
        <f>SUM(E733:E735)</f>
        <v>0</v>
      </c>
      <c r="F732" s="207">
        <f>SUM(F733:F735)</f>
        <v>0</v>
      </c>
      <c r="G732" s="207">
        <f>SUM(G733:G735)</f>
        <v>0</v>
      </c>
      <c r="H732" s="209" t="s">
        <v>182</v>
      </c>
    </row>
    <row r="733" s="178" customFormat="1" ht="36" customHeight="1" spans="1:8">
      <c r="A733" s="213" t="s">
        <v>1397</v>
      </c>
      <c r="B733" s="214" t="s">
        <v>1398</v>
      </c>
      <c r="C733" s="237">
        <v>0</v>
      </c>
      <c r="D733" s="237">
        <f t="shared" ref="D733:D735" si="264">E733+F733</f>
        <v>0</v>
      </c>
      <c r="E733" s="218"/>
      <c r="F733" s="219">
        <v>0</v>
      </c>
      <c r="G733" s="217">
        <f t="shared" ref="G733:G735" si="265">C733+D733</f>
        <v>0</v>
      </c>
      <c r="H733" s="209" t="str">
        <f t="shared" ref="H733:H735" si="266">IF(LEN(A733)=3,"类",IF(LEN(A733)=5,"款","项"))</f>
        <v>项</v>
      </c>
    </row>
    <row r="734" s="178" customFormat="1" ht="36" customHeight="1" spans="1:8">
      <c r="A734" s="213" t="s">
        <v>1399</v>
      </c>
      <c r="B734" s="214" t="s">
        <v>1400</v>
      </c>
      <c r="C734" s="237">
        <v>0</v>
      </c>
      <c r="D734" s="237">
        <f t="shared" si="264"/>
        <v>0</v>
      </c>
      <c r="E734" s="218"/>
      <c r="F734" s="219">
        <v>0</v>
      </c>
      <c r="G734" s="217">
        <f t="shared" si="265"/>
        <v>0</v>
      </c>
      <c r="H734" s="209" t="str">
        <f t="shared" si="266"/>
        <v>项</v>
      </c>
    </row>
    <row r="735" s="178" customFormat="1" ht="36" customHeight="1" spans="1:8">
      <c r="A735" s="213" t="s">
        <v>1401</v>
      </c>
      <c r="B735" s="214" t="s">
        <v>1402</v>
      </c>
      <c r="C735" s="237">
        <v>0</v>
      </c>
      <c r="D735" s="237">
        <f t="shared" si="264"/>
        <v>0</v>
      </c>
      <c r="E735" s="218"/>
      <c r="F735" s="219">
        <v>0</v>
      </c>
      <c r="G735" s="217">
        <f t="shared" si="265"/>
        <v>0</v>
      </c>
      <c r="H735" s="209" t="str">
        <f t="shared" si="266"/>
        <v>项</v>
      </c>
    </row>
    <row r="736" s="178" customFormat="1" ht="36" customHeight="1" spans="1:8">
      <c r="A736" s="213" t="s">
        <v>1403</v>
      </c>
      <c r="B736" s="214" t="s">
        <v>1404</v>
      </c>
      <c r="C736" s="207">
        <f>SUM(C737:C744)</f>
        <v>0</v>
      </c>
      <c r="D736" s="207">
        <f>SUM(D737:D744)</f>
        <v>0</v>
      </c>
      <c r="E736" s="207">
        <f>SUM(E737:E744)</f>
        <v>0</v>
      </c>
      <c r="F736" s="207">
        <f>SUM(F737:F744)</f>
        <v>0</v>
      </c>
      <c r="G736" s="207">
        <f>SUM(G737:G744)</f>
        <v>0</v>
      </c>
      <c r="H736" s="209" t="s">
        <v>182</v>
      </c>
    </row>
    <row r="737" s="178" customFormat="1" ht="36" customHeight="1" spans="1:8">
      <c r="A737" s="213" t="s">
        <v>1405</v>
      </c>
      <c r="B737" s="214" t="s">
        <v>1406</v>
      </c>
      <c r="C737" s="237">
        <v>0</v>
      </c>
      <c r="D737" s="237">
        <f t="shared" ref="D737:D744" si="267">E737+F737</f>
        <v>0</v>
      </c>
      <c r="E737" s="218"/>
      <c r="F737" s="219">
        <v>0</v>
      </c>
      <c r="G737" s="217">
        <f t="shared" ref="G737:G744" si="268">C737+D737</f>
        <v>0</v>
      </c>
      <c r="H737" s="209" t="str">
        <f t="shared" ref="H737:H744" si="269">IF(LEN(A737)=3,"类",IF(LEN(A737)=5,"款","项"))</f>
        <v>项</v>
      </c>
    </row>
    <row r="738" s="178" customFormat="1" ht="36" customHeight="1" spans="1:8">
      <c r="A738" s="213" t="s">
        <v>1407</v>
      </c>
      <c r="B738" s="214" t="s">
        <v>1408</v>
      </c>
      <c r="C738" s="237">
        <v>0</v>
      </c>
      <c r="D738" s="237">
        <f t="shared" si="267"/>
        <v>0</v>
      </c>
      <c r="E738" s="218"/>
      <c r="F738" s="219">
        <v>0</v>
      </c>
      <c r="G738" s="217">
        <f t="shared" si="268"/>
        <v>0</v>
      </c>
      <c r="H738" s="209" t="str">
        <f t="shared" si="269"/>
        <v>项</v>
      </c>
    </row>
    <row r="739" s="178" customFormat="1" ht="36" customHeight="1" spans="1:8">
      <c r="A739" s="213" t="s">
        <v>1409</v>
      </c>
      <c r="B739" s="214" t="s">
        <v>1410</v>
      </c>
      <c r="C739" s="237">
        <v>0</v>
      </c>
      <c r="D739" s="237">
        <f t="shared" si="267"/>
        <v>0</v>
      </c>
      <c r="E739" s="218"/>
      <c r="F739" s="219">
        <v>0</v>
      </c>
      <c r="G739" s="217">
        <f t="shared" si="268"/>
        <v>0</v>
      </c>
      <c r="H739" s="209" t="str">
        <f t="shared" si="269"/>
        <v>项</v>
      </c>
    </row>
    <row r="740" s="178" customFormat="1" ht="36" customHeight="1" spans="1:8">
      <c r="A740" s="213" t="s">
        <v>1411</v>
      </c>
      <c r="B740" s="214" t="s">
        <v>1412</v>
      </c>
      <c r="C740" s="237">
        <v>0</v>
      </c>
      <c r="D740" s="237">
        <f t="shared" si="267"/>
        <v>0</v>
      </c>
      <c r="E740" s="218"/>
      <c r="F740" s="219">
        <v>0</v>
      </c>
      <c r="G740" s="217">
        <f t="shared" si="268"/>
        <v>0</v>
      </c>
      <c r="H740" s="209" t="str">
        <f t="shared" si="269"/>
        <v>项</v>
      </c>
    </row>
    <row r="741" s="178" customFormat="1" ht="36" customHeight="1" spans="1:8">
      <c r="A741" s="213" t="s">
        <v>1413</v>
      </c>
      <c r="B741" s="214" t="s">
        <v>1414</v>
      </c>
      <c r="C741" s="237">
        <v>0</v>
      </c>
      <c r="D741" s="237">
        <f t="shared" si="267"/>
        <v>0</v>
      </c>
      <c r="E741" s="218"/>
      <c r="F741" s="219">
        <v>0</v>
      </c>
      <c r="G741" s="217">
        <f t="shared" si="268"/>
        <v>0</v>
      </c>
      <c r="H741" s="209" t="str">
        <f t="shared" si="269"/>
        <v>项</v>
      </c>
    </row>
    <row r="742" s="178" customFormat="1" ht="36" customHeight="1" spans="1:8">
      <c r="A742" s="213" t="s">
        <v>1415</v>
      </c>
      <c r="B742" s="214" t="s">
        <v>1416</v>
      </c>
      <c r="C742" s="237">
        <v>0</v>
      </c>
      <c r="D742" s="237">
        <f t="shared" si="267"/>
        <v>0</v>
      </c>
      <c r="E742" s="218"/>
      <c r="F742" s="219">
        <v>0</v>
      </c>
      <c r="G742" s="217">
        <f t="shared" si="268"/>
        <v>0</v>
      </c>
      <c r="H742" s="209" t="str">
        <f t="shared" si="269"/>
        <v>项</v>
      </c>
    </row>
    <row r="743" s="178" customFormat="1" ht="36" customHeight="1" spans="1:8">
      <c r="A743" s="223" t="s">
        <v>1417</v>
      </c>
      <c r="B743" s="214" t="s">
        <v>1418</v>
      </c>
      <c r="C743" s="237">
        <v>0</v>
      </c>
      <c r="D743" s="237">
        <f t="shared" si="267"/>
        <v>0</v>
      </c>
      <c r="E743" s="218"/>
      <c r="F743" s="219">
        <v>0</v>
      </c>
      <c r="G743" s="217">
        <f t="shared" si="268"/>
        <v>0</v>
      </c>
      <c r="H743" s="209" t="str">
        <f t="shared" si="269"/>
        <v>项</v>
      </c>
    </row>
    <row r="744" s="178" customFormat="1" ht="36" customHeight="1" spans="1:8">
      <c r="A744" s="213" t="s">
        <v>1419</v>
      </c>
      <c r="B744" s="214" t="s">
        <v>1420</v>
      </c>
      <c r="C744" s="237">
        <v>0</v>
      </c>
      <c r="D744" s="237">
        <f t="shared" si="267"/>
        <v>0</v>
      </c>
      <c r="E744" s="218"/>
      <c r="F744" s="219">
        <v>0</v>
      </c>
      <c r="G744" s="217">
        <f t="shared" si="268"/>
        <v>0</v>
      </c>
      <c r="H744" s="209" t="str">
        <f t="shared" si="269"/>
        <v>项</v>
      </c>
    </row>
    <row r="745" s="178" customFormat="1" ht="36" customHeight="1" spans="1:8">
      <c r="A745" s="213" t="s">
        <v>1421</v>
      </c>
      <c r="B745" s="214" t="s">
        <v>1422</v>
      </c>
      <c r="C745" s="207">
        <f>SUM(C746:C751)</f>
        <v>0</v>
      </c>
      <c r="D745" s="207">
        <f>SUM(D746:D751)</f>
        <v>0</v>
      </c>
      <c r="E745" s="207">
        <f>SUM(E746:E751)</f>
        <v>0</v>
      </c>
      <c r="F745" s="207">
        <f>SUM(F746:F751)</f>
        <v>0</v>
      </c>
      <c r="G745" s="207">
        <f>SUM(G746:G751)</f>
        <v>0</v>
      </c>
      <c r="H745" s="209" t="s">
        <v>182</v>
      </c>
    </row>
    <row r="746" s="178" customFormat="1" ht="36" customHeight="1" spans="1:8">
      <c r="A746" s="213" t="s">
        <v>1423</v>
      </c>
      <c r="B746" s="214" t="s">
        <v>1424</v>
      </c>
      <c r="C746" s="237">
        <v>0</v>
      </c>
      <c r="D746" s="237">
        <f t="shared" ref="D746:D751" si="270">E746+F746</f>
        <v>0</v>
      </c>
      <c r="E746" s="218"/>
      <c r="F746" s="219">
        <v>0</v>
      </c>
      <c r="G746" s="217">
        <f t="shared" ref="G746:G751" si="271">C746+D746</f>
        <v>0</v>
      </c>
      <c r="H746" s="209" t="str">
        <f t="shared" ref="H746:H751" si="272">IF(LEN(A746)=3,"类",IF(LEN(A746)=5,"款","项"))</f>
        <v>项</v>
      </c>
    </row>
    <row r="747" s="178" customFormat="1" ht="36" customHeight="1" spans="1:8">
      <c r="A747" s="213" t="s">
        <v>1425</v>
      </c>
      <c r="B747" s="214" t="s">
        <v>1426</v>
      </c>
      <c r="C747" s="237">
        <v>0</v>
      </c>
      <c r="D747" s="237">
        <f t="shared" si="270"/>
        <v>0</v>
      </c>
      <c r="E747" s="218"/>
      <c r="F747" s="219">
        <v>0</v>
      </c>
      <c r="G747" s="217">
        <f t="shared" si="271"/>
        <v>0</v>
      </c>
      <c r="H747" s="209" t="str">
        <f t="shared" si="272"/>
        <v>项</v>
      </c>
    </row>
    <row r="748" s="178" customFormat="1" ht="36" customHeight="1" spans="1:8">
      <c r="A748" s="213" t="s">
        <v>1427</v>
      </c>
      <c r="B748" s="214" t="s">
        <v>1428</v>
      </c>
      <c r="C748" s="237">
        <v>0</v>
      </c>
      <c r="D748" s="237">
        <f t="shared" si="270"/>
        <v>0</v>
      </c>
      <c r="E748" s="218"/>
      <c r="F748" s="219">
        <v>0</v>
      </c>
      <c r="G748" s="217">
        <f t="shared" si="271"/>
        <v>0</v>
      </c>
      <c r="H748" s="209" t="str">
        <f t="shared" si="272"/>
        <v>项</v>
      </c>
    </row>
    <row r="749" s="178" customFormat="1" ht="36" customHeight="1" spans="1:8">
      <c r="A749" s="213" t="s">
        <v>1429</v>
      </c>
      <c r="B749" s="214" t="s">
        <v>1430</v>
      </c>
      <c r="C749" s="237">
        <v>0</v>
      </c>
      <c r="D749" s="237">
        <f t="shared" si="270"/>
        <v>0</v>
      </c>
      <c r="E749" s="218"/>
      <c r="F749" s="219">
        <v>0</v>
      </c>
      <c r="G749" s="217">
        <f t="shared" si="271"/>
        <v>0</v>
      </c>
      <c r="H749" s="209" t="str">
        <f t="shared" si="272"/>
        <v>项</v>
      </c>
    </row>
    <row r="750" s="178" customFormat="1" ht="36" customHeight="1" spans="1:8">
      <c r="A750" s="213" t="s">
        <v>1431</v>
      </c>
      <c r="B750" s="214" t="s">
        <v>1432</v>
      </c>
      <c r="C750" s="237">
        <v>0</v>
      </c>
      <c r="D750" s="237">
        <f t="shared" si="270"/>
        <v>0</v>
      </c>
      <c r="E750" s="218"/>
      <c r="F750" s="219">
        <v>0</v>
      </c>
      <c r="G750" s="217">
        <f t="shared" si="271"/>
        <v>0</v>
      </c>
      <c r="H750" s="209" t="str">
        <f t="shared" si="272"/>
        <v>项</v>
      </c>
    </row>
    <row r="751" s="178" customFormat="1" ht="36" customHeight="1" spans="1:8">
      <c r="A751" s="213" t="s">
        <v>1433</v>
      </c>
      <c r="B751" s="214" t="s">
        <v>1434</v>
      </c>
      <c r="C751" s="237">
        <v>0</v>
      </c>
      <c r="D751" s="237">
        <f t="shared" si="270"/>
        <v>0</v>
      </c>
      <c r="E751" s="218"/>
      <c r="F751" s="219">
        <v>0</v>
      </c>
      <c r="G751" s="217">
        <f t="shared" si="271"/>
        <v>0</v>
      </c>
      <c r="H751" s="209" t="str">
        <f t="shared" si="272"/>
        <v>项</v>
      </c>
    </row>
    <row r="752" s="178" customFormat="1" ht="36" customHeight="1" spans="1:8">
      <c r="A752" s="213" t="s">
        <v>1435</v>
      </c>
      <c r="B752" s="214" t="s">
        <v>1436</v>
      </c>
      <c r="C752" s="207">
        <f>SUM(C753:C758)</f>
        <v>0</v>
      </c>
      <c r="D752" s="207">
        <f>SUM(D753:D758)</f>
        <v>0</v>
      </c>
      <c r="E752" s="207">
        <f>SUM(E753:E758)</f>
        <v>0</v>
      </c>
      <c r="F752" s="207">
        <f>SUM(F753:F758)</f>
        <v>0</v>
      </c>
      <c r="G752" s="207">
        <f>SUM(G753:G758)</f>
        <v>0</v>
      </c>
      <c r="H752" s="209" t="s">
        <v>182</v>
      </c>
    </row>
    <row r="753" s="178" customFormat="1" ht="36" customHeight="1" spans="1:8">
      <c r="A753" s="213" t="s">
        <v>1437</v>
      </c>
      <c r="B753" s="214" t="s">
        <v>1438</v>
      </c>
      <c r="C753" s="237">
        <v>0</v>
      </c>
      <c r="D753" s="237">
        <f t="shared" ref="D753:D758" si="273">E753+F753</f>
        <v>0</v>
      </c>
      <c r="E753" s="218"/>
      <c r="F753" s="219">
        <v>0</v>
      </c>
      <c r="G753" s="217">
        <f t="shared" ref="G753:G758" si="274">C753+D753</f>
        <v>0</v>
      </c>
      <c r="H753" s="209" t="str">
        <f t="shared" ref="H753:H758" si="275">IF(LEN(A753)=3,"类",IF(LEN(A753)=5,"款","项"))</f>
        <v>项</v>
      </c>
    </row>
    <row r="754" s="178" customFormat="1" ht="36" customHeight="1" spans="1:8">
      <c r="A754" s="213" t="s">
        <v>1439</v>
      </c>
      <c r="B754" s="214" t="s">
        <v>1440</v>
      </c>
      <c r="C754" s="237">
        <v>0</v>
      </c>
      <c r="D754" s="237">
        <f t="shared" si="273"/>
        <v>0</v>
      </c>
      <c r="E754" s="218"/>
      <c r="F754" s="219">
        <v>0</v>
      </c>
      <c r="G754" s="217">
        <f t="shared" si="274"/>
        <v>0</v>
      </c>
      <c r="H754" s="209" t="str">
        <f t="shared" si="275"/>
        <v>项</v>
      </c>
    </row>
    <row r="755" s="178" customFormat="1" ht="36" customHeight="1" spans="1:8">
      <c r="A755" s="213" t="s">
        <v>1441</v>
      </c>
      <c r="B755" s="214" t="s">
        <v>1442</v>
      </c>
      <c r="C755" s="237">
        <v>0</v>
      </c>
      <c r="D755" s="237">
        <f t="shared" si="273"/>
        <v>0</v>
      </c>
      <c r="E755" s="218"/>
      <c r="F755" s="219">
        <v>0</v>
      </c>
      <c r="G755" s="217">
        <f t="shared" si="274"/>
        <v>0</v>
      </c>
      <c r="H755" s="209" t="str">
        <f t="shared" si="275"/>
        <v>项</v>
      </c>
    </row>
    <row r="756" s="178" customFormat="1" ht="36" customHeight="1" spans="1:8">
      <c r="A756" s="213" t="s">
        <v>1443</v>
      </c>
      <c r="B756" s="214" t="s">
        <v>1444</v>
      </c>
      <c r="C756" s="237">
        <v>0</v>
      </c>
      <c r="D756" s="237">
        <f t="shared" si="273"/>
        <v>0</v>
      </c>
      <c r="E756" s="218"/>
      <c r="F756" s="219">
        <v>0</v>
      </c>
      <c r="G756" s="217">
        <f t="shared" si="274"/>
        <v>0</v>
      </c>
      <c r="H756" s="209" t="str">
        <f t="shared" si="275"/>
        <v>项</v>
      </c>
    </row>
    <row r="757" s="178" customFormat="1" ht="36" customHeight="1" spans="1:8">
      <c r="A757" s="213" t="s">
        <v>1445</v>
      </c>
      <c r="B757" s="214" t="s">
        <v>1446</v>
      </c>
      <c r="C757" s="237">
        <v>0</v>
      </c>
      <c r="D757" s="237">
        <f t="shared" si="273"/>
        <v>0</v>
      </c>
      <c r="E757" s="218"/>
      <c r="F757" s="219">
        <v>0</v>
      </c>
      <c r="G757" s="217">
        <f t="shared" si="274"/>
        <v>0</v>
      </c>
      <c r="H757" s="209" t="str">
        <f t="shared" si="275"/>
        <v>项</v>
      </c>
    </row>
    <row r="758" s="178" customFormat="1" ht="36" customHeight="1" spans="1:8">
      <c r="A758" s="213" t="s">
        <v>1447</v>
      </c>
      <c r="B758" s="214" t="s">
        <v>1448</v>
      </c>
      <c r="C758" s="237">
        <v>0</v>
      </c>
      <c r="D758" s="237">
        <f t="shared" si="273"/>
        <v>0</v>
      </c>
      <c r="E758" s="218"/>
      <c r="F758" s="219">
        <v>0</v>
      </c>
      <c r="G758" s="217">
        <f t="shared" si="274"/>
        <v>0</v>
      </c>
      <c r="H758" s="209" t="str">
        <f t="shared" si="275"/>
        <v>项</v>
      </c>
    </row>
    <row r="759" s="178" customFormat="1" ht="36" customHeight="1" spans="1:8">
      <c r="A759" s="213" t="s">
        <v>1449</v>
      </c>
      <c r="B759" s="214" t="s">
        <v>1450</v>
      </c>
      <c r="C759" s="207">
        <f>SUM(C760:C764)</f>
        <v>0</v>
      </c>
      <c r="D759" s="207">
        <f>SUM(D760:D764)</f>
        <v>0</v>
      </c>
      <c r="E759" s="207">
        <f>SUM(E760:E764)</f>
        <v>0</v>
      </c>
      <c r="F759" s="207">
        <f>SUM(F760:F764)</f>
        <v>0</v>
      </c>
      <c r="G759" s="207">
        <f>SUM(G760:G764)</f>
        <v>0</v>
      </c>
      <c r="H759" s="209" t="s">
        <v>182</v>
      </c>
    </row>
    <row r="760" s="178" customFormat="1" ht="36" customHeight="1" spans="1:8">
      <c r="A760" s="213" t="s">
        <v>1451</v>
      </c>
      <c r="B760" s="214" t="s">
        <v>1452</v>
      </c>
      <c r="C760" s="237">
        <v>0</v>
      </c>
      <c r="D760" s="237">
        <f t="shared" ref="D760:D764" si="276">E760+F760</f>
        <v>0</v>
      </c>
      <c r="E760" s="218"/>
      <c r="F760" s="219">
        <v>0</v>
      </c>
      <c r="G760" s="217">
        <f t="shared" ref="G760:G764" si="277">C760+D760</f>
        <v>0</v>
      </c>
      <c r="H760" s="209" t="str">
        <f t="shared" ref="H760:H764" si="278">IF(LEN(A760)=3,"类",IF(LEN(A760)=5,"款","项"))</f>
        <v>项</v>
      </c>
    </row>
    <row r="761" s="178" customFormat="1" ht="36" customHeight="1" spans="1:8">
      <c r="A761" s="213" t="s">
        <v>1453</v>
      </c>
      <c r="B761" s="214" t="s">
        <v>1454</v>
      </c>
      <c r="C761" s="237">
        <v>0</v>
      </c>
      <c r="D761" s="237">
        <f t="shared" si="276"/>
        <v>0</v>
      </c>
      <c r="E761" s="218"/>
      <c r="F761" s="219">
        <v>0</v>
      </c>
      <c r="G761" s="217">
        <f t="shared" si="277"/>
        <v>0</v>
      </c>
      <c r="H761" s="209" t="str">
        <f t="shared" si="278"/>
        <v>项</v>
      </c>
    </row>
    <row r="762" s="178" customFormat="1" ht="36" customHeight="1" spans="1:8">
      <c r="A762" s="213" t="s">
        <v>1455</v>
      </c>
      <c r="B762" s="214" t="s">
        <v>1456</v>
      </c>
      <c r="C762" s="237">
        <v>0</v>
      </c>
      <c r="D762" s="237">
        <f t="shared" si="276"/>
        <v>0</v>
      </c>
      <c r="E762" s="218"/>
      <c r="F762" s="219">
        <v>0</v>
      </c>
      <c r="G762" s="217">
        <f t="shared" si="277"/>
        <v>0</v>
      </c>
      <c r="H762" s="209" t="str">
        <f t="shared" si="278"/>
        <v>项</v>
      </c>
    </row>
    <row r="763" s="178" customFormat="1" ht="36" customHeight="1" spans="1:8">
      <c r="A763" s="213" t="s">
        <v>1457</v>
      </c>
      <c r="B763" s="214" t="s">
        <v>1458</v>
      </c>
      <c r="C763" s="237">
        <v>0</v>
      </c>
      <c r="D763" s="237">
        <f t="shared" si="276"/>
        <v>0</v>
      </c>
      <c r="E763" s="218"/>
      <c r="F763" s="219">
        <v>0</v>
      </c>
      <c r="G763" s="217">
        <f t="shared" si="277"/>
        <v>0</v>
      </c>
      <c r="H763" s="209" t="str">
        <f t="shared" si="278"/>
        <v>项</v>
      </c>
    </row>
    <row r="764" s="178" customFormat="1" ht="36" customHeight="1" spans="1:8">
      <c r="A764" s="213" t="s">
        <v>1459</v>
      </c>
      <c r="B764" s="214" t="s">
        <v>1460</v>
      </c>
      <c r="C764" s="237">
        <v>0</v>
      </c>
      <c r="D764" s="237">
        <f t="shared" si="276"/>
        <v>0</v>
      </c>
      <c r="E764" s="218"/>
      <c r="F764" s="219">
        <v>0</v>
      </c>
      <c r="G764" s="217">
        <f t="shared" si="277"/>
        <v>0</v>
      </c>
      <c r="H764" s="209" t="str">
        <f t="shared" si="278"/>
        <v>项</v>
      </c>
    </row>
    <row r="765" s="178" customFormat="1" ht="36" customHeight="1" spans="1:8">
      <c r="A765" s="213" t="s">
        <v>1461</v>
      </c>
      <c r="B765" s="214" t="s">
        <v>1462</v>
      </c>
      <c r="C765" s="207">
        <f>SUM(C766:C767)</f>
        <v>0</v>
      </c>
      <c r="D765" s="207">
        <f>SUM(D766:D767)</f>
        <v>0</v>
      </c>
      <c r="E765" s="207">
        <f>SUM(E766:E767)</f>
        <v>0</v>
      </c>
      <c r="F765" s="207">
        <f>SUM(F766:F767)</f>
        <v>0</v>
      </c>
      <c r="G765" s="207">
        <f>SUM(G766:G767)</f>
        <v>0</v>
      </c>
      <c r="H765" s="209" t="s">
        <v>182</v>
      </c>
    </row>
    <row r="766" s="178" customFormat="1" ht="36" customHeight="1" spans="1:8">
      <c r="A766" s="213" t="s">
        <v>1463</v>
      </c>
      <c r="B766" s="214" t="s">
        <v>1464</v>
      </c>
      <c r="C766" s="237">
        <v>0</v>
      </c>
      <c r="D766" s="237">
        <f t="shared" ref="D766:D770" si="279">E766+F766</f>
        <v>0</v>
      </c>
      <c r="E766" s="218"/>
      <c r="F766" s="219">
        <v>0</v>
      </c>
      <c r="G766" s="217">
        <f t="shared" ref="G766:G770" si="280">C766+D766</f>
        <v>0</v>
      </c>
      <c r="H766" s="209" t="str">
        <f t="shared" ref="H766:H770" si="281">IF(LEN(A766)=3,"类",IF(LEN(A766)=5,"款","项"))</f>
        <v>项</v>
      </c>
    </row>
    <row r="767" s="178" customFormat="1" ht="36" customHeight="1" spans="1:8">
      <c r="A767" s="213" t="s">
        <v>1465</v>
      </c>
      <c r="B767" s="214" t="s">
        <v>1466</v>
      </c>
      <c r="C767" s="237">
        <v>0</v>
      </c>
      <c r="D767" s="237">
        <f t="shared" si="279"/>
        <v>0</v>
      </c>
      <c r="E767" s="218"/>
      <c r="F767" s="219">
        <v>0</v>
      </c>
      <c r="G767" s="217">
        <f t="shared" si="280"/>
        <v>0</v>
      </c>
      <c r="H767" s="209" t="str">
        <f t="shared" si="281"/>
        <v>项</v>
      </c>
    </row>
    <row r="768" s="178" customFormat="1" ht="36" customHeight="1" spans="1:8">
      <c r="A768" s="213" t="s">
        <v>1467</v>
      </c>
      <c r="B768" s="214" t="s">
        <v>1468</v>
      </c>
      <c r="C768" s="207">
        <f>SUM(C769:C770)</f>
        <v>0</v>
      </c>
      <c r="D768" s="207">
        <f>SUM(D769:D770)</f>
        <v>0</v>
      </c>
      <c r="E768" s="207">
        <f>SUM(E769:E770)</f>
        <v>0</v>
      </c>
      <c r="F768" s="207">
        <f>SUM(F769:F770)</f>
        <v>0</v>
      </c>
      <c r="G768" s="207">
        <f>SUM(G769:G770)</f>
        <v>0</v>
      </c>
      <c r="H768" s="209" t="s">
        <v>182</v>
      </c>
    </row>
    <row r="769" s="178" customFormat="1" ht="36" customHeight="1" spans="1:8">
      <c r="A769" s="213" t="s">
        <v>1469</v>
      </c>
      <c r="B769" s="214" t="s">
        <v>1470</v>
      </c>
      <c r="C769" s="237">
        <v>0</v>
      </c>
      <c r="D769" s="237">
        <f t="shared" si="279"/>
        <v>0</v>
      </c>
      <c r="E769" s="218"/>
      <c r="F769" s="219">
        <v>0</v>
      </c>
      <c r="G769" s="217">
        <f t="shared" si="280"/>
        <v>0</v>
      </c>
      <c r="H769" s="209" t="str">
        <f t="shared" si="281"/>
        <v>项</v>
      </c>
    </row>
    <row r="770" s="178" customFormat="1" ht="36" customHeight="1" spans="1:8">
      <c r="A770" s="213" t="s">
        <v>1471</v>
      </c>
      <c r="B770" s="214" t="s">
        <v>1472</v>
      </c>
      <c r="C770" s="237">
        <v>0</v>
      </c>
      <c r="D770" s="237">
        <f t="shared" si="279"/>
        <v>0</v>
      </c>
      <c r="E770" s="218"/>
      <c r="F770" s="219">
        <v>0</v>
      </c>
      <c r="G770" s="217">
        <f t="shared" si="280"/>
        <v>0</v>
      </c>
      <c r="H770" s="209" t="str">
        <f t="shared" si="281"/>
        <v>项</v>
      </c>
    </row>
    <row r="771" s="178" customFormat="1" ht="36" customHeight="1" spans="1:8">
      <c r="A771" s="213" t="s">
        <v>1473</v>
      </c>
      <c r="B771" s="214" t="s">
        <v>1474</v>
      </c>
      <c r="C771" s="207">
        <f>C772</f>
        <v>0</v>
      </c>
      <c r="D771" s="207">
        <f>D772</f>
        <v>0</v>
      </c>
      <c r="E771" s="207">
        <f>E772</f>
        <v>0</v>
      </c>
      <c r="F771" s="207">
        <f>F772</f>
        <v>0</v>
      </c>
      <c r="G771" s="207">
        <f>G772</f>
        <v>0</v>
      </c>
      <c r="H771" s="209" t="s">
        <v>182</v>
      </c>
    </row>
    <row r="772" s="178" customFormat="1" ht="36" customHeight="1" spans="1:8">
      <c r="A772" s="213">
        <v>2110901</v>
      </c>
      <c r="B772" s="225" t="s">
        <v>1474</v>
      </c>
      <c r="C772" s="237">
        <v>0</v>
      </c>
      <c r="D772" s="237">
        <f t="shared" ref="D772:D780" si="282">E772+F772</f>
        <v>0</v>
      </c>
      <c r="E772" s="218"/>
      <c r="F772" s="219">
        <v>0</v>
      </c>
      <c r="G772" s="217">
        <f t="shared" ref="G772:G780" si="283">C772+D772</f>
        <v>0</v>
      </c>
      <c r="H772" s="209" t="str">
        <f t="shared" ref="H772:H780" si="284">IF(LEN(A772)=3,"类",IF(LEN(A772)=5,"款","项"))</f>
        <v>项</v>
      </c>
    </row>
    <row r="773" s="178" customFormat="1" ht="36" customHeight="1" spans="1:8">
      <c r="A773" s="213" t="s">
        <v>1475</v>
      </c>
      <c r="B773" s="214" t="s">
        <v>1476</v>
      </c>
      <c r="C773" s="207">
        <f>C774</f>
        <v>0</v>
      </c>
      <c r="D773" s="207">
        <f>D774</f>
        <v>0</v>
      </c>
      <c r="E773" s="207">
        <f>E774</f>
        <v>0</v>
      </c>
      <c r="F773" s="207">
        <f>F774</f>
        <v>0</v>
      </c>
      <c r="G773" s="207">
        <f>G774</f>
        <v>0</v>
      </c>
      <c r="H773" s="209" t="s">
        <v>182</v>
      </c>
    </row>
    <row r="774" s="178" customFormat="1" ht="36" customHeight="1" spans="1:8">
      <c r="A774" s="213">
        <v>2111001</v>
      </c>
      <c r="B774" s="225" t="s">
        <v>1476</v>
      </c>
      <c r="C774" s="237">
        <v>0</v>
      </c>
      <c r="D774" s="237">
        <f t="shared" si="282"/>
        <v>0</v>
      </c>
      <c r="E774" s="218"/>
      <c r="F774" s="219">
        <v>0</v>
      </c>
      <c r="G774" s="217">
        <f t="shared" si="283"/>
        <v>0</v>
      </c>
      <c r="H774" s="209" t="str">
        <f t="shared" si="284"/>
        <v>项</v>
      </c>
    </row>
    <row r="775" s="178" customFormat="1" ht="36" customHeight="1" spans="1:8">
      <c r="A775" s="213" t="s">
        <v>1477</v>
      </c>
      <c r="B775" s="214" t="s">
        <v>1478</v>
      </c>
      <c r="C775" s="207">
        <f>SUM(C776:C780)</f>
        <v>0</v>
      </c>
      <c r="D775" s="207">
        <f>SUM(D776:D780)</f>
        <v>0</v>
      </c>
      <c r="E775" s="207">
        <f>SUM(E776:E780)</f>
        <v>0</v>
      </c>
      <c r="F775" s="207">
        <f>SUM(F776:F780)</f>
        <v>0</v>
      </c>
      <c r="G775" s="207">
        <f>SUM(G776:G780)</f>
        <v>0</v>
      </c>
      <c r="H775" s="209" t="s">
        <v>182</v>
      </c>
    </row>
    <row r="776" s="178" customFormat="1" ht="36" customHeight="1" spans="1:8">
      <c r="A776" s="213" t="s">
        <v>1479</v>
      </c>
      <c r="B776" s="214" t="s">
        <v>1480</v>
      </c>
      <c r="C776" s="237">
        <v>0</v>
      </c>
      <c r="D776" s="237">
        <f t="shared" si="282"/>
        <v>0</v>
      </c>
      <c r="E776" s="218"/>
      <c r="F776" s="219">
        <v>0</v>
      </c>
      <c r="G776" s="217">
        <f t="shared" si="283"/>
        <v>0</v>
      </c>
      <c r="H776" s="209" t="str">
        <f t="shared" si="284"/>
        <v>项</v>
      </c>
    </row>
    <row r="777" s="178" customFormat="1" ht="36" customHeight="1" spans="1:8">
      <c r="A777" s="213" t="s">
        <v>1481</v>
      </c>
      <c r="B777" s="214" t="s">
        <v>1482</v>
      </c>
      <c r="C777" s="237">
        <v>0</v>
      </c>
      <c r="D777" s="237">
        <f t="shared" si="282"/>
        <v>0</v>
      </c>
      <c r="E777" s="218"/>
      <c r="F777" s="219">
        <v>0</v>
      </c>
      <c r="G777" s="217">
        <f t="shared" si="283"/>
        <v>0</v>
      </c>
      <c r="H777" s="209" t="str">
        <f t="shared" si="284"/>
        <v>项</v>
      </c>
    </row>
    <row r="778" s="178" customFormat="1" ht="36" customHeight="1" spans="1:8">
      <c r="A778" s="213" t="s">
        <v>1483</v>
      </c>
      <c r="B778" s="214" t="s">
        <v>1484</v>
      </c>
      <c r="C778" s="237">
        <v>0</v>
      </c>
      <c r="D778" s="237">
        <f t="shared" si="282"/>
        <v>0</v>
      </c>
      <c r="E778" s="218"/>
      <c r="F778" s="219">
        <v>0</v>
      </c>
      <c r="G778" s="217">
        <f t="shared" si="283"/>
        <v>0</v>
      </c>
      <c r="H778" s="209" t="str">
        <f t="shared" si="284"/>
        <v>项</v>
      </c>
    </row>
    <row r="779" s="178" customFormat="1" ht="36" customHeight="1" spans="1:8">
      <c r="A779" s="213" t="s">
        <v>1485</v>
      </c>
      <c r="B779" s="214" t="s">
        <v>1486</v>
      </c>
      <c r="C779" s="237">
        <v>0</v>
      </c>
      <c r="D779" s="237">
        <f t="shared" si="282"/>
        <v>0</v>
      </c>
      <c r="E779" s="218"/>
      <c r="F779" s="219">
        <v>0</v>
      </c>
      <c r="G779" s="217">
        <f t="shared" si="283"/>
        <v>0</v>
      </c>
      <c r="H779" s="209" t="str">
        <f t="shared" si="284"/>
        <v>项</v>
      </c>
    </row>
    <row r="780" s="178" customFormat="1" ht="36" customHeight="1" spans="1:8">
      <c r="A780" s="213" t="s">
        <v>1487</v>
      </c>
      <c r="B780" s="214" t="s">
        <v>1488</v>
      </c>
      <c r="C780" s="237">
        <v>0</v>
      </c>
      <c r="D780" s="237">
        <f t="shared" si="282"/>
        <v>0</v>
      </c>
      <c r="E780" s="218"/>
      <c r="F780" s="219">
        <v>0</v>
      </c>
      <c r="G780" s="217">
        <f t="shared" si="283"/>
        <v>0</v>
      </c>
      <c r="H780" s="209" t="str">
        <f t="shared" si="284"/>
        <v>项</v>
      </c>
    </row>
    <row r="781" s="178" customFormat="1" ht="36" customHeight="1" spans="1:8">
      <c r="A781" s="213" t="s">
        <v>1489</v>
      </c>
      <c r="B781" s="214" t="s">
        <v>1490</v>
      </c>
      <c r="C781" s="207">
        <f>C782</f>
        <v>0</v>
      </c>
      <c r="D781" s="207">
        <f>D782</f>
        <v>0</v>
      </c>
      <c r="E781" s="207">
        <f>E782</f>
        <v>0</v>
      </c>
      <c r="F781" s="207">
        <f>F782</f>
        <v>0</v>
      </c>
      <c r="G781" s="207">
        <f>G782</f>
        <v>0</v>
      </c>
      <c r="H781" s="209" t="s">
        <v>182</v>
      </c>
    </row>
    <row r="782" s="178" customFormat="1" ht="36" customHeight="1" spans="1:8">
      <c r="A782" s="223" t="s">
        <v>1491</v>
      </c>
      <c r="B782" s="214" t="s">
        <v>1490</v>
      </c>
      <c r="C782" s="237">
        <v>0</v>
      </c>
      <c r="D782" s="237">
        <f t="shared" ref="D782:D799" si="285">E782+F782</f>
        <v>0</v>
      </c>
      <c r="E782" s="218"/>
      <c r="F782" s="219">
        <v>0</v>
      </c>
      <c r="G782" s="217">
        <f t="shared" ref="G782:G799" si="286">C782+D782</f>
        <v>0</v>
      </c>
      <c r="H782" s="209" t="str">
        <f t="shared" ref="H782:H799" si="287">IF(LEN(A782)=3,"类",IF(LEN(A782)=5,"款","项"))</f>
        <v>项</v>
      </c>
    </row>
    <row r="783" s="178" customFormat="1" ht="36" customHeight="1" spans="1:8">
      <c r="A783" s="213" t="s">
        <v>1492</v>
      </c>
      <c r="B783" s="214" t="s">
        <v>1493</v>
      </c>
      <c r="C783" s="207">
        <f>C784</f>
        <v>0</v>
      </c>
      <c r="D783" s="207">
        <f>D784</f>
        <v>0</v>
      </c>
      <c r="E783" s="207">
        <f>E784</f>
        <v>0</v>
      </c>
      <c r="F783" s="207">
        <f>F784</f>
        <v>0</v>
      </c>
      <c r="G783" s="207">
        <f>G784</f>
        <v>0</v>
      </c>
      <c r="H783" s="209" t="s">
        <v>182</v>
      </c>
    </row>
    <row r="784" s="178" customFormat="1" ht="36" customHeight="1" spans="1:8">
      <c r="A784" s="223" t="s">
        <v>1494</v>
      </c>
      <c r="B784" s="214" t="s">
        <v>1493</v>
      </c>
      <c r="C784" s="237">
        <v>0</v>
      </c>
      <c r="D784" s="237">
        <f t="shared" si="285"/>
        <v>0</v>
      </c>
      <c r="E784" s="218"/>
      <c r="F784" s="219">
        <v>0</v>
      </c>
      <c r="G784" s="217">
        <f t="shared" si="286"/>
        <v>0</v>
      </c>
      <c r="H784" s="209" t="str">
        <f t="shared" si="287"/>
        <v>项</v>
      </c>
    </row>
    <row r="785" s="178" customFormat="1" ht="36" customHeight="1" spans="1:8">
      <c r="A785" s="213" t="s">
        <v>1495</v>
      </c>
      <c r="B785" s="214" t="s">
        <v>1496</v>
      </c>
      <c r="C785" s="207">
        <f>SUM(C786:C799)</f>
        <v>0</v>
      </c>
      <c r="D785" s="207">
        <f>SUM(D786:D799)</f>
        <v>0</v>
      </c>
      <c r="E785" s="207">
        <f>SUM(E786:E799)</f>
        <v>0</v>
      </c>
      <c r="F785" s="207">
        <f>SUM(F786:F799)</f>
        <v>0</v>
      </c>
      <c r="G785" s="207">
        <f>SUM(G786:G799)</f>
        <v>0</v>
      </c>
      <c r="H785" s="209" t="s">
        <v>182</v>
      </c>
    </row>
    <row r="786" s="178" customFormat="1" ht="36" customHeight="1" spans="1:8">
      <c r="A786" s="213" t="s">
        <v>1497</v>
      </c>
      <c r="B786" s="214" t="s">
        <v>184</v>
      </c>
      <c r="C786" s="237">
        <v>0</v>
      </c>
      <c r="D786" s="237">
        <f t="shared" si="285"/>
        <v>0</v>
      </c>
      <c r="E786" s="218"/>
      <c r="F786" s="219">
        <v>0</v>
      </c>
      <c r="G786" s="217">
        <f t="shared" si="286"/>
        <v>0</v>
      </c>
      <c r="H786" s="209" t="str">
        <f t="shared" si="287"/>
        <v>项</v>
      </c>
    </row>
    <row r="787" s="178" customFormat="1" ht="36" customHeight="1" spans="1:8">
      <c r="A787" s="213" t="s">
        <v>1498</v>
      </c>
      <c r="B787" s="214" t="s">
        <v>186</v>
      </c>
      <c r="C787" s="237">
        <v>0</v>
      </c>
      <c r="D787" s="237">
        <f t="shared" si="285"/>
        <v>0</v>
      </c>
      <c r="E787" s="218"/>
      <c r="F787" s="219">
        <v>0</v>
      </c>
      <c r="G787" s="217">
        <f t="shared" si="286"/>
        <v>0</v>
      </c>
      <c r="H787" s="209" t="str">
        <f t="shared" si="287"/>
        <v>项</v>
      </c>
    </row>
    <row r="788" s="178" customFormat="1" ht="36" customHeight="1" spans="1:8">
      <c r="A788" s="213" t="s">
        <v>1499</v>
      </c>
      <c r="B788" s="214" t="s">
        <v>188</v>
      </c>
      <c r="C788" s="237">
        <v>0</v>
      </c>
      <c r="D788" s="237">
        <f t="shared" si="285"/>
        <v>0</v>
      </c>
      <c r="E788" s="218"/>
      <c r="F788" s="219">
        <v>0</v>
      </c>
      <c r="G788" s="217">
        <f t="shared" si="286"/>
        <v>0</v>
      </c>
      <c r="H788" s="209" t="str">
        <f t="shared" si="287"/>
        <v>项</v>
      </c>
    </row>
    <row r="789" s="178" customFormat="1" ht="36" customHeight="1" spans="1:8">
      <c r="A789" s="213" t="s">
        <v>1500</v>
      </c>
      <c r="B789" s="214" t="s">
        <v>1501</v>
      </c>
      <c r="C789" s="237">
        <v>0</v>
      </c>
      <c r="D789" s="237">
        <f t="shared" si="285"/>
        <v>0</v>
      </c>
      <c r="E789" s="218"/>
      <c r="F789" s="219">
        <v>0</v>
      </c>
      <c r="G789" s="217">
        <f t="shared" si="286"/>
        <v>0</v>
      </c>
      <c r="H789" s="209" t="str">
        <f t="shared" si="287"/>
        <v>项</v>
      </c>
    </row>
    <row r="790" s="178" customFormat="1" ht="36" customHeight="1" spans="1:8">
      <c r="A790" s="213" t="s">
        <v>1502</v>
      </c>
      <c r="B790" s="214" t="s">
        <v>1503</v>
      </c>
      <c r="C790" s="237">
        <v>0</v>
      </c>
      <c r="D790" s="237">
        <f t="shared" si="285"/>
        <v>0</v>
      </c>
      <c r="E790" s="218"/>
      <c r="F790" s="219">
        <v>0</v>
      </c>
      <c r="G790" s="217">
        <f t="shared" si="286"/>
        <v>0</v>
      </c>
      <c r="H790" s="209" t="str">
        <f t="shared" si="287"/>
        <v>项</v>
      </c>
    </row>
    <row r="791" s="178" customFormat="1" ht="36" customHeight="1" spans="1:8">
      <c r="A791" s="213" t="s">
        <v>1504</v>
      </c>
      <c r="B791" s="214" t="s">
        <v>1505</v>
      </c>
      <c r="C791" s="237">
        <v>0</v>
      </c>
      <c r="D791" s="237">
        <f t="shared" si="285"/>
        <v>0</v>
      </c>
      <c r="E791" s="218"/>
      <c r="F791" s="219">
        <v>0</v>
      </c>
      <c r="G791" s="217">
        <f t="shared" si="286"/>
        <v>0</v>
      </c>
      <c r="H791" s="209" t="str">
        <f t="shared" si="287"/>
        <v>项</v>
      </c>
    </row>
    <row r="792" s="178" customFormat="1" ht="36" customHeight="1" spans="1:8">
      <c r="A792" s="213" t="s">
        <v>1506</v>
      </c>
      <c r="B792" s="214" t="s">
        <v>1507</v>
      </c>
      <c r="C792" s="237">
        <v>0</v>
      </c>
      <c r="D792" s="237">
        <f t="shared" si="285"/>
        <v>0</v>
      </c>
      <c r="E792" s="218"/>
      <c r="F792" s="219">
        <v>0</v>
      </c>
      <c r="G792" s="217">
        <f t="shared" si="286"/>
        <v>0</v>
      </c>
      <c r="H792" s="209" t="str">
        <f t="shared" si="287"/>
        <v>项</v>
      </c>
    </row>
    <row r="793" s="178" customFormat="1" ht="36" customHeight="1" spans="1:8">
      <c r="A793" s="213" t="s">
        <v>1508</v>
      </c>
      <c r="B793" s="214" t="s">
        <v>1509</v>
      </c>
      <c r="C793" s="237">
        <v>0</v>
      </c>
      <c r="D793" s="237">
        <f t="shared" si="285"/>
        <v>0</v>
      </c>
      <c r="E793" s="218"/>
      <c r="F793" s="219">
        <v>0</v>
      </c>
      <c r="G793" s="217">
        <f t="shared" si="286"/>
        <v>0</v>
      </c>
      <c r="H793" s="209" t="str">
        <f t="shared" si="287"/>
        <v>项</v>
      </c>
    </row>
    <row r="794" s="178" customFormat="1" ht="36" customHeight="1" spans="1:8">
      <c r="A794" s="213" t="s">
        <v>1510</v>
      </c>
      <c r="B794" s="214" t="s">
        <v>1511</v>
      </c>
      <c r="C794" s="237">
        <v>0</v>
      </c>
      <c r="D794" s="237">
        <f t="shared" si="285"/>
        <v>0</v>
      </c>
      <c r="E794" s="218"/>
      <c r="F794" s="219">
        <v>0</v>
      </c>
      <c r="G794" s="217">
        <f t="shared" si="286"/>
        <v>0</v>
      </c>
      <c r="H794" s="209" t="str">
        <f t="shared" si="287"/>
        <v>项</v>
      </c>
    </row>
    <row r="795" s="178" customFormat="1" ht="36" customHeight="1" spans="1:8">
      <c r="A795" s="213" t="s">
        <v>1512</v>
      </c>
      <c r="B795" s="214" t="s">
        <v>1513</v>
      </c>
      <c r="C795" s="237">
        <v>0</v>
      </c>
      <c r="D795" s="237">
        <f t="shared" si="285"/>
        <v>0</v>
      </c>
      <c r="E795" s="218"/>
      <c r="F795" s="219">
        <v>0</v>
      </c>
      <c r="G795" s="217">
        <f t="shared" si="286"/>
        <v>0</v>
      </c>
      <c r="H795" s="209" t="str">
        <f t="shared" si="287"/>
        <v>项</v>
      </c>
    </row>
    <row r="796" s="178" customFormat="1" ht="36" customHeight="1" spans="1:8">
      <c r="A796" s="213" t="s">
        <v>1514</v>
      </c>
      <c r="B796" s="214" t="s">
        <v>285</v>
      </c>
      <c r="C796" s="237">
        <v>0</v>
      </c>
      <c r="D796" s="237">
        <f t="shared" si="285"/>
        <v>0</v>
      </c>
      <c r="E796" s="218"/>
      <c r="F796" s="219">
        <v>0</v>
      </c>
      <c r="G796" s="217">
        <f t="shared" si="286"/>
        <v>0</v>
      </c>
      <c r="H796" s="209" t="str">
        <f t="shared" si="287"/>
        <v>项</v>
      </c>
    </row>
    <row r="797" s="178" customFormat="1" ht="36" customHeight="1" spans="1:8">
      <c r="A797" s="213" t="s">
        <v>1515</v>
      </c>
      <c r="B797" s="214" t="s">
        <v>1516</v>
      </c>
      <c r="C797" s="237">
        <v>0</v>
      </c>
      <c r="D797" s="237">
        <f t="shared" si="285"/>
        <v>0</v>
      </c>
      <c r="E797" s="218"/>
      <c r="F797" s="219">
        <v>0</v>
      </c>
      <c r="G797" s="217">
        <f t="shared" si="286"/>
        <v>0</v>
      </c>
      <c r="H797" s="209" t="str">
        <f t="shared" si="287"/>
        <v>项</v>
      </c>
    </row>
    <row r="798" s="178" customFormat="1" ht="36" customHeight="1" spans="1:8">
      <c r="A798" s="213" t="s">
        <v>1517</v>
      </c>
      <c r="B798" s="214" t="s">
        <v>202</v>
      </c>
      <c r="C798" s="237">
        <v>0</v>
      </c>
      <c r="D798" s="237">
        <f t="shared" si="285"/>
        <v>0</v>
      </c>
      <c r="E798" s="218"/>
      <c r="F798" s="219">
        <v>0</v>
      </c>
      <c r="G798" s="217">
        <f t="shared" si="286"/>
        <v>0</v>
      </c>
      <c r="H798" s="209" t="str">
        <f t="shared" si="287"/>
        <v>项</v>
      </c>
    </row>
    <row r="799" s="178" customFormat="1" ht="36" customHeight="1" spans="1:8">
      <c r="A799" s="213" t="s">
        <v>1518</v>
      </c>
      <c r="B799" s="214" t="s">
        <v>1519</v>
      </c>
      <c r="C799" s="237">
        <v>0</v>
      </c>
      <c r="D799" s="237">
        <f t="shared" si="285"/>
        <v>0</v>
      </c>
      <c r="E799" s="218"/>
      <c r="F799" s="219">
        <v>0</v>
      </c>
      <c r="G799" s="217">
        <f t="shared" si="286"/>
        <v>0</v>
      </c>
      <c r="H799" s="209" t="str">
        <f t="shared" si="287"/>
        <v>项</v>
      </c>
    </row>
    <row r="800" s="178" customFormat="1" ht="36" customHeight="1" spans="1:8">
      <c r="A800" s="213" t="s">
        <v>1520</v>
      </c>
      <c r="B800" s="214" t="s">
        <v>1521</v>
      </c>
      <c r="C800" s="207">
        <f>C801</f>
        <v>0</v>
      </c>
      <c r="D800" s="207">
        <f>D801</f>
        <v>0</v>
      </c>
      <c r="E800" s="207">
        <f>E801</f>
        <v>0</v>
      </c>
      <c r="F800" s="207">
        <f>F801</f>
        <v>0</v>
      </c>
      <c r="G800" s="207">
        <f>G801</f>
        <v>0</v>
      </c>
      <c r="H800" s="209" t="s">
        <v>182</v>
      </c>
    </row>
    <row r="801" s="178" customFormat="1" ht="36" customHeight="1" spans="1:8">
      <c r="A801" s="223" t="s">
        <v>1522</v>
      </c>
      <c r="B801" s="214" t="s">
        <v>1521</v>
      </c>
      <c r="C801" s="237">
        <v>0</v>
      </c>
      <c r="D801" s="237">
        <f t="shared" ref="D801:D813" si="288">E801+F801</f>
        <v>0</v>
      </c>
      <c r="E801" s="218"/>
      <c r="F801" s="219">
        <v>0</v>
      </c>
      <c r="G801" s="217">
        <f t="shared" ref="G801:G813" si="289">C801+D801</f>
        <v>0</v>
      </c>
      <c r="H801" s="209" t="str">
        <f t="shared" ref="H801:H813" si="290">IF(LEN(A801)=3,"类",IF(LEN(A801)=5,"款","项"))</f>
        <v>项</v>
      </c>
    </row>
    <row r="802" s="178" customFormat="1" ht="36" customHeight="1" spans="1:8">
      <c r="A802" s="210" t="s">
        <v>139</v>
      </c>
      <c r="B802" s="206" t="s">
        <v>140</v>
      </c>
      <c r="C802" s="207">
        <f>SUM(C803,C814,C816,C819,C821,C823)</f>
        <v>7534</v>
      </c>
      <c r="D802" s="207">
        <f>SUM(D803,D814,D816,D819,D821,D823)</f>
        <v>112</v>
      </c>
      <c r="E802" s="207">
        <f>SUM(E803,E814,E816,E819,E821,E823)</f>
        <v>171</v>
      </c>
      <c r="F802" s="207">
        <f>SUM(F803,F814,F816,F819,F821,F823)</f>
        <v>-59</v>
      </c>
      <c r="G802" s="207">
        <f>SUM(G803,G814,G816,G819,G821,G823)</f>
        <v>7646</v>
      </c>
      <c r="H802" s="209" t="s">
        <v>179</v>
      </c>
    </row>
    <row r="803" s="178" customFormat="1" ht="36" customHeight="1" spans="1:8">
      <c r="A803" s="213" t="s">
        <v>1523</v>
      </c>
      <c r="B803" s="214" t="s">
        <v>1524</v>
      </c>
      <c r="C803" s="207">
        <f>SUM(C804:C813)</f>
        <v>7178</v>
      </c>
      <c r="D803" s="207">
        <f>SUM(D804:D813)</f>
        <v>155</v>
      </c>
      <c r="E803" s="207">
        <f>SUM(E804:E813)</f>
        <v>171</v>
      </c>
      <c r="F803" s="207">
        <f>SUM(F804:F813)</f>
        <v>-16</v>
      </c>
      <c r="G803" s="207">
        <f>SUM(G804:G813)</f>
        <v>7333</v>
      </c>
      <c r="H803" s="209" t="s">
        <v>182</v>
      </c>
    </row>
    <row r="804" s="178" customFormat="1" ht="36" customHeight="1" spans="1:8">
      <c r="A804" s="213" t="s">
        <v>1525</v>
      </c>
      <c r="B804" s="214" t="s">
        <v>184</v>
      </c>
      <c r="C804" s="237">
        <v>2907</v>
      </c>
      <c r="D804" s="237">
        <f t="shared" si="288"/>
        <v>82</v>
      </c>
      <c r="E804" s="217">
        <v>98</v>
      </c>
      <c r="F804" s="220">
        <v>-16</v>
      </c>
      <c r="G804" s="217">
        <f t="shared" si="289"/>
        <v>2989</v>
      </c>
      <c r="H804" s="209" t="str">
        <f t="shared" si="290"/>
        <v>项</v>
      </c>
    </row>
    <row r="805" s="178" customFormat="1" ht="36" customHeight="1" spans="1:8">
      <c r="A805" s="213" t="s">
        <v>1526</v>
      </c>
      <c r="B805" s="214" t="s">
        <v>186</v>
      </c>
      <c r="C805" s="237">
        <v>0</v>
      </c>
      <c r="D805" s="237">
        <f t="shared" si="288"/>
        <v>0</v>
      </c>
      <c r="E805" s="218"/>
      <c r="F805" s="219">
        <v>0</v>
      </c>
      <c r="G805" s="217">
        <f t="shared" si="289"/>
        <v>0</v>
      </c>
      <c r="H805" s="209" t="str">
        <f t="shared" si="290"/>
        <v>项</v>
      </c>
    </row>
    <row r="806" s="178" customFormat="1" ht="36" customHeight="1" spans="1:8">
      <c r="A806" s="213" t="s">
        <v>1527</v>
      </c>
      <c r="B806" s="214" t="s">
        <v>188</v>
      </c>
      <c r="C806" s="237">
        <v>0</v>
      </c>
      <c r="D806" s="237">
        <f t="shared" si="288"/>
        <v>0</v>
      </c>
      <c r="E806" s="218"/>
      <c r="F806" s="219">
        <v>0</v>
      </c>
      <c r="G806" s="217">
        <f t="shared" si="289"/>
        <v>0</v>
      </c>
      <c r="H806" s="209" t="str">
        <f t="shared" si="290"/>
        <v>项</v>
      </c>
    </row>
    <row r="807" s="178" customFormat="1" ht="36" customHeight="1" spans="1:8">
      <c r="A807" s="213" t="s">
        <v>1528</v>
      </c>
      <c r="B807" s="214" t="s">
        <v>1529</v>
      </c>
      <c r="C807" s="237">
        <v>0</v>
      </c>
      <c r="D807" s="237">
        <f t="shared" si="288"/>
        <v>0</v>
      </c>
      <c r="E807" s="218"/>
      <c r="F807" s="219">
        <v>0</v>
      </c>
      <c r="G807" s="217">
        <f t="shared" si="289"/>
        <v>0</v>
      </c>
      <c r="H807" s="209" t="str">
        <f t="shared" si="290"/>
        <v>项</v>
      </c>
    </row>
    <row r="808" s="178" customFormat="1" ht="36" customHeight="1" spans="1:8">
      <c r="A808" s="213" t="s">
        <v>1530</v>
      </c>
      <c r="B808" s="214" t="s">
        <v>1531</v>
      </c>
      <c r="C808" s="237">
        <v>0</v>
      </c>
      <c r="D808" s="237">
        <f t="shared" si="288"/>
        <v>0</v>
      </c>
      <c r="E808" s="218"/>
      <c r="F808" s="219">
        <v>0</v>
      </c>
      <c r="G808" s="217">
        <f t="shared" si="289"/>
        <v>0</v>
      </c>
      <c r="H808" s="209" t="str">
        <f t="shared" si="290"/>
        <v>项</v>
      </c>
    </row>
    <row r="809" s="178" customFormat="1" ht="36" customHeight="1" spans="1:8">
      <c r="A809" s="213" t="s">
        <v>1532</v>
      </c>
      <c r="B809" s="214" t="s">
        <v>1533</v>
      </c>
      <c r="C809" s="237">
        <v>0</v>
      </c>
      <c r="D809" s="237">
        <f t="shared" si="288"/>
        <v>0</v>
      </c>
      <c r="E809" s="218"/>
      <c r="F809" s="219">
        <v>0</v>
      </c>
      <c r="G809" s="217">
        <f t="shared" si="289"/>
        <v>0</v>
      </c>
      <c r="H809" s="209" t="str">
        <f t="shared" si="290"/>
        <v>项</v>
      </c>
    </row>
    <row r="810" s="178" customFormat="1" ht="36" customHeight="1" spans="1:8">
      <c r="A810" s="213" t="s">
        <v>1534</v>
      </c>
      <c r="B810" s="214" t="s">
        <v>1535</v>
      </c>
      <c r="C810" s="237">
        <v>0</v>
      </c>
      <c r="D810" s="237">
        <f t="shared" si="288"/>
        <v>0</v>
      </c>
      <c r="E810" s="218"/>
      <c r="F810" s="219">
        <v>0</v>
      </c>
      <c r="G810" s="217">
        <f t="shared" si="289"/>
        <v>0</v>
      </c>
      <c r="H810" s="209" t="str">
        <f t="shared" si="290"/>
        <v>项</v>
      </c>
    </row>
    <row r="811" s="178" customFormat="1" ht="36" customHeight="1" spans="1:8">
      <c r="A811" s="213" t="s">
        <v>1536</v>
      </c>
      <c r="B811" s="214" t="s">
        <v>1537</v>
      </c>
      <c r="C811" s="237">
        <v>0</v>
      </c>
      <c r="D811" s="237">
        <f t="shared" si="288"/>
        <v>0</v>
      </c>
      <c r="E811" s="218"/>
      <c r="F811" s="219">
        <v>0</v>
      </c>
      <c r="G811" s="217">
        <f t="shared" si="289"/>
        <v>0</v>
      </c>
      <c r="H811" s="209" t="str">
        <f t="shared" si="290"/>
        <v>项</v>
      </c>
    </row>
    <row r="812" s="178" customFormat="1" ht="36" customHeight="1" spans="1:8">
      <c r="A812" s="213" t="s">
        <v>1538</v>
      </c>
      <c r="B812" s="214" t="s">
        <v>1539</v>
      </c>
      <c r="C812" s="237">
        <v>0</v>
      </c>
      <c r="D812" s="237">
        <f t="shared" si="288"/>
        <v>0</v>
      </c>
      <c r="E812" s="218"/>
      <c r="F812" s="219">
        <v>0</v>
      </c>
      <c r="G812" s="217">
        <f t="shared" si="289"/>
        <v>0</v>
      </c>
      <c r="H812" s="209" t="str">
        <f t="shared" si="290"/>
        <v>项</v>
      </c>
    </row>
    <row r="813" s="178" customFormat="1" ht="36" customHeight="1" spans="1:8">
      <c r="A813" s="213" t="s">
        <v>1540</v>
      </c>
      <c r="B813" s="214" t="s">
        <v>1541</v>
      </c>
      <c r="C813" s="237">
        <v>4271</v>
      </c>
      <c r="D813" s="237">
        <f t="shared" si="288"/>
        <v>73</v>
      </c>
      <c r="E813" s="217">
        <v>73</v>
      </c>
      <c r="F813" s="220"/>
      <c r="G813" s="217">
        <f t="shared" si="289"/>
        <v>4344</v>
      </c>
      <c r="H813" s="209" t="str">
        <f t="shared" si="290"/>
        <v>项</v>
      </c>
    </row>
    <row r="814" s="178" customFormat="1" ht="36" customHeight="1" spans="1:8">
      <c r="A814" s="213" t="s">
        <v>1542</v>
      </c>
      <c r="B814" s="214" t="s">
        <v>1543</v>
      </c>
      <c r="C814" s="207">
        <f>C815</f>
        <v>0</v>
      </c>
      <c r="D814" s="207">
        <f>D815</f>
        <v>0</v>
      </c>
      <c r="E814" s="207">
        <f>E815</f>
        <v>0</v>
      </c>
      <c r="F814" s="207">
        <f>F815</f>
        <v>0</v>
      </c>
      <c r="G814" s="207">
        <f>G815</f>
        <v>0</v>
      </c>
      <c r="H814" s="209" t="s">
        <v>182</v>
      </c>
    </row>
    <row r="815" s="178" customFormat="1" ht="36" customHeight="1" spans="1:8">
      <c r="A815" s="213">
        <v>2120201</v>
      </c>
      <c r="B815" s="225" t="s">
        <v>1543</v>
      </c>
      <c r="C815" s="237">
        <v>0</v>
      </c>
      <c r="D815" s="237">
        <f t="shared" ref="D815:D818" si="291">E815+F815</f>
        <v>0</v>
      </c>
      <c r="E815" s="218"/>
      <c r="F815" s="219">
        <v>0</v>
      </c>
      <c r="G815" s="217">
        <f t="shared" ref="G815:G818" si="292">C815+D815</f>
        <v>0</v>
      </c>
      <c r="H815" s="209" t="str">
        <f t="shared" ref="H815:H818" si="293">IF(LEN(A815)=3,"类",IF(LEN(A815)=5,"款","项"))</f>
        <v>项</v>
      </c>
    </row>
    <row r="816" s="178" customFormat="1" ht="36" customHeight="1" spans="1:8">
      <c r="A816" s="213" t="s">
        <v>1544</v>
      </c>
      <c r="B816" s="214" t="s">
        <v>1545</v>
      </c>
      <c r="C816" s="207">
        <f>SUM(C817:C818)</f>
        <v>103</v>
      </c>
      <c r="D816" s="207">
        <f>SUM(D817:D818)</f>
        <v>-11</v>
      </c>
      <c r="E816" s="207">
        <f>SUM(E817:E818)</f>
        <v>0</v>
      </c>
      <c r="F816" s="207">
        <f>SUM(F817:F818)</f>
        <v>-11</v>
      </c>
      <c r="G816" s="207">
        <f>SUM(G817:G818)</f>
        <v>92</v>
      </c>
      <c r="H816" s="209" t="s">
        <v>182</v>
      </c>
    </row>
    <row r="817" s="178" customFormat="1" ht="36" customHeight="1" spans="1:8">
      <c r="A817" s="213" t="s">
        <v>1546</v>
      </c>
      <c r="B817" s="214" t="s">
        <v>1547</v>
      </c>
      <c r="C817" s="237">
        <v>0</v>
      </c>
      <c r="D817" s="237">
        <f t="shared" si="291"/>
        <v>0</v>
      </c>
      <c r="E817" s="218"/>
      <c r="F817" s="219">
        <v>0</v>
      </c>
      <c r="G817" s="217">
        <f t="shared" si="292"/>
        <v>0</v>
      </c>
      <c r="H817" s="209" t="str">
        <f t="shared" si="293"/>
        <v>项</v>
      </c>
    </row>
    <row r="818" s="178" customFormat="1" ht="36" customHeight="1" spans="1:8">
      <c r="A818" s="213" t="s">
        <v>1548</v>
      </c>
      <c r="B818" s="214" t="s">
        <v>1549</v>
      </c>
      <c r="C818" s="237">
        <v>103</v>
      </c>
      <c r="D818" s="237">
        <f t="shared" si="291"/>
        <v>-11</v>
      </c>
      <c r="E818" s="217"/>
      <c r="F818" s="220">
        <v>-11</v>
      </c>
      <c r="G818" s="217">
        <f t="shared" si="292"/>
        <v>92</v>
      </c>
      <c r="H818" s="209" t="str">
        <f t="shared" si="293"/>
        <v>项</v>
      </c>
    </row>
    <row r="819" s="178" customFormat="1" ht="36" customHeight="1" spans="1:8">
      <c r="A819" s="213" t="s">
        <v>1550</v>
      </c>
      <c r="B819" s="214" t="s">
        <v>1551</v>
      </c>
      <c r="C819" s="207">
        <f>C820</f>
        <v>253</v>
      </c>
      <c r="D819" s="207">
        <f>D820</f>
        <v>-32</v>
      </c>
      <c r="E819" s="207">
        <f t="shared" ref="E819:E823" si="294">E820</f>
        <v>0</v>
      </c>
      <c r="F819" s="207">
        <f>F820</f>
        <v>-32</v>
      </c>
      <c r="G819" s="207">
        <f>G820</f>
        <v>221</v>
      </c>
      <c r="H819" s="209" t="s">
        <v>182</v>
      </c>
    </row>
    <row r="820" s="178" customFormat="1" ht="36" customHeight="1" spans="1:8">
      <c r="A820" s="213">
        <v>2120501</v>
      </c>
      <c r="B820" s="225" t="s">
        <v>1551</v>
      </c>
      <c r="C820" s="237">
        <v>253</v>
      </c>
      <c r="D820" s="237">
        <f t="shared" ref="D820:D824" si="295">E820+F820</f>
        <v>-32</v>
      </c>
      <c r="E820" s="217"/>
      <c r="F820" s="220">
        <v>-32</v>
      </c>
      <c r="G820" s="217">
        <f t="shared" ref="G820:G824" si="296">C820+D820</f>
        <v>221</v>
      </c>
      <c r="H820" s="209" t="str">
        <f t="shared" ref="H820:H824" si="297">IF(LEN(A820)=3,"类",IF(LEN(A820)=5,"款","项"))</f>
        <v>项</v>
      </c>
    </row>
    <row r="821" s="178" customFormat="1" ht="36" customHeight="1" spans="1:8">
      <c r="A821" s="213" t="s">
        <v>1552</v>
      </c>
      <c r="B821" s="214" t="s">
        <v>1553</v>
      </c>
      <c r="C821" s="207">
        <f>C822</f>
        <v>0</v>
      </c>
      <c r="D821" s="207">
        <f>D822</f>
        <v>0</v>
      </c>
      <c r="E821" s="207">
        <f t="shared" si="294"/>
        <v>0</v>
      </c>
      <c r="F821" s="207">
        <f>F822</f>
        <v>0</v>
      </c>
      <c r="G821" s="207">
        <f>G822</f>
        <v>0</v>
      </c>
      <c r="H821" s="209" t="s">
        <v>182</v>
      </c>
    </row>
    <row r="822" s="178" customFormat="1" ht="36" customHeight="1" spans="1:8">
      <c r="A822" s="213">
        <v>2120601</v>
      </c>
      <c r="B822" s="225" t="s">
        <v>1553</v>
      </c>
      <c r="C822" s="237">
        <v>0</v>
      </c>
      <c r="D822" s="237">
        <f t="shared" si="295"/>
        <v>0</v>
      </c>
      <c r="E822" s="218"/>
      <c r="F822" s="219">
        <v>0</v>
      </c>
      <c r="G822" s="217">
        <f t="shared" si="296"/>
        <v>0</v>
      </c>
      <c r="H822" s="209" t="str">
        <f t="shared" si="297"/>
        <v>项</v>
      </c>
    </row>
    <row r="823" s="178" customFormat="1" ht="36" customHeight="1" spans="1:8">
      <c r="A823" s="213" t="s">
        <v>1554</v>
      </c>
      <c r="B823" s="214" t="s">
        <v>1555</v>
      </c>
      <c r="C823" s="207">
        <f>C824</f>
        <v>0</v>
      </c>
      <c r="D823" s="207">
        <f>D824</f>
        <v>0</v>
      </c>
      <c r="E823" s="207">
        <f t="shared" si="294"/>
        <v>0</v>
      </c>
      <c r="F823" s="207">
        <f>F824</f>
        <v>0</v>
      </c>
      <c r="G823" s="207">
        <f>G824</f>
        <v>0</v>
      </c>
      <c r="H823" s="209" t="s">
        <v>182</v>
      </c>
    </row>
    <row r="824" s="178" customFormat="1" ht="36" customHeight="1" spans="1:8">
      <c r="A824" s="213">
        <v>2129999</v>
      </c>
      <c r="B824" s="225" t="s">
        <v>1555</v>
      </c>
      <c r="C824" s="237">
        <v>0</v>
      </c>
      <c r="D824" s="237">
        <f t="shared" si="295"/>
        <v>0</v>
      </c>
      <c r="E824" s="218"/>
      <c r="F824" s="219">
        <v>0</v>
      </c>
      <c r="G824" s="217">
        <f t="shared" si="296"/>
        <v>0</v>
      </c>
      <c r="H824" s="209" t="str">
        <f t="shared" si="297"/>
        <v>项</v>
      </c>
    </row>
    <row r="825" s="178" customFormat="1" ht="36" customHeight="1" spans="1:8">
      <c r="A825" s="210" t="s">
        <v>141</v>
      </c>
      <c r="B825" s="206" t="s">
        <v>142</v>
      </c>
      <c r="C825" s="207">
        <f>SUM(C826,C852,C877,C905,C916,C923,C930,C933)</f>
        <v>7148</v>
      </c>
      <c r="D825" s="207">
        <f>SUM(D826,D852,D877,D905,D916,D923,D930,D933)</f>
        <v>471</v>
      </c>
      <c r="E825" s="207">
        <f>SUM(E826,E852,E877,E905,E916,E923,E930,E933)</f>
        <v>510</v>
      </c>
      <c r="F825" s="207">
        <f>SUM(F826,F852,F877,F905,F916,F923,F930,F933)</f>
        <v>-39</v>
      </c>
      <c r="G825" s="207">
        <f>SUM(G826,G852,G877,G905,G916,G923,G930,G933)</f>
        <v>7619</v>
      </c>
      <c r="H825" s="209" t="s">
        <v>179</v>
      </c>
    </row>
    <row r="826" s="178" customFormat="1" ht="36" customHeight="1" spans="1:8">
      <c r="A826" s="213" t="s">
        <v>1556</v>
      </c>
      <c r="B826" s="214" t="s">
        <v>1557</v>
      </c>
      <c r="C826" s="207">
        <f>SUM(C827:C851)</f>
        <v>3851</v>
      </c>
      <c r="D826" s="207">
        <f>SUM(D827:D851)</f>
        <v>273</v>
      </c>
      <c r="E826" s="207">
        <f>SUM(E827:E851)</f>
        <v>276</v>
      </c>
      <c r="F826" s="207">
        <f>SUM(F827:F851)</f>
        <v>-3</v>
      </c>
      <c r="G826" s="207">
        <f>SUM(G827:G851)</f>
        <v>4124</v>
      </c>
      <c r="H826" s="209" t="s">
        <v>182</v>
      </c>
    </row>
    <row r="827" s="178" customFormat="1" ht="36" customHeight="1" spans="1:8">
      <c r="A827" s="213" t="s">
        <v>1558</v>
      </c>
      <c r="B827" s="214" t="s">
        <v>184</v>
      </c>
      <c r="C827" s="237">
        <v>327</v>
      </c>
      <c r="D827" s="237">
        <f t="shared" ref="D827:D851" si="298">E827+F827</f>
        <v>18</v>
      </c>
      <c r="E827" s="217">
        <v>21</v>
      </c>
      <c r="F827" s="220">
        <v>-3</v>
      </c>
      <c r="G827" s="217">
        <f t="shared" ref="G827:G851" si="299">C827+D827</f>
        <v>345</v>
      </c>
      <c r="H827" s="209" t="str">
        <f t="shared" ref="H827:H851" si="300">IF(LEN(A827)=3,"类",IF(LEN(A827)=5,"款","项"))</f>
        <v>项</v>
      </c>
    </row>
    <row r="828" s="178" customFormat="1" ht="36" customHeight="1" spans="1:8">
      <c r="A828" s="213" t="s">
        <v>1559</v>
      </c>
      <c r="B828" s="214" t="s">
        <v>186</v>
      </c>
      <c r="C828" s="237">
        <v>0</v>
      </c>
      <c r="D828" s="237">
        <f t="shared" si="298"/>
        <v>0</v>
      </c>
      <c r="E828" s="218"/>
      <c r="F828" s="219">
        <v>0</v>
      </c>
      <c r="G828" s="217">
        <f t="shared" si="299"/>
        <v>0</v>
      </c>
      <c r="H828" s="209" t="str">
        <f t="shared" si="300"/>
        <v>项</v>
      </c>
    </row>
    <row r="829" s="178" customFormat="1" ht="36" customHeight="1" spans="1:8">
      <c r="A829" s="213" t="s">
        <v>1560</v>
      </c>
      <c r="B829" s="214" t="s">
        <v>188</v>
      </c>
      <c r="C829" s="237">
        <v>0</v>
      </c>
      <c r="D829" s="237">
        <f t="shared" si="298"/>
        <v>0</v>
      </c>
      <c r="E829" s="218"/>
      <c r="F829" s="219">
        <v>0</v>
      </c>
      <c r="G829" s="217">
        <f t="shared" si="299"/>
        <v>0</v>
      </c>
      <c r="H829" s="209" t="str">
        <f t="shared" si="300"/>
        <v>项</v>
      </c>
    </row>
    <row r="830" s="178" customFormat="1" ht="36" customHeight="1" spans="1:8">
      <c r="A830" s="213" t="s">
        <v>1561</v>
      </c>
      <c r="B830" s="214" t="s">
        <v>202</v>
      </c>
      <c r="C830" s="237">
        <v>3524</v>
      </c>
      <c r="D830" s="237">
        <f t="shared" si="298"/>
        <v>255</v>
      </c>
      <c r="E830" s="217">
        <v>255</v>
      </c>
      <c r="F830" s="220"/>
      <c r="G830" s="217">
        <f t="shared" si="299"/>
        <v>3779</v>
      </c>
      <c r="H830" s="209" t="str">
        <f t="shared" si="300"/>
        <v>项</v>
      </c>
    </row>
    <row r="831" s="178" customFormat="1" ht="36" customHeight="1" spans="1:8">
      <c r="A831" s="213" t="s">
        <v>1562</v>
      </c>
      <c r="B831" s="214" t="s">
        <v>1563</v>
      </c>
      <c r="C831" s="237">
        <v>0</v>
      </c>
      <c r="D831" s="237">
        <f t="shared" si="298"/>
        <v>0</v>
      </c>
      <c r="E831" s="218"/>
      <c r="F831" s="219">
        <v>0</v>
      </c>
      <c r="G831" s="217">
        <f t="shared" si="299"/>
        <v>0</v>
      </c>
      <c r="H831" s="209" t="str">
        <f t="shared" si="300"/>
        <v>项</v>
      </c>
    </row>
    <row r="832" s="178" customFormat="1" ht="36" customHeight="1" spans="1:8">
      <c r="A832" s="213" t="s">
        <v>1564</v>
      </c>
      <c r="B832" s="214" t="s">
        <v>1565</v>
      </c>
      <c r="C832" s="237">
        <v>0</v>
      </c>
      <c r="D832" s="237">
        <f t="shared" si="298"/>
        <v>0</v>
      </c>
      <c r="E832" s="218"/>
      <c r="F832" s="219">
        <v>0</v>
      </c>
      <c r="G832" s="217">
        <f t="shared" si="299"/>
        <v>0</v>
      </c>
      <c r="H832" s="209" t="str">
        <f t="shared" si="300"/>
        <v>项</v>
      </c>
    </row>
    <row r="833" s="178" customFormat="1" ht="36" customHeight="1" spans="1:8">
      <c r="A833" s="213" t="s">
        <v>1566</v>
      </c>
      <c r="B833" s="214" t="s">
        <v>1567</v>
      </c>
      <c r="C833" s="237">
        <v>0</v>
      </c>
      <c r="D833" s="237">
        <f t="shared" si="298"/>
        <v>0</v>
      </c>
      <c r="E833" s="218"/>
      <c r="F833" s="219">
        <v>0</v>
      </c>
      <c r="G833" s="217">
        <f t="shared" si="299"/>
        <v>0</v>
      </c>
      <c r="H833" s="209" t="str">
        <f t="shared" si="300"/>
        <v>项</v>
      </c>
    </row>
    <row r="834" s="178" customFormat="1" ht="36" customHeight="1" spans="1:8">
      <c r="A834" s="213" t="s">
        <v>1568</v>
      </c>
      <c r="B834" s="214" t="s">
        <v>1569</v>
      </c>
      <c r="C834" s="237">
        <v>0</v>
      </c>
      <c r="D834" s="237">
        <f t="shared" si="298"/>
        <v>0</v>
      </c>
      <c r="E834" s="218"/>
      <c r="F834" s="219">
        <v>0</v>
      </c>
      <c r="G834" s="217">
        <f t="shared" si="299"/>
        <v>0</v>
      </c>
      <c r="H834" s="209" t="str">
        <f t="shared" si="300"/>
        <v>项</v>
      </c>
    </row>
    <row r="835" s="178" customFormat="1" ht="36" customHeight="1" spans="1:8">
      <c r="A835" s="213" t="s">
        <v>1570</v>
      </c>
      <c r="B835" s="214" t="s">
        <v>1571</v>
      </c>
      <c r="C835" s="237">
        <v>0</v>
      </c>
      <c r="D835" s="237">
        <f t="shared" si="298"/>
        <v>0</v>
      </c>
      <c r="E835" s="218"/>
      <c r="F835" s="219">
        <v>0</v>
      </c>
      <c r="G835" s="217">
        <f t="shared" si="299"/>
        <v>0</v>
      </c>
      <c r="H835" s="209" t="str">
        <f t="shared" si="300"/>
        <v>项</v>
      </c>
    </row>
    <row r="836" s="178" customFormat="1" ht="36" customHeight="1" spans="1:8">
      <c r="A836" s="213" t="s">
        <v>1572</v>
      </c>
      <c r="B836" s="214" t="s">
        <v>1573</v>
      </c>
      <c r="C836" s="237">
        <v>0</v>
      </c>
      <c r="D836" s="237">
        <f t="shared" si="298"/>
        <v>0</v>
      </c>
      <c r="E836" s="218"/>
      <c r="F836" s="219">
        <v>0</v>
      </c>
      <c r="G836" s="217">
        <f t="shared" si="299"/>
        <v>0</v>
      </c>
      <c r="H836" s="209" t="str">
        <f t="shared" si="300"/>
        <v>项</v>
      </c>
    </row>
    <row r="837" s="178" customFormat="1" ht="36" customHeight="1" spans="1:8">
      <c r="A837" s="213" t="s">
        <v>1574</v>
      </c>
      <c r="B837" s="214" t="s">
        <v>1575</v>
      </c>
      <c r="C837" s="237">
        <v>0</v>
      </c>
      <c r="D837" s="237">
        <f t="shared" si="298"/>
        <v>0</v>
      </c>
      <c r="E837" s="218"/>
      <c r="F837" s="219">
        <v>0</v>
      </c>
      <c r="G837" s="217">
        <f t="shared" si="299"/>
        <v>0</v>
      </c>
      <c r="H837" s="209" t="str">
        <f t="shared" si="300"/>
        <v>项</v>
      </c>
    </row>
    <row r="838" s="178" customFormat="1" ht="36" customHeight="1" spans="1:8">
      <c r="A838" s="213" t="s">
        <v>1576</v>
      </c>
      <c r="B838" s="214" t="s">
        <v>1577</v>
      </c>
      <c r="C838" s="237">
        <v>0</v>
      </c>
      <c r="D838" s="237">
        <f t="shared" si="298"/>
        <v>0</v>
      </c>
      <c r="E838" s="218"/>
      <c r="F838" s="219">
        <v>0</v>
      </c>
      <c r="G838" s="217">
        <f t="shared" si="299"/>
        <v>0</v>
      </c>
      <c r="H838" s="209" t="str">
        <f t="shared" si="300"/>
        <v>项</v>
      </c>
    </row>
    <row r="839" s="178" customFormat="1" ht="36" customHeight="1" spans="1:8">
      <c r="A839" s="213" t="s">
        <v>1578</v>
      </c>
      <c r="B839" s="214" t="s">
        <v>1579</v>
      </c>
      <c r="C839" s="237">
        <v>0</v>
      </c>
      <c r="D839" s="237">
        <f t="shared" si="298"/>
        <v>0</v>
      </c>
      <c r="E839" s="218"/>
      <c r="F839" s="219">
        <v>0</v>
      </c>
      <c r="G839" s="217">
        <f t="shared" si="299"/>
        <v>0</v>
      </c>
      <c r="H839" s="209" t="str">
        <f t="shared" si="300"/>
        <v>项</v>
      </c>
    </row>
    <row r="840" s="178" customFormat="1" ht="36" customHeight="1" spans="1:8">
      <c r="A840" s="213" t="s">
        <v>1580</v>
      </c>
      <c r="B840" s="214" t="s">
        <v>1581</v>
      </c>
      <c r="C840" s="237">
        <v>0</v>
      </c>
      <c r="D840" s="237">
        <f t="shared" si="298"/>
        <v>0</v>
      </c>
      <c r="E840" s="218"/>
      <c r="F840" s="219">
        <v>0</v>
      </c>
      <c r="G840" s="217">
        <f t="shared" si="299"/>
        <v>0</v>
      </c>
      <c r="H840" s="209" t="str">
        <f t="shared" si="300"/>
        <v>项</v>
      </c>
    </row>
    <row r="841" s="178" customFormat="1" ht="36" customHeight="1" spans="1:8">
      <c r="A841" s="213" t="s">
        <v>1582</v>
      </c>
      <c r="B841" s="214" t="s">
        <v>1583</v>
      </c>
      <c r="C841" s="237">
        <v>0</v>
      </c>
      <c r="D841" s="237">
        <f t="shared" si="298"/>
        <v>0</v>
      </c>
      <c r="E841" s="218"/>
      <c r="F841" s="219">
        <v>0</v>
      </c>
      <c r="G841" s="217">
        <f t="shared" si="299"/>
        <v>0</v>
      </c>
      <c r="H841" s="209" t="str">
        <f t="shared" si="300"/>
        <v>项</v>
      </c>
    </row>
    <row r="842" s="178" customFormat="1" ht="36" customHeight="1" spans="1:8">
      <c r="A842" s="213" t="s">
        <v>1584</v>
      </c>
      <c r="B842" s="214" t="s">
        <v>1585</v>
      </c>
      <c r="C842" s="237">
        <v>0</v>
      </c>
      <c r="D842" s="237">
        <f t="shared" si="298"/>
        <v>0</v>
      </c>
      <c r="E842" s="218"/>
      <c r="F842" s="219">
        <v>0</v>
      </c>
      <c r="G842" s="217">
        <f t="shared" si="299"/>
        <v>0</v>
      </c>
      <c r="H842" s="209" t="str">
        <f t="shared" si="300"/>
        <v>项</v>
      </c>
    </row>
    <row r="843" s="178" customFormat="1" ht="36" customHeight="1" spans="1:8">
      <c r="A843" s="213" t="s">
        <v>1586</v>
      </c>
      <c r="B843" s="214" t="s">
        <v>1587</v>
      </c>
      <c r="C843" s="237">
        <v>0</v>
      </c>
      <c r="D843" s="237">
        <f t="shared" si="298"/>
        <v>0</v>
      </c>
      <c r="E843" s="218"/>
      <c r="F843" s="219">
        <v>0</v>
      </c>
      <c r="G843" s="217">
        <f t="shared" si="299"/>
        <v>0</v>
      </c>
      <c r="H843" s="209" t="str">
        <f t="shared" si="300"/>
        <v>项</v>
      </c>
    </row>
    <row r="844" s="178" customFormat="1" ht="36" customHeight="1" spans="1:8">
      <c r="A844" s="213" t="s">
        <v>1588</v>
      </c>
      <c r="B844" s="214" t="s">
        <v>1589</v>
      </c>
      <c r="C844" s="237">
        <v>0</v>
      </c>
      <c r="D844" s="237">
        <f t="shared" si="298"/>
        <v>0</v>
      </c>
      <c r="E844" s="218"/>
      <c r="F844" s="219">
        <v>0</v>
      </c>
      <c r="G844" s="217">
        <f t="shared" si="299"/>
        <v>0</v>
      </c>
      <c r="H844" s="209" t="str">
        <f t="shared" si="300"/>
        <v>项</v>
      </c>
    </row>
    <row r="845" s="178" customFormat="1" ht="36" customHeight="1" spans="1:8">
      <c r="A845" s="213" t="s">
        <v>1590</v>
      </c>
      <c r="B845" s="214" t="s">
        <v>1591</v>
      </c>
      <c r="C845" s="237">
        <v>0</v>
      </c>
      <c r="D845" s="237">
        <f t="shared" si="298"/>
        <v>0</v>
      </c>
      <c r="E845" s="218"/>
      <c r="F845" s="219">
        <v>0</v>
      </c>
      <c r="G845" s="217">
        <f t="shared" si="299"/>
        <v>0</v>
      </c>
      <c r="H845" s="209" t="str">
        <f t="shared" si="300"/>
        <v>项</v>
      </c>
    </row>
    <row r="846" s="178" customFormat="1" ht="36" customHeight="1" spans="1:8">
      <c r="A846" s="213" t="s">
        <v>1592</v>
      </c>
      <c r="B846" s="214" t="s">
        <v>1593</v>
      </c>
      <c r="C846" s="237">
        <v>0</v>
      </c>
      <c r="D846" s="237">
        <f t="shared" si="298"/>
        <v>0</v>
      </c>
      <c r="E846" s="218"/>
      <c r="F846" s="219">
        <v>0</v>
      </c>
      <c r="G846" s="217">
        <f t="shared" si="299"/>
        <v>0</v>
      </c>
      <c r="H846" s="209" t="str">
        <f t="shared" si="300"/>
        <v>项</v>
      </c>
    </row>
    <row r="847" s="178" customFormat="1" ht="36" customHeight="1" spans="1:8">
      <c r="A847" s="213" t="s">
        <v>1594</v>
      </c>
      <c r="B847" s="214" t="s">
        <v>1595</v>
      </c>
      <c r="C847" s="237">
        <v>0</v>
      </c>
      <c r="D847" s="237">
        <f t="shared" si="298"/>
        <v>0</v>
      </c>
      <c r="E847" s="218"/>
      <c r="F847" s="219">
        <v>0</v>
      </c>
      <c r="G847" s="217">
        <f t="shared" si="299"/>
        <v>0</v>
      </c>
      <c r="H847" s="209" t="str">
        <f t="shared" si="300"/>
        <v>项</v>
      </c>
    </row>
    <row r="848" s="178" customFormat="1" ht="36" customHeight="1" spans="1:8">
      <c r="A848" s="213" t="s">
        <v>1596</v>
      </c>
      <c r="B848" s="214" t="s">
        <v>1597</v>
      </c>
      <c r="C848" s="237">
        <v>0</v>
      </c>
      <c r="D848" s="237">
        <f t="shared" si="298"/>
        <v>0</v>
      </c>
      <c r="E848" s="218"/>
      <c r="F848" s="219">
        <v>0</v>
      </c>
      <c r="G848" s="217">
        <f t="shared" si="299"/>
        <v>0</v>
      </c>
      <c r="H848" s="209" t="str">
        <f t="shared" si="300"/>
        <v>项</v>
      </c>
    </row>
    <row r="849" s="178" customFormat="1" ht="36" customHeight="1" spans="1:8">
      <c r="A849" s="213" t="s">
        <v>1598</v>
      </c>
      <c r="B849" s="214" t="s">
        <v>1599</v>
      </c>
      <c r="C849" s="237">
        <v>0</v>
      </c>
      <c r="D849" s="237">
        <f t="shared" si="298"/>
        <v>0</v>
      </c>
      <c r="E849" s="218"/>
      <c r="F849" s="219">
        <v>0</v>
      </c>
      <c r="G849" s="217">
        <f t="shared" si="299"/>
        <v>0</v>
      </c>
      <c r="H849" s="209" t="str">
        <f t="shared" si="300"/>
        <v>项</v>
      </c>
    </row>
    <row r="850" s="178" customFormat="1" ht="36" customHeight="1" spans="1:8">
      <c r="A850" s="213" t="s">
        <v>1600</v>
      </c>
      <c r="B850" s="214" t="s">
        <v>1601</v>
      </c>
      <c r="C850" s="237">
        <v>0</v>
      </c>
      <c r="D850" s="237">
        <f t="shared" si="298"/>
        <v>0</v>
      </c>
      <c r="E850" s="218"/>
      <c r="F850" s="219">
        <v>0</v>
      </c>
      <c r="G850" s="217">
        <f t="shared" si="299"/>
        <v>0</v>
      </c>
      <c r="H850" s="209" t="str">
        <f t="shared" si="300"/>
        <v>项</v>
      </c>
    </row>
    <row r="851" s="178" customFormat="1" ht="36" customHeight="1" spans="1:8">
      <c r="A851" s="213" t="s">
        <v>1602</v>
      </c>
      <c r="B851" s="214" t="s">
        <v>1603</v>
      </c>
      <c r="C851" s="237">
        <v>0</v>
      </c>
      <c r="D851" s="237">
        <f t="shared" si="298"/>
        <v>0</v>
      </c>
      <c r="E851" s="218"/>
      <c r="F851" s="219">
        <v>0</v>
      </c>
      <c r="G851" s="217">
        <f t="shared" si="299"/>
        <v>0</v>
      </c>
      <c r="H851" s="209" t="str">
        <f t="shared" si="300"/>
        <v>项</v>
      </c>
    </row>
    <row r="852" s="178" customFormat="1" ht="36" customHeight="1" spans="1:8">
      <c r="A852" s="213" t="s">
        <v>1604</v>
      </c>
      <c r="B852" s="214" t="s">
        <v>1605</v>
      </c>
      <c r="C852" s="207">
        <f>SUM(C853:C876)</f>
        <v>1636</v>
      </c>
      <c r="D852" s="207">
        <f>SUM(D853:D876)</f>
        <v>168</v>
      </c>
      <c r="E852" s="207">
        <f>SUM(E853:E876)</f>
        <v>172</v>
      </c>
      <c r="F852" s="207">
        <f>SUM(F853:F876)</f>
        <v>-4</v>
      </c>
      <c r="G852" s="207">
        <f>SUM(G853:G876)</f>
        <v>1804</v>
      </c>
      <c r="H852" s="209" t="s">
        <v>182</v>
      </c>
    </row>
    <row r="853" s="178" customFormat="1" ht="36" customHeight="1" spans="1:8">
      <c r="A853" s="213" t="s">
        <v>1606</v>
      </c>
      <c r="B853" s="214" t="s">
        <v>184</v>
      </c>
      <c r="C853" s="237">
        <v>195</v>
      </c>
      <c r="D853" s="237">
        <f t="shared" ref="D853:D876" si="301">E853+F853</f>
        <v>22</v>
      </c>
      <c r="E853" s="217">
        <v>26</v>
      </c>
      <c r="F853" s="220">
        <v>-4</v>
      </c>
      <c r="G853" s="217">
        <f t="shared" ref="G853:G876" si="302">C853+D853</f>
        <v>217</v>
      </c>
      <c r="H853" s="209" t="str">
        <f t="shared" ref="H853:H876" si="303">IF(LEN(A853)=3,"类",IF(LEN(A853)=5,"款","项"))</f>
        <v>项</v>
      </c>
    </row>
    <row r="854" s="178" customFormat="1" ht="36" customHeight="1" spans="1:8">
      <c r="A854" s="213" t="s">
        <v>1607</v>
      </c>
      <c r="B854" s="214" t="s">
        <v>186</v>
      </c>
      <c r="C854" s="237">
        <v>0</v>
      </c>
      <c r="D854" s="237">
        <f t="shared" si="301"/>
        <v>0</v>
      </c>
      <c r="E854" s="218"/>
      <c r="F854" s="219">
        <v>0</v>
      </c>
      <c r="G854" s="217">
        <f t="shared" si="302"/>
        <v>0</v>
      </c>
      <c r="H854" s="209" t="str">
        <f t="shared" si="303"/>
        <v>项</v>
      </c>
    </row>
    <row r="855" s="178" customFormat="1" ht="36" customHeight="1" spans="1:8">
      <c r="A855" s="213" t="s">
        <v>1608</v>
      </c>
      <c r="B855" s="214" t="s">
        <v>188</v>
      </c>
      <c r="C855" s="237">
        <v>0</v>
      </c>
      <c r="D855" s="237">
        <f t="shared" si="301"/>
        <v>0</v>
      </c>
      <c r="E855" s="218"/>
      <c r="F855" s="219">
        <v>0</v>
      </c>
      <c r="G855" s="217">
        <f t="shared" si="302"/>
        <v>0</v>
      </c>
      <c r="H855" s="209" t="str">
        <f t="shared" si="303"/>
        <v>项</v>
      </c>
    </row>
    <row r="856" s="178" customFormat="1" ht="36" customHeight="1" spans="1:8">
      <c r="A856" s="213" t="s">
        <v>1609</v>
      </c>
      <c r="B856" s="214" t="s">
        <v>1610</v>
      </c>
      <c r="C856" s="237">
        <v>1329</v>
      </c>
      <c r="D856" s="237">
        <f t="shared" si="301"/>
        <v>146</v>
      </c>
      <c r="E856" s="217">
        <v>146</v>
      </c>
      <c r="F856" s="220"/>
      <c r="G856" s="217">
        <f t="shared" si="302"/>
        <v>1475</v>
      </c>
      <c r="H856" s="209" t="str">
        <f t="shared" si="303"/>
        <v>项</v>
      </c>
    </row>
    <row r="857" s="178" customFormat="1" ht="36" customHeight="1" spans="1:8">
      <c r="A857" s="213" t="s">
        <v>1611</v>
      </c>
      <c r="B857" s="214" t="s">
        <v>1612</v>
      </c>
      <c r="C857" s="237">
        <v>0</v>
      </c>
      <c r="D857" s="237">
        <f t="shared" si="301"/>
        <v>0</v>
      </c>
      <c r="E857" s="218"/>
      <c r="F857" s="219">
        <v>0</v>
      </c>
      <c r="G857" s="217">
        <f t="shared" si="302"/>
        <v>0</v>
      </c>
      <c r="H857" s="209" t="str">
        <f t="shared" si="303"/>
        <v>项</v>
      </c>
    </row>
    <row r="858" s="178" customFormat="1" ht="36" customHeight="1" spans="1:8">
      <c r="A858" s="213" t="s">
        <v>1613</v>
      </c>
      <c r="B858" s="214" t="s">
        <v>1614</v>
      </c>
      <c r="C858" s="237">
        <v>0</v>
      </c>
      <c r="D858" s="237">
        <f t="shared" si="301"/>
        <v>0</v>
      </c>
      <c r="E858" s="218"/>
      <c r="F858" s="219">
        <v>0</v>
      </c>
      <c r="G858" s="217">
        <f t="shared" si="302"/>
        <v>0</v>
      </c>
      <c r="H858" s="209" t="str">
        <f t="shared" si="303"/>
        <v>项</v>
      </c>
    </row>
    <row r="859" s="178" customFormat="1" ht="36" customHeight="1" spans="1:8">
      <c r="A859" s="213" t="s">
        <v>1615</v>
      </c>
      <c r="B859" s="214" t="s">
        <v>1616</v>
      </c>
      <c r="C859" s="237">
        <v>0</v>
      </c>
      <c r="D859" s="237">
        <f t="shared" si="301"/>
        <v>0</v>
      </c>
      <c r="E859" s="218"/>
      <c r="F859" s="219">
        <v>0</v>
      </c>
      <c r="G859" s="217">
        <f t="shared" si="302"/>
        <v>0</v>
      </c>
      <c r="H859" s="209" t="str">
        <f t="shared" si="303"/>
        <v>项</v>
      </c>
    </row>
    <row r="860" s="178" customFormat="1" ht="36" customHeight="1" spans="1:8">
      <c r="A860" s="213" t="s">
        <v>1617</v>
      </c>
      <c r="B860" s="214" t="s">
        <v>1618</v>
      </c>
      <c r="C860" s="237">
        <v>0</v>
      </c>
      <c r="D860" s="237">
        <f t="shared" si="301"/>
        <v>0</v>
      </c>
      <c r="E860" s="218"/>
      <c r="F860" s="219">
        <v>0</v>
      </c>
      <c r="G860" s="217">
        <f t="shared" si="302"/>
        <v>0</v>
      </c>
      <c r="H860" s="209" t="str">
        <f t="shared" si="303"/>
        <v>项</v>
      </c>
    </row>
    <row r="861" s="178" customFormat="1" ht="36" customHeight="1" spans="1:8">
      <c r="A861" s="213" t="s">
        <v>1619</v>
      </c>
      <c r="B861" s="214" t="s">
        <v>1620</v>
      </c>
      <c r="C861" s="237">
        <v>0</v>
      </c>
      <c r="D861" s="237">
        <f t="shared" si="301"/>
        <v>0</v>
      </c>
      <c r="E861" s="218"/>
      <c r="F861" s="219">
        <v>0</v>
      </c>
      <c r="G861" s="217">
        <f t="shared" si="302"/>
        <v>0</v>
      </c>
      <c r="H861" s="209" t="str">
        <f t="shared" si="303"/>
        <v>项</v>
      </c>
    </row>
    <row r="862" s="178" customFormat="1" ht="36" customHeight="1" spans="1:8">
      <c r="A862" s="213" t="s">
        <v>1621</v>
      </c>
      <c r="B862" s="214" t="s">
        <v>1622</v>
      </c>
      <c r="C862" s="237">
        <v>0</v>
      </c>
      <c r="D862" s="237">
        <f t="shared" si="301"/>
        <v>0</v>
      </c>
      <c r="E862" s="218"/>
      <c r="F862" s="219">
        <v>0</v>
      </c>
      <c r="G862" s="217">
        <f t="shared" si="302"/>
        <v>0</v>
      </c>
      <c r="H862" s="209" t="str">
        <f t="shared" si="303"/>
        <v>项</v>
      </c>
    </row>
    <row r="863" s="178" customFormat="1" ht="36" customHeight="1" spans="1:8">
      <c r="A863" s="213" t="s">
        <v>1623</v>
      </c>
      <c r="B863" s="214" t="s">
        <v>1624</v>
      </c>
      <c r="C863" s="237">
        <v>0</v>
      </c>
      <c r="D863" s="237">
        <f t="shared" si="301"/>
        <v>0</v>
      </c>
      <c r="E863" s="218"/>
      <c r="F863" s="219">
        <v>0</v>
      </c>
      <c r="G863" s="217">
        <f t="shared" si="302"/>
        <v>0</v>
      </c>
      <c r="H863" s="209" t="str">
        <f t="shared" si="303"/>
        <v>项</v>
      </c>
    </row>
    <row r="864" s="178" customFormat="1" ht="36" customHeight="1" spans="1:8">
      <c r="A864" s="213" t="s">
        <v>1625</v>
      </c>
      <c r="B864" s="214" t="s">
        <v>1626</v>
      </c>
      <c r="C864" s="237">
        <v>0</v>
      </c>
      <c r="D864" s="237">
        <f t="shared" si="301"/>
        <v>0</v>
      </c>
      <c r="E864" s="218"/>
      <c r="F864" s="219">
        <v>0</v>
      </c>
      <c r="G864" s="217">
        <f t="shared" si="302"/>
        <v>0</v>
      </c>
      <c r="H864" s="209" t="str">
        <f t="shared" si="303"/>
        <v>项</v>
      </c>
    </row>
    <row r="865" s="178" customFormat="1" ht="36" customHeight="1" spans="1:8">
      <c r="A865" s="213" t="s">
        <v>1627</v>
      </c>
      <c r="B865" s="214" t="s">
        <v>1628</v>
      </c>
      <c r="C865" s="237">
        <v>0</v>
      </c>
      <c r="D865" s="237">
        <f t="shared" si="301"/>
        <v>0</v>
      </c>
      <c r="E865" s="218"/>
      <c r="F865" s="219">
        <v>0</v>
      </c>
      <c r="G865" s="217">
        <f t="shared" si="302"/>
        <v>0</v>
      </c>
      <c r="H865" s="209" t="str">
        <f t="shared" si="303"/>
        <v>项</v>
      </c>
    </row>
    <row r="866" s="178" customFormat="1" ht="36" customHeight="1" spans="1:8">
      <c r="A866" s="213" t="s">
        <v>1629</v>
      </c>
      <c r="B866" s="214" t="s">
        <v>546</v>
      </c>
      <c r="C866" s="237">
        <v>0</v>
      </c>
      <c r="D866" s="237">
        <f t="shared" si="301"/>
        <v>0</v>
      </c>
      <c r="E866" s="218"/>
      <c r="F866" s="219">
        <v>0</v>
      </c>
      <c r="G866" s="217">
        <f t="shared" si="302"/>
        <v>0</v>
      </c>
      <c r="H866" s="209" t="str">
        <f t="shared" si="303"/>
        <v>项</v>
      </c>
    </row>
    <row r="867" s="178" customFormat="1" ht="36" customHeight="1" spans="1:8">
      <c r="A867" s="213" t="s">
        <v>1630</v>
      </c>
      <c r="B867" s="214" t="s">
        <v>1631</v>
      </c>
      <c r="C867" s="237">
        <v>0</v>
      </c>
      <c r="D867" s="237">
        <f t="shared" si="301"/>
        <v>0</v>
      </c>
      <c r="E867" s="218"/>
      <c r="F867" s="219">
        <v>0</v>
      </c>
      <c r="G867" s="217">
        <f t="shared" si="302"/>
        <v>0</v>
      </c>
      <c r="H867" s="209" t="str">
        <f t="shared" si="303"/>
        <v>项</v>
      </c>
    </row>
    <row r="868" s="178" customFormat="1" ht="36" customHeight="1" spans="1:8">
      <c r="A868" s="213" t="s">
        <v>1632</v>
      </c>
      <c r="B868" s="214" t="s">
        <v>1633</v>
      </c>
      <c r="C868" s="237">
        <v>0</v>
      </c>
      <c r="D868" s="237">
        <f t="shared" si="301"/>
        <v>0</v>
      </c>
      <c r="E868" s="218"/>
      <c r="F868" s="219">
        <v>0</v>
      </c>
      <c r="G868" s="217">
        <f t="shared" si="302"/>
        <v>0</v>
      </c>
      <c r="H868" s="209" t="str">
        <f t="shared" si="303"/>
        <v>项</v>
      </c>
    </row>
    <row r="869" s="178" customFormat="1" ht="36" customHeight="1" spans="1:8">
      <c r="A869" s="213" t="s">
        <v>1634</v>
      </c>
      <c r="B869" s="214" t="s">
        <v>1635</v>
      </c>
      <c r="C869" s="237">
        <v>0</v>
      </c>
      <c r="D869" s="237">
        <f t="shared" si="301"/>
        <v>0</v>
      </c>
      <c r="E869" s="218"/>
      <c r="F869" s="219">
        <v>0</v>
      </c>
      <c r="G869" s="217">
        <f t="shared" si="302"/>
        <v>0</v>
      </c>
      <c r="H869" s="209" t="str">
        <f t="shared" si="303"/>
        <v>项</v>
      </c>
    </row>
    <row r="870" s="178" customFormat="1" ht="36" customHeight="1" spans="1:8">
      <c r="A870" s="213" t="s">
        <v>1636</v>
      </c>
      <c r="B870" s="214" t="s">
        <v>1637</v>
      </c>
      <c r="C870" s="237">
        <v>0</v>
      </c>
      <c r="D870" s="237">
        <f t="shared" si="301"/>
        <v>0</v>
      </c>
      <c r="E870" s="218"/>
      <c r="F870" s="219">
        <v>0</v>
      </c>
      <c r="G870" s="217">
        <f t="shared" si="302"/>
        <v>0</v>
      </c>
      <c r="H870" s="209" t="str">
        <f t="shared" si="303"/>
        <v>项</v>
      </c>
    </row>
    <row r="871" s="178" customFormat="1" ht="36" customHeight="1" spans="1:8">
      <c r="A871" s="213" t="s">
        <v>1638</v>
      </c>
      <c r="B871" s="214" t="s">
        <v>1639</v>
      </c>
      <c r="C871" s="237">
        <v>0</v>
      </c>
      <c r="D871" s="237">
        <f t="shared" si="301"/>
        <v>0</v>
      </c>
      <c r="E871" s="218"/>
      <c r="F871" s="219">
        <v>0</v>
      </c>
      <c r="G871" s="217">
        <f t="shared" si="302"/>
        <v>0</v>
      </c>
      <c r="H871" s="209" t="str">
        <f t="shared" si="303"/>
        <v>项</v>
      </c>
    </row>
    <row r="872" s="178" customFormat="1" ht="36" customHeight="1" spans="1:8">
      <c r="A872" s="213" t="s">
        <v>1640</v>
      </c>
      <c r="B872" s="214" t="s">
        <v>1641</v>
      </c>
      <c r="C872" s="237">
        <v>0</v>
      </c>
      <c r="D872" s="237">
        <f t="shared" si="301"/>
        <v>0</v>
      </c>
      <c r="E872" s="218"/>
      <c r="F872" s="219">
        <v>0</v>
      </c>
      <c r="G872" s="217">
        <f t="shared" si="302"/>
        <v>0</v>
      </c>
      <c r="H872" s="209" t="str">
        <f t="shared" si="303"/>
        <v>项</v>
      </c>
    </row>
    <row r="873" s="178" customFormat="1" ht="36" customHeight="1" spans="1:8">
      <c r="A873" s="213" t="s">
        <v>1642</v>
      </c>
      <c r="B873" s="214" t="s">
        <v>1643</v>
      </c>
      <c r="C873" s="237">
        <v>0</v>
      </c>
      <c r="D873" s="237">
        <f t="shared" si="301"/>
        <v>0</v>
      </c>
      <c r="E873" s="218"/>
      <c r="F873" s="219">
        <v>0</v>
      </c>
      <c r="G873" s="217">
        <f t="shared" si="302"/>
        <v>0</v>
      </c>
      <c r="H873" s="209" t="str">
        <f t="shared" si="303"/>
        <v>项</v>
      </c>
    </row>
    <row r="874" s="178" customFormat="1" ht="36" customHeight="1" spans="1:8">
      <c r="A874" s="213" t="s">
        <v>1644</v>
      </c>
      <c r="B874" s="214" t="s">
        <v>1645</v>
      </c>
      <c r="C874" s="237">
        <v>0</v>
      </c>
      <c r="D874" s="237">
        <f t="shared" si="301"/>
        <v>0</v>
      </c>
      <c r="E874" s="218"/>
      <c r="F874" s="219">
        <v>0</v>
      </c>
      <c r="G874" s="217">
        <f t="shared" si="302"/>
        <v>0</v>
      </c>
      <c r="H874" s="209" t="str">
        <f t="shared" si="303"/>
        <v>项</v>
      </c>
    </row>
    <row r="875" s="178" customFormat="1" ht="36" customHeight="1" spans="1:8">
      <c r="A875" s="213" t="s">
        <v>1646</v>
      </c>
      <c r="B875" s="214" t="s">
        <v>1575</v>
      </c>
      <c r="C875" s="237">
        <v>0</v>
      </c>
      <c r="D875" s="237">
        <f t="shared" si="301"/>
        <v>0</v>
      </c>
      <c r="E875" s="218"/>
      <c r="F875" s="219">
        <v>0</v>
      </c>
      <c r="G875" s="217">
        <f t="shared" si="302"/>
        <v>0</v>
      </c>
      <c r="H875" s="209" t="str">
        <f t="shared" si="303"/>
        <v>项</v>
      </c>
    </row>
    <row r="876" s="178" customFormat="1" ht="36" customHeight="1" spans="1:8">
      <c r="A876" s="213" t="s">
        <v>1647</v>
      </c>
      <c r="B876" s="214" t="s">
        <v>1648</v>
      </c>
      <c r="C876" s="237">
        <v>112</v>
      </c>
      <c r="D876" s="237">
        <f t="shared" si="301"/>
        <v>0</v>
      </c>
      <c r="E876" s="217"/>
      <c r="F876" s="220">
        <v>0</v>
      </c>
      <c r="G876" s="217">
        <f t="shared" si="302"/>
        <v>112</v>
      </c>
      <c r="H876" s="209" t="str">
        <f t="shared" si="303"/>
        <v>项</v>
      </c>
    </row>
    <row r="877" s="178" customFormat="1" ht="36" customHeight="1" spans="1:8">
      <c r="A877" s="213" t="s">
        <v>1649</v>
      </c>
      <c r="B877" s="214" t="s">
        <v>1650</v>
      </c>
      <c r="C877" s="207">
        <f>SUM(C878:C904)</f>
        <v>1417</v>
      </c>
      <c r="D877" s="207">
        <f>SUM(D878:D904)</f>
        <v>28</v>
      </c>
      <c r="E877" s="207">
        <f>SUM(E878:E904)</f>
        <v>57</v>
      </c>
      <c r="F877" s="207">
        <f>SUM(F878:F904)</f>
        <v>-29</v>
      </c>
      <c r="G877" s="207">
        <f>SUM(G878:G904)</f>
        <v>1445</v>
      </c>
      <c r="H877" s="209" t="s">
        <v>182</v>
      </c>
    </row>
    <row r="878" s="178" customFormat="1" ht="36" customHeight="1" spans="1:8">
      <c r="A878" s="213" t="s">
        <v>1651</v>
      </c>
      <c r="B878" s="214" t="s">
        <v>184</v>
      </c>
      <c r="C878" s="237">
        <v>189</v>
      </c>
      <c r="D878" s="237">
        <f t="shared" ref="D878:D904" si="304">E878+F878</f>
        <v>-29</v>
      </c>
      <c r="E878" s="217"/>
      <c r="F878" s="220">
        <v>-29</v>
      </c>
      <c r="G878" s="217">
        <f t="shared" ref="G878:G904" si="305">C878+D878</f>
        <v>160</v>
      </c>
      <c r="H878" s="209" t="str">
        <f t="shared" ref="H878:H904" si="306">IF(LEN(A878)=3,"类",IF(LEN(A878)=5,"款","项"))</f>
        <v>项</v>
      </c>
    </row>
    <row r="879" s="178" customFormat="1" ht="36" customHeight="1" spans="1:8">
      <c r="A879" s="213" t="s">
        <v>1652</v>
      </c>
      <c r="B879" s="214" t="s">
        <v>186</v>
      </c>
      <c r="C879" s="237">
        <v>0</v>
      </c>
      <c r="D879" s="237">
        <f t="shared" si="304"/>
        <v>0</v>
      </c>
      <c r="E879" s="218"/>
      <c r="F879" s="219">
        <v>0</v>
      </c>
      <c r="G879" s="217">
        <f t="shared" si="305"/>
        <v>0</v>
      </c>
      <c r="H879" s="209" t="str">
        <f t="shared" si="306"/>
        <v>项</v>
      </c>
    </row>
    <row r="880" s="178" customFormat="1" ht="36" customHeight="1" spans="1:8">
      <c r="A880" s="213" t="s">
        <v>1653</v>
      </c>
      <c r="B880" s="214" t="s">
        <v>188</v>
      </c>
      <c r="C880" s="237">
        <v>0</v>
      </c>
      <c r="D880" s="237">
        <f t="shared" si="304"/>
        <v>0</v>
      </c>
      <c r="E880" s="218"/>
      <c r="F880" s="219">
        <v>0</v>
      </c>
      <c r="G880" s="217">
        <f t="shared" si="305"/>
        <v>0</v>
      </c>
      <c r="H880" s="209" t="str">
        <f t="shared" si="306"/>
        <v>项</v>
      </c>
    </row>
    <row r="881" s="178" customFormat="1" ht="36" customHeight="1" spans="1:8">
      <c r="A881" s="213" t="s">
        <v>1654</v>
      </c>
      <c r="B881" s="214" t="s">
        <v>1655</v>
      </c>
      <c r="C881" s="237">
        <v>1228</v>
      </c>
      <c r="D881" s="237">
        <f t="shared" si="304"/>
        <v>57</v>
      </c>
      <c r="E881" s="217">
        <v>57</v>
      </c>
      <c r="F881" s="220"/>
      <c r="G881" s="217">
        <f t="shared" si="305"/>
        <v>1285</v>
      </c>
      <c r="H881" s="209" t="str">
        <f t="shared" si="306"/>
        <v>项</v>
      </c>
    </row>
    <row r="882" s="178" customFormat="1" ht="36" customHeight="1" spans="1:8">
      <c r="A882" s="213" t="s">
        <v>1656</v>
      </c>
      <c r="B882" s="214" t="s">
        <v>1657</v>
      </c>
      <c r="C882" s="237">
        <v>0</v>
      </c>
      <c r="D882" s="237">
        <f t="shared" si="304"/>
        <v>0</v>
      </c>
      <c r="E882" s="218"/>
      <c r="F882" s="219">
        <v>0</v>
      </c>
      <c r="G882" s="217">
        <f t="shared" si="305"/>
        <v>0</v>
      </c>
      <c r="H882" s="209" t="str">
        <f t="shared" si="306"/>
        <v>项</v>
      </c>
    </row>
    <row r="883" s="178" customFormat="1" ht="36" customHeight="1" spans="1:8">
      <c r="A883" s="213" t="s">
        <v>1658</v>
      </c>
      <c r="B883" s="214" t="s">
        <v>1659</v>
      </c>
      <c r="C883" s="237">
        <v>0</v>
      </c>
      <c r="D883" s="237">
        <f t="shared" si="304"/>
        <v>0</v>
      </c>
      <c r="E883" s="218"/>
      <c r="F883" s="219">
        <v>0</v>
      </c>
      <c r="G883" s="217">
        <f t="shared" si="305"/>
        <v>0</v>
      </c>
      <c r="H883" s="209" t="str">
        <f t="shared" si="306"/>
        <v>项</v>
      </c>
    </row>
    <row r="884" s="178" customFormat="1" ht="36" customHeight="1" spans="1:8">
      <c r="A884" s="213" t="s">
        <v>1660</v>
      </c>
      <c r="B884" s="214" t="s">
        <v>1661</v>
      </c>
      <c r="C884" s="237">
        <v>0</v>
      </c>
      <c r="D884" s="237">
        <f t="shared" si="304"/>
        <v>0</v>
      </c>
      <c r="E884" s="218"/>
      <c r="F884" s="219">
        <v>0</v>
      </c>
      <c r="G884" s="217">
        <f t="shared" si="305"/>
        <v>0</v>
      </c>
      <c r="H884" s="209" t="str">
        <f t="shared" si="306"/>
        <v>项</v>
      </c>
    </row>
    <row r="885" s="178" customFormat="1" ht="36" customHeight="1" spans="1:8">
      <c r="A885" s="213" t="s">
        <v>1662</v>
      </c>
      <c r="B885" s="214" t="s">
        <v>1663</v>
      </c>
      <c r="C885" s="237">
        <v>0</v>
      </c>
      <c r="D885" s="237">
        <f t="shared" si="304"/>
        <v>0</v>
      </c>
      <c r="E885" s="218"/>
      <c r="F885" s="219">
        <v>0</v>
      </c>
      <c r="G885" s="217">
        <f t="shared" si="305"/>
        <v>0</v>
      </c>
      <c r="H885" s="209" t="str">
        <f t="shared" si="306"/>
        <v>项</v>
      </c>
    </row>
    <row r="886" s="178" customFormat="1" ht="36" customHeight="1" spans="1:8">
      <c r="A886" s="213" t="s">
        <v>1664</v>
      </c>
      <c r="B886" s="214" t="s">
        <v>1665</v>
      </c>
      <c r="C886" s="237">
        <v>0</v>
      </c>
      <c r="D886" s="237">
        <f t="shared" si="304"/>
        <v>0</v>
      </c>
      <c r="E886" s="218"/>
      <c r="F886" s="219">
        <v>0</v>
      </c>
      <c r="G886" s="217">
        <f t="shared" si="305"/>
        <v>0</v>
      </c>
      <c r="H886" s="209" t="str">
        <f t="shared" si="306"/>
        <v>项</v>
      </c>
    </row>
    <row r="887" s="178" customFormat="1" ht="36" customHeight="1" spans="1:8">
      <c r="A887" s="213" t="s">
        <v>1666</v>
      </c>
      <c r="B887" s="214" t="s">
        <v>1667</v>
      </c>
      <c r="C887" s="237">
        <v>0</v>
      </c>
      <c r="D887" s="237">
        <f t="shared" si="304"/>
        <v>0</v>
      </c>
      <c r="E887" s="218"/>
      <c r="F887" s="219">
        <v>0</v>
      </c>
      <c r="G887" s="217">
        <f t="shared" si="305"/>
        <v>0</v>
      </c>
      <c r="H887" s="209" t="str">
        <f t="shared" si="306"/>
        <v>项</v>
      </c>
    </row>
    <row r="888" s="178" customFormat="1" ht="36" customHeight="1" spans="1:8">
      <c r="A888" s="213" t="s">
        <v>1668</v>
      </c>
      <c r="B888" s="214" t="s">
        <v>1669</v>
      </c>
      <c r="C888" s="237">
        <v>0</v>
      </c>
      <c r="D888" s="237">
        <f t="shared" si="304"/>
        <v>0</v>
      </c>
      <c r="E888" s="218"/>
      <c r="F888" s="219">
        <v>0</v>
      </c>
      <c r="G888" s="217">
        <f t="shared" si="305"/>
        <v>0</v>
      </c>
      <c r="H888" s="209" t="str">
        <f t="shared" si="306"/>
        <v>项</v>
      </c>
    </row>
    <row r="889" s="178" customFormat="1" ht="36" customHeight="1" spans="1:8">
      <c r="A889" s="213" t="s">
        <v>1670</v>
      </c>
      <c r="B889" s="214" t="s">
        <v>1671</v>
      </c>
      <c r="C889" s="237">
        <v>0</v>
      </c>
      <c r="D889" s="237">
        <f t="shared" si="304"/>
        <v>0</v>
      </c>
      <c r="E889" s="218"/>
      <c r="F889" s="219">
        <v>0</v>
      </c>
      <c r="G889" s="217">
        <f t="shared" si="305"/>
        <v>0</v>
      </c>
      <c r="H889" s="209" t="str">
        <f t="shared" si="306"/>
        <v>项</v>
      </c>
    </row>
    <row r="890" s="178" customFormat="1" ht="36" customHeight="1" spans="1:8">
      <c r="A890" s="213" t="s">
        <v>1672</v>
      </c>
      <c r="B890" s="214" t="s">
        <v>1673</v>
      </c>
      <c r="C890" s="237">
        <v>0</v>
      </c>
      <c r="D890" s="237">
        <f t="shared" si="304"/>
        <v>0</v>
      </c>
      <c r="E890" s="218"/>
      <c r="F890" s="219">
        <v>0</v>
      </c>
      <c r="G890" s="217">
        <f t="shared" si="305"/>
        <v>0</v>
      </c>
      <c r="H890" s="209" t="str">
        <f t="shared" si="306"/>
        <v>项</v>
      </c>
    </row>
    <row r="891" s="178" customFormat="1" ht="36" customHeight="1" spans="1:8">
      <c r="A891" s="213" t="s">
        <v>1674</v>
      </c>
      <c r="B891" s="214" t="s">
        <v>1675</v>
      </c>
      <c r="C891" s="237">
        <v>0</v>
      </c>
      <c r="D891" s="237">
        <f t="shared" si="304"/>
        <v>0</v>
      </c>
      <c r="E891" s="218"/>
      <c r="F891" s="219">
        <v>0</v>
      </c>
      <c r="G891" s="217">
        <f t="shared" si="305"/>
        <v>0</v>
      </c>
      <c r="H891" s="209" t="str">
        <f t="shared" si="306"/>
        <v>项</v>
      </c>
    </row>
    <row r="892" s="178" customFormat="1" ht="36" customHeight="1" spans="1:8">
      <c r="A892" s="213" t="s">
        <v>1676</v>
      </c>
      <c r="B892" s="214" t="s">
        <v>1677</v>
      </c>
      <c r="C892" s="237">
        <v>0</v>
      </c>
      <c r="D892" s="237">
        <f t="shared" si="304"/>
        <v>0</v>
      </c>
      <c r="E892" s="218"/>
      <c r="F892" s="219">
        <v>0</v>
      </c>
      <c r="G892" s="217">
        <f t="shared" si="305"/>
        <v>0</v>
      </c>
      <c r="H892" s="209" t="str">
        <f t="shared" si="306"/>
        <v>项</v>
      </c>
    </row>
    <row r="893" s="178" customFormat="1" ht="36" customHeight="1" spans="1:8">
      <c r="A893" s="213" t="s">
        <v>1678</v>
      </c>
      <c r="B893" s="214" t="s">
        <v>1679</v>
      </c>
      <c r="C893" s="237">
        <v>0</v>
      </c>
      <c r="D893" s="237">
        <f t="shared" si="304"/>
        <v>0</v>
      </c>
      <c r="E893" s="218"/>
      <c r="F893" s="219">
        <v>0</v>
      </c>
      <c r="G893" s="217">
        <f t="shared" si="305"/>
        <v>0</v>
      </c>
      <c r="H893" s="209" t="str">
        <f t="shared" si="306"/>
        <v>项</v>
      </c>
    </row>
    <row r="894" s="178" customFormat="1" ht="36" customHeight="1" spans="1:8">
      <c r="A894" s="213" t="s">
        <v>1680</v>
      </c>
      <c r="B894" s="214" t="s">
        <v>1681</v>
      </c>
      <c r="C894" s="237">
        <v>0</v>
      </c>
      <c r="D894" s="237">
        <f t="shared" si="304"/>
        <v>0</v>
      </c>
      <c r="E894" s="218"/>
      <c r="F894" s="219">
        <v>0</v>
      </c>
      <c r="G894" s="217">
        <f t="shared" si="305"/>
        <v>0</v>
      </c>
      <c r="H894" s="209" t="str">
        <f t="shared" si="306"/>
        <v>项</v>
      </c>
    </row>
    <row r="895" s="178" customFormat="1" ht="36" customHeight="1" spans="1:8">
      <c r="A895" s="213" t="s">
        <v>1682</v>
      </c>
      <c r="B895" s="214" t="s">
        <v>1683</v>
      </c>
      <c r="C895" s="237">
        <v>0</v>
      </c>
      <c r="D895" s="237">
        <f t="shared" si="304"/>
        <v>0</v>
      </c>
      <c r="E895" s="218"/>
      <c r="F895" s="219">
        <v>0</v>
      </c>
      <c r="G895" s="217">
        <f t="shared" si="305"/>
        <v>0</v>
      </c>
      <c r="H895" s="209" t="str">
        <f t="shared" si="306"/>
        <v>项</v>
      </c>
    </row>
    <row r="896" s="178" customFormat="1" ht="36" customHeight="1" spans="1:8">
      <c r="A896" s="213" t="s">
        <v>1684</v>
      </c>
      <c r="B896" s="214" t="s">
        <v>1685</v>
      </c>
      <c r="C896" s="237">
        <v>0</v>
      </c>
      <c r="D896" s="237">
        <f t="shared" si="304"/>
        <v>0</v>
      </c>
      <c r="E896" s="218"/>
      <c r="F896" s="219">
        <v>0</v>
      </c>
      <c r="G896" s="217">
        <f t="shared" si="305"/>
        <v>0</v>
      </c>
      <c r="H896" s="209" t="str">
        <f t="shared" si="306"/>
        <v>项</v>
      </c>
    </row>
    <row r="897" s="178" customFormat="1" ht="36" customHeight="1" spans="1:8">
      <c r="A897" s="213" t="s">
        <v>1686</v>
      </c>
      <c r="B897" s="214" t="s">
        <v>1687</v>
      </c>
      <c r="C897" s="237">
        <v>0</v>
      </c>
      <c r="D897" s="237">
        <f t="shared" si="304"/>
        <v>0</v>
      </c>
      <c r="E897" s="218"/>
      <c r="F897" s="219">
        <v>0</v>
      </c>
      <c r="G897" s="217">
        <f t="shared" si="305"/>
        <v>0</v>
      </c>
      <c r="H897" s="209" t="str">
        <f t="shared" si="306"/>
        <v>项</v>
      </c>
    </row>
    <row r="898" s="178" customFormat="1" ht="36" customHeight="1" spans="1:8">
      <c r="A898" s="213" t="s">
        <v>1688</v>
      </c>
      <c r="B898" s="214" t="s">
        <v>1689</v>
      </c>
      <c r="C898" s="237">
        <v>0</v>
      </c>
      <c r="D898" s="237">
        <f t="shared" si="304"/>
        <v>0</v>
      </c>
      <c r="E898" s="218"/>
      <c r="F898" s="219">
        <v>0</v>
      </c>
      <c r="G898" s="217">
        <f t="shared" si="305"/>
        <v>0</v>
      </c>
      <c r="H898" s="209" t="str">
        <f t="shared" si="306"/>
        <v>项</v>
      </c>
    </row>
    <row r="899" s="178" customFormat="1" ht="36" customHeight="1" spans="1:8">
      <c r="A899" s="213" t="s">
        <v>1690</v>
      </c>
      <c r="B899" s="214" t="s">
        <v>1633</v>
      </c>
      <c r="C899" s="237">
        <v>0</v>
      </c>
      <c r="D899" s="237">
        <f t="shared" si="304"/>
        <v>0</v>
      </c>
      <c r="E899" s="218"/>
      <c r="F899" s="219">
        <v>0</v>
      </c>
      <c r="G899" s="217">
        <f t="shared" si="305"/>
        <v>0</v>
      </c>
      <c r="H899" s="209" t="str">
        <f t="shared" si="306"/>
        <v>项</v>
      </c>
    </row>
    <row r="900" s="178" customFormat="1" ht="36" customHeight="1" spans="1:8">
      <c r="A900" s="213" t="s">
        <v>1691</v>
      </c>
      <c r="B900" s="214" t="s">
        <v>1692</v>
      </c>
      <c r="C900" s="237">
        <v>0</v>
      </c>
      <c r="D900" s="237">
        <f t="shared" si="304"/>
        <v>0</v>
      </c>
      <c r="E900" s="218"/>
      <c r="F900" s="219">
        <v>0</v>
      </c>
      <c r="G900" s="217">
        <f t="shared" si="305"/>
        <v>0</v>
      </c>
      <c r="H900" s="209" t="str">
        <f t="shared" si="306"/>
        <v>项</v>
      </c>
    </row>
    <row r="901" s="178" customFormat="1" ht="36" customHeight="1" spans="1:8">
      <c r="A901" s="213" t="s">
        <v>1693</v>
      </c>
      <c r="B901" s="214" t="s">
        <v>1694</v>
      </c>
      <c r="C901" s="237">
        <v>0</v>
      </c>
      <c r="D901" s="237">
        <f t="shared" si="304"/>
        <v>0</v>
      </c>
      <c r="E901" s="218"/>
      <c r="F901" s="219">
        <v>0</v>
      </c>
      <c r="G901" s="217">
        <f t="shared" si="305"/>
        <v>0</v>
      </c>
      <c r="H901" s="209" t="str">
        <f t="shared" si="306"/>
        <v>项</v>
      </c>
    </row>
    <row r="902" s="178" customFormat="1" ht="36" customHeight="1" spans="1:8">
      <c r="A902" s="213" t="s">
        <v>1695</v>
      </c>
      <c r="B902" s="214" t="s">
        <v>1696</v>
      </c>
      <c r="C902" s="237">
        <v>0</v>
      </c>
      <c r="D902" s="237">
        <f t="shared" si="304"/>
        <v>0</v>
      </c>
      <c r="E902" s="218"/>
      <c r="F902" s="219">
        <v>0</v>
      </c>
      <c r="G902" s="217">
        <f t="shared" si="305"/>
        <v>0</v>
      </c>
      <c r="H902" s="209" t="str">
        <f t="shared" si="306"/>
        <v>项</v>
      </c>
    </row>
    <row r="903" s="178" customFormat="1" ht="36" customHeight="1" spans="1:8">
      <c r="A903" s="213" t="s">
        <v>1697</v>
      </c>
      <c r="B903" s="214" t="s">
        <v>1698</v>
      </c>
      <c r="C903" s="237">
        <v>0</v>
      </c>
      <c r="D903" s="237">
        <f t="shared" si="304"/>
        <v>0</v>
      </c>
      <c r="E903" s="218"/>
      <c r="F903" s="219">
        <v>0</v>
      </c>
      <c r="G903" s="217">
        <f t="shared" si="305"/>
        <v>0</v>
      </c>
      <c r="H903" s="209" t="str">
        <f t="shared" si="306"/>
        <v>项</v>
      </c>
    </row>
    <row r="904" s="178" customFormat="1" ht="36" customHeight="1" spans="1:8">
      <c r="A904" s="213" t="s">
        <v>1699</v>
      </c>
      <c r="B904" s="214" t="s">
        <v>1700</v>
      </c>
      <c r="C904" s="237">
        <v>0</v>
      </c>
      <c r="D904" s="237">
        <f t="shared" si="304"/>
        <v>0</v>
      </c>
      <c r="E904" s="218"/>
      <c r="F904" s="219">
        <v>0</v>
      </c>
      <c r="G904" s="217">
        <f t="shared" si="305"/>
        <v>0</v>
      </c>
      <c r="H904" s="209" t="str">
        <f t="shared" si="306"/>
        <v>项</v>
      </c>
    </row>
    <row r="905" s="178" customFormat="1" ht="36" customHeight="1" spans="1:8">
      <c r="A905" s="213" t="s">
        <v>1701</v>
      </c>
      <c r="B905" s="214" t="s">
        <v>1702</v>
      </c>
      <c r="C905" s="207">
        <f>SUM(C906:C915)</f>
        <v>244</v>
      </c>
      <c r="D905" s="207">
        <f>SUM(D906:D915)</f>
        <v>2</v>
      </c>
      <c r="E905" s="207">
        <f>SUM(E906:E915)</f>
        <v>5</v>
      </c>
      <c r="F905" s="207">
        <f>SUM(F906:F915)</f>
        <v>-3</v>
      </c>
      <c r="G905" s="207">
        <f>SUM(G906:G915)</f>
        <v>246</v>
      </c>
      <c r="H905" s="209" t="s">
        <v>182</v>
      </c>
    </row>
    <row r="906" s="178" customFormat="1" ht="36" customHeight="1" spans="1:8">
      <c r="A906" s="213" t="s">
        <v>1703</v>
      </c>
      <c r="B906" s="214" t="s">
        <v>184</v>
      </c>
      <c r="C906" s="237">
        <v>147</v>
      </c>
      <c r="D906" s="237">
        <f t="shared" ref="D906:D915" si="307">E906+F906</f>
        <v>-3</v>
      </c>
      <c r="E906" s="217"/>
      <c r="F906" s="220">
        <v>-3</v>
      </c>
      <c r="G906" s="217">
        <f t="shared" ref="G906:G915" si="308">C906+D906</f>
        <v>144</v>
      </c>
      <c r="H906" s="209" t="str">
        <f t="shared" ref="H906:H915" si="309">IF(LEN(A906)=3,"类",IF(LEN(A906)=5,"款","项"))</f>
        <v>项</v>
      </c>
    </row>
    <row r="907" s="178" customFormat="1" ht="36" customHeight="1" spans="1:8">
      <c r="A907" s="213" t="s">
        <v>1704</v>
      </c>
      <c r="B907" s="214" t="s">
        <v>186</v>
      </c>
      <c r="C907" s="237">
        <v>0</v>
      </c>
      <c r="D907" s="237">
        <f t="shared" si="307"/>
        <v>0</v>
      </c>
      <c r="E907" s="218"/>
      <c r="F907" s="219">
        <v>0</v>
      </c>
      <c r="G907" s="217">
        <f t="shared" si="308"/>
        <v>0</v>
      </c>
      <c r="H907" s="209" t="str">
        <f t="shared" si="309"/>
        <v>项</v>
      </c>
    </row>
    <row r="908" s="178" customFormat="1" ht="36" customHeight="1" spans="1:8">
      <c r="A908" s="213" t="s">
        <v>1705</v>
      </c>
      <c r="B908" s="214" t="s">
        <v>188</v>
      </c>
      <c r="C908" s="237">
        <v>0</v>
      </c>
      <c r="D908" s="237">
        <f t="shared" si="307"/>
        <v>0</v>
      </c>
      <c r="E908" s="218"/>
      <c r="F908" s="219">
        <v>0</v>
      </c>
      <c r="G908" s="217">
        <f t="shared" si="308"/>
        <v>0</v>
      </c>
      <c r="H908" s="209" t="str">
        <f t="shared" si="309"/>
        <v>项</v>
      </c>
    </row>
    <row r="909" s="178" customFormat="1" ht="36" customHeight="1" spans="1:8">
      <c r="A909" s="213" t="s">
        <v>1706</v>
      </c>
      <c r="B909" s="214" t="s">
        <v>1707</v>
      </c>
      <c r="C909" s="237">
        <v>0</v>
      </c>
      <c r="D909" s="237">
        <f t="shared" si="307"/>
        <v>0</v>
      </c>
      <c r="E909" s="218"/>
      <c r="F909" s="219">
        <v>0</v>
      </c>
      <c r="G909" s="217">
        <f t="shared" si="308"/>
        <v>0</v>
      </c>
      <c r="H909" s="209" t="str">
        <f t="shared" si="309"/>
        <v>项</v>
      </c>
    </row>
    <row r="910" s="178" customFormat="1" ht="36" customHeight="1" spans="1:8">
      <c r="A910" s="213" t="s">
        <v>1708</v>
      </c>
      <c r="B910" s="214" t="s">
        <v>1709</v>
      </c>
      <c r="C910" s="237">
        <v>0</v>
      </c>
      <c r="D910" s="237">
        <f t="shared" si="307"/>
        <v>0</v>
      </c>
      <c r="E910" s="218"/>
      <c r="F910" s="219">
        <v>0</v>
      </c>
      <c r="G910" s="217">
        <f t="shared" si="308"/>
        <v>0</v>
      </c>
      <c r="H910" s="209" t="str">
        <f t="shared" si="309"/>
        <v>项</v>
      </c>
    </row>
    <row r="911" s="178" customFormat="1" ht="36" customHeight="1" spans="1:8">
      <c r="A911" s="213" t="s">
        <v>1710</v>
      </c>
      <c r="B911" s="214" t="s">
        <v>1711</v>
      </c>
      <c r="C911" s="237">
        <v>0</v>
      </c>
      <c r="D911" s="237">
        <f t="shared" si="307"/>
        <v>0</v>
      </c>
      <c r="E911" s="218"/>
      <c r="F911" s="219">
        <v>0</v>
      </c>
      <c r="G911" s="217">
        <f t="shared" si="308"/>
        <v>0</v>
      </c>
      <c r="H911" s="209" t="str">
        <f t="shared" si="309"/>
        <v>项</v>
      </c>
    </row>
    <row r="912" s="178" customFormat="1" ht="36" customHeight="1" spans="1:8">
      <c r="A912" s="213" t="s">
        <v>1712</v>
      </c>
      <c r="B912" s="214" t="s">
        <v>1713</v>
      </c>
      <c r="C912" s="237">
        <v>0</v>
      </c>
      <c r="D912" s="237">
        <f t="shared" si="307"/>
        <v>0</v>
      </c>
      <c r="E912" s="218"/>
      <c r="F912" s="219">
        <v>0</v>
      </c>
      <c r="G912" s="217">
        <f t="shared" si="308"/>
        <v>0</v>
      </c>
      <c r="H912" s="209" t="str">
        <f t="shared" si="309"/>
        <v>项</v>
      </c>
    </row>
    <row r="913" s="178" customFormat="1" ht="36" customHeight="1" spans="1:8">
      <c r="A913" s="213" t="s">
        <v>1714</v>
      </c>
      <c r="B913" s="214" t="s">
        <v>1715</v>
      </c>
      <c r="C913" s="237">
        <v>0</v>
      </c>
      <c r="D913" s="237">
        <f t="shared" si="307"/>
        <v>0</v>
      </c>
      <c r="E913" s="218"/>
      <c r="F913" s="219">
        <v>0</v>
      </c>
      <c r="G913" s="217">
        <f t="shared" si="308"/>
        <v>0</v>
      </c>
      <c r="H913" s="209" t="str">
        <f t="shared" si="309"/>
        <v>项</v>
      </c>
    </row>
    <row r="914" s="178" customFormat="1" ht="36" customHeight="1" spans="1:8">
      <c r="A914" s="213" t="s">
        <v>1716</v>
      </c>
      <c r="B914" s="214" t="s">
        <v>202</v>
      </c>
      <c r="C914" s="237">
        <v>97</v>
      </c>
      <c r="D914" s="237">
        <f t="shared" si="307"/>
        <v>5</v>
      </c>
      <c r="E914" s="217">
        <v>5</v>
      </c>
      <c r="F914" s="220"/>
      <c r="G914" s="217">
        <f t="shared" si="308"/>
        <v>102</v>
      </c>
      <c r="H914" s="209" t="str">
        <f t="shared" si="309"/>
        <v>项</v>
      </c>
    </row>
    <row r="915" s="178" customFormat="1" ht="36" customHeight="1" spans="1:8">
      <c r="A915" s="213" t="s">
        <v>1717</v>
      </c>
      <c r="B915" s="214" t="s">
        <v>1718</v>
      </c>
      <c r="C915" s="237">
        <v>0</v>
      </c>
      <c r="D915" s="237">
        <f t="shared" si="307"/>
        <v>0</v>
      </c>
      <c r="E915" s="218"/>
      <c r="F915" s="219">
        <v>0</v>
      </c>
      <c r="G915" s="217">
        <f t="shared" si="308"/>
        <v>0</v>
      </c>
      <c r="H915" s="209" t="str">
        <f t="shared" si="309"/>
        <v>项</v>
      </c>
    </row>
    <row r="916" s="178" customFormat="1" ht="36" customHeight="1" spans="1:8">
      <c r="A916" s="213" t="s">
        <v>1719</v>
      </c>
      <c r="B916" s="214" t="s">
        <v>1720</v>
      </c>
      <c r="C916" s="207">
        <f>SUM(C917:C922)</f>
        <v>0</v>
      </c>
      <c r="D916" s="207">
        <f>SUM(D917:D922)</f>
        <v>0</v>
      </c>
      <c r="E916" s="207">
        <f>SUM(E917:E922)</f>
        <v>0</v>
      </c>
      <c r="F916" s="207">
        <f>SUM(F917:F922)</f>
        <v>0</v>
      </c>
      <c r="G916" s="207">
        <f>SUM(G917:G922)</f>
        <v>0</v>
      </c>
      <c r="H916" s="209" t="s">
        <v>182</v>
      </c>
    </row>
    <row r="917" s="178" customFormat="1" ht="36" customHeight="1" spans="1:8">
      <c r="A917" s="213" t="s">
        <v>1721</v>
      </c>
      <c r="B917" s="214" t="s">
        <v>1722</v>
      </c>
      <c r="C917" s="237">
        <v>0</v>
      </c>
      <c r="D917" s="237">
        <f t="shared" ref="D917:D922" si="310">E917+F917</f>
        <v>0</v>
      </c>
      <c r="E917" s="218"/>
      <c r="F917" s="219">
        <v>0</v>
      </c>
      <c r="G917" s="217">
        <f t="shared" ref="G917:G922" si="311">C917+D917</f>
        <v>0</v>
      </c>
      <c r="H917" s="209" t="str">
        <f t="shared" ref="H917:H922" si="312">IF(LEN(A917)=3,"类",IF(LEN(A917)=5,"款","项"))</f>
        <v>项</v>
      </c>
    </row>
    <row r="918" s="178" customFormat="1" ht="36" customHeight="1" spans="1:8">
      <c r="A918" s="213" t="s">
        <v>1723</v>
      </c>
      <c r="B918" s="214" t="s">
        <v>1724</v>
      </c>
      <c r="C918" s="237">
        <v>0</v>
      </c>
      <c r="D918" s="237">
        <f t="shared" si="310"/>
        <v>0</v>
      </c>
      <c r="E918" s="218"/>
      <c r="F918" s="219">
        <v>0</v>
      </c>
      <c r="G918" s="217">
        <f t="shared" si="311"/>
        <v>0</v>
      </c>
      <c r="H918" s="209" t="str">
        <f t="shared" si="312"/>
        <v>项</v>
      </c>
    </row>
    <row r="919" s="178" customFormat="1" ht="36" customHeight="1" spans="1:8">
      <c r="A919" s="213" t="s">
        <v>1725</v>
      </c>
      <c r="B919" s="214" t="s">
        <v>1726</v>
      </c>
      <c r="C919" s="237">
        <v>0</v>
      </c>
      <c r="D919" s="237">
        <f t="shared" si="310"/>
        <v>0</v>
      </c>
      <c r="E919" s="218"/>
      <c r="F919" s="219">
        <v>0</v>
      </c>
      <c r="G919" s="217">
        <f t="shared" si="311"/>
        <v>0</v>
      </c>
      <c r="H919" s="209" t="str">
        <f t="shared" si="312"/>
        <v>项</v>
      </c>
    </row>
    <row r="920" s="178" customFormat="1" ht="36" customHeight="1" spans="1:8">
      <c r="A920" s="213" t="s">
        <v>1727</v>
      </c>
      <c r="B920" s="214" t="s">
        <v>1728</v>
      </c>
      <c r="C920" s="237">
        <v>0</v>
      </c>
      <c r="D920" s="237">
        <f t="shared" si="310"/>
        <v>0</v>
      </c>
      <c r="E920" s="218"/>
      <c r="F920" s="219">
        <v>0</v>
      </c>
      <c r="G920" s="217">
        <f t="shared" si="311"/>
        <v>0</v>
      </c>
      <c r="H920" s="209" t="str">
        <f t="shared" si="312"/>
        <v>项</v>
      </c>
    </row>
    <row r="921" s="178" customFormat="1" ht="36" customHeight="1" spans="1:8">
      <c r="A921" s="213" t="s">
        <v>1729</v>
      </c>
      <c r="B921" s="214" t="s">
        <v>1730</v>
      </c>
      <c r="C921" s="237">
        <v>0</v>
      </c>
      <c r="D921" s="237">
        <f t="shared" si="310"/>
        <v>0</v>
      </c>
      <c r="E921" s="218"/>
      <c r="F921" s="219">
        <v>0</v>
      </c>
      <c r="G921" s="217">
        <f t="shared" si="311"/>
        <v>0</v>
      </c>
      <c r="H921" s="209" t="str">
        <f t="shared" si="312"/>
        <v>项</v>
      </c>
    </row>
    <row r="922" s="178" customFormat="1" ht="36" customHeight="1" spans="1:8">
      <c r="A922" s="213" t="s">
        <v>1731</v>
      </c>
      <c r="B922" s="214" t="s">
        <v>1732</v>
      </c>
      <c r="C922" s="237">
        <v>0</v>
      </c>
      <c r="D922" s="237">
        <f t="shared" si="310"/>
        <v>0</v>
      </c>
      <c r="E922" s="218"/>
      <c r="F922" s="219">
        <v>0</v>
      </c>
      <c r="G922" s="217">
        <f t="shared" si="311"/>
        <v>0</v>
      </c>
      <c r="H922" s="209" t="str">
        <f t="shared" si="312"/>
        <v>项</v>
      </c>
    </row>
    <row r="923" s="178" customFormat="1" ht="36" customHeight="1" spans="1:8">
      <c r="A923" s="213" t="s">
        <v>1733</v>
      </c>
      <c r="B923" s="214" t="s">
        <v>1734</v>
      </c>
      <c r="C923" s="207">
        <f>SUM(C924:C929)</f>
        <v>0</v>
      </c>
      <c r="D923" s="207">
        <f>SUM(D924:D929)</f>
        <v>0</v>
      </c>
      <c r="E923" s="207">
        <f>SUM(E924:E929)</f>
        <v>0</v>
      </c>
      <c r="F923" s="207">
        <f>SUM(F924:F929)</f>
        <v>0</v>
      </c>
      <c r="G923" s="207">
        <f>SUM(G924:G929)</f>
        <v>0</v>
      </c>
      <c r="H923" s="209" t="s">
        <v>182</v>
      </c>
    </row>
    <row r="924" s="178" customFormat="1" ht="36" customHeight="1" spans="1:8">
      <c r="A924" s="213" t="s">
        <v>1735</v>
      </c>
      <c r="B924" s="214" t="s">
        <v>1736</v>
      </c>
      <c r="C924" s="237">
        <v>0</v>
      </c>
      <c r="D924" s="237">
        <f t="shared" ref="D924:D929" si="313">E924+F924</f>
        <v>0</v>
      </c>
      <c r="E924" s="218"/>
      <c r="F924" s="219">
        <v>0</v>
      </c>
      <c r="G924" s="217">
        <f t="shared" ref="G924:G929" si="314">C924+D924</f>
        <v>0</v>
      </c>
      <c r="H924" s="209" t="str">
        <f t="shared" ref="H924:H929" si="315">IF(LEN(A924)=3,"类",IF(LEN(A924)=5,"款","项"))</f>
        <v>项</v>
      </c>
    </row>
    <row r="925" s="178" customFormat="1" ht="36" customHeight="1" spans="1:8">
      <c r="A925" s="213" t="s">
        <v>1737</v>
      </c>
      <c r="B925" s="214" t="s">
        <v>1738</v>
      </c>
      <c r="C925" s="237">
        <v>0</v>
      </c>
      <c r="D925" s="237">
        <f t="shared" si="313"/>
        <v>0</v>
      </c>
      <c r="E925" s="218"/>
      <c r="F925" s="219">
        <v>0</v>
      </c>
      <c r="G925" s="217">
        <f t="shared" si="314"/>
        <v>0</v>
      </c>
      <c r="H925" s="209" t="str">
        <f t="shared" si="315"/>
        <v>项</v>
      </c>
    </row>
    <row r="926" s="178" customFormat="1" ht="36" customHeight="1" spans="1:8">
      <c r="A926" s="213" t="s">
        <v>1739</v>
      </c>
      <c r="B926" s="214" t="s">
        <v>1740</v>
      </c>
      <c r="C926" s="237">
        <v>0</v>
      </c>
      <c r="D926" s="237">
        <f t="shared" si="313"/>
        <v>0</v>
      </c>
      <c r="E926" s="218"/>
      <c r="F926" s="219">
        <v>0</v>
      </c>
      <c r="G926" s="217">
        <f t="shared" si="314"/>
        <v>0</v>
      </c>
      <c r="H926" s="209" t="str">
        <f t="shared" si="315"/>
        <v>项</v>
      </c>
    </row>
    <row r="927" s="178" customFormat="1" ht="36" customHeight="1" spans="1:8">
      <c r="A927" s="213" t="s">
        <v>1741</v>
      </c>
      <c r="B927" s="214" t="s">
        <v>1742</v>
      </c>
      <c r="C927" s="237">
        <v>0</v>
      </c>
      <c r="D927" s="237">
        <f t="shared" si="313"/>
        <v>0</v>
      </c>
      <c r="E927" s="218"/>
      <c r="F927" s="219">
        <v>0</v>
      </c>
      <c r="G927" s="217">
        <f t="shared" si="314"/>
        <v>0</v>
      </c>
      <c r="H927" s="209" t="str">
        <f t="shared" si="315"/>
        <v>项</v>
      </c>
    </row>
    <row r="928" s="178" customFormat="1" ht="36" customHeight="1" spans="1:8">
      <c r="A928" s="213" t="s">
        <v>1743</v>
      </c>
      <c r="B928" s="214" t="s">
        <v>1744</v>
      </c>
      <c r="C928" s="237">
        <v>0</v>
      </c>
      <c r="D928" s="237">
        <f t="shared" si="313"/>
        <v>0</v>
      </c>
      <c r="E928" s="218"/>
      <c r="F928" s="219">
        <v>0</v>
      </c>
      <c r="G928" s="217">
        <f t="shared" si="314"/>
        <v>0</v>
      </c>
      <c r="H928" s="209" t="str">
        <f t="shared" si="315"/>
        <v>项</v>
      </c>
    </row>
    <row r="929" s="178" customFormat="1" ht="36" customHeight="1" spans="1:8">
      <c r="A929" s="213" t="s">
        <v>1745</v>
      </c>
      <c r="B929" s="214" t="s">
        <v>1746</v>
      </c>
      <c r="C929" s="237">
        <v>0</v>
      </c>
      <c r="D929" s="237">
        <f t="shared" si="313"/>
        <v>0</v>
      </c>
      <c r="E929" s="218"/>
      <c r="F929" s="219">
        <v>0</v>
      </c>
      <c r="G929" s="217">
        <f t="shared" si="314"/>
        <v>0</v>
      </c>
      <c r="H929" s="209" t="str">
        <f t="shared" si="315"/>
        <v>项</v>
      </c>
    </row>
    <row r="930" s="178" customFormat="1" ht="36" customHeight="1" spans="1:8">
      <c r="A930" s="213" t="s">
        <v>1747</v>
      </c>
      <c r="B930" s="214" t="s">
        <v>1748</v>
      </c>
      <c r="C930" s="207">
        <f>SUM(C931:C932)</f>
        <v>0</v>
      </c>
      <c r="D930" s="207">
        <f>SUM(D931:D932)</f>
        <v>0</v>
      </c>
      <c r="E930" s="207">
        <f>SUM(E931:E932)</f>
        <v>0</v>
      </c>
      <c r="F930" s="207">
        <f>SUM(F931:F932)</f>
        <v>0</v>
      </c>
      <c r="G930" s="207">
        <f>SUM(G931:G932)</f>
        <v>0</v>
      </c>
      <c r="H930" s="209" t="s">
        <v>182</v>
      </c>
    </row>
    <row r="931" s="178" customFormat="1" ht="36" customHeight="1" spans="1:8">
      <c r="A931" s="213" t="s">
        <v>1749</v>
      </c>
      <c r="B931" s="214" t="s">
        <v>1750</v>
      </c>
      <c r="C931" s="237">
        <v>0</v>
      </c>
      <c r="D931" s="237">
        <f t="shared" ref="D931:D935" si="316">E931+F931</f>
        <v>0</v>
      </c>
      <c r="E931" s="218"/>
      <c r="F931" s="219">
        <v>0</v>
      </c>
      <c r="G931" s="217">
        <f t="shared" ref="G931:G935" si="317">C931+D931</f>
        <v>0</v>
      </c>
      <c r="H931" s="209" t="str">
        <f t="shared" ref="H931:H935" si="318">IF(LEN(A931)=3,"类",IF(LEN(A931)=5,"款","项"))</f>
        <v>项</v>
      </c>
    </row>
    <row r="932" s="178" customFormat="1" ht="36" customHeight="1" spans="1:8">
      <c r="A932" s="213" t="s">
        <v>1751</v>
      </c>
      <c r="B932" s="214" t="s">
        <v>1752</v>
      </c>
      <c r="C932" s="237">
        <v>0</v>
      </c>
      <c r="D932" s="237">
        <f t="shared" si="316"/>
        <v>0</v>
      </c>
      <c r="E932" s="218"/>
      <c r="F932" s="219">
        <v>0</v>
      </c>
      <c r="G932" s="217">
        <f t="shared" si="317"/>
        <v>0</v>
      </c>
      <c r="H932" s="209" t="str">
        <f t="shared" si="318"/>
        <v>项</v>
      </c>
    </row>
    <row r="933" s="178" customFormat="1" ht="36" customHeight="1" spans="1:8">
      <c r="A933" s="213" t="s">
        <v>1753</v>
      </c>
      <c r="B933" s="214" t="s">
        <v>1754</v>
      </c>
      <c r="C933" s="207">
        <f>SUM(C934:C935)</f>
        <v>0</v>
      </c>
      <c r="D933" s="207">
        <f>SUM(D934:D935)</f>
        <v>0</v>
      </c>
      <c r="E933" s="207">
        <f>SUM(E934:E935)</f>
        <v>0</v>
      </c>
      <c r="F933" s="207">
        <f>SUM(F934:F935)</f>
        <v>0</v>
      </c>
      <c r="G933" s="207">
        <f>SUM(G934:G935)</f>
        <v>0</v>
      </c>
      <c r="H933" s="209" t="s">
        <v>182</v>
      </c>
    </row>
    <row r="934" s="178" customFormat="1" ht="36" customHeight="1" spans="1:8">
      <c r="A934" s="213" t="s">
        <v>1755</v>
      </c>
      <c r="B934" s="214" t="s">
        <v>1756</v>
      </c>
      <c r="C934" s="237">
        <v>0</v>
      </c>
      <c r="D934" s="237">
        <f t="shared" si="316"/>
        <v>0</v>
      </c>
      <c r="E934" s="218"/>
      <c r="F934" s="219">
        <v>0</v>
      </c>
      <c r="G934" s="217">
        <f t="shared" si="317"/>
        <v>0</v>
      </c>
      <c r="H934" s="209" t="str">
        <f t="shared" si="318"/>
        <v>项</v>
      </c>
    </row>
    <row r="935" s="178" customFormat="1" ht="36" customHeight="1" spans="1:8">
      <c r="A935" s="213" t="s">
        <v>1757</v>
      </c>
      <c r="B935" s="214" t="s">
        <v>1754</v>
      </c>
      <c r="C935" s="237">
        <v>0</v>
      </c>
      <c r="D935" s="237">
        <f t="shared" si="316"/>
        <v>0</v>
      </c>
      <c r="E935" s="218"/>
      <c r="F935" s="219">
        <v>0</v>
      </c>
      <c r="G935" s="217">
        <f t="shared" si="317"/>
        <v>0</v>
      </c>
      <c r="H935" s="209" t="str">
        <f t="shared" si="318"/>
        <v>项</v>
      </c>
    </row>
    <row r="936" s="178" customFormat="1" ht="36" customHeight="1" spans="1:8">
      <c r="A936" s="210" t="s">
        <v>143</v>
      </c>
      <c r="B936" s="206" t="s">
        <v>144</v>
      </c>
      <c r="C936" s="207">
        <f>SUM(C937,C960,C970,C980,C985,C992,C997)</f>
        <v>513</v>
      </c>
      <c r="D936" s="207">
        <f>SUM(D937,D960,D970,D980,D985,D992,D997)</f>
        <v>-7</v>
      </c>
      <c r="E936" s="207">
        <f>SUM(E937,E960,E970,E980,E985,E992,E997)</f>
        <v>1</v>
      </c>
      <c r="F936" s="207">
        <f>SUM(F937,F960,F970,F980,F985,F992,F997)</f>
        <v>-8</v>
      </c>
      <c r="G936" s="207">
        <f>SUM(G937,G960,G970,G980,G985,G992,G997)</f>
        <v>506</v>
      </c>
      <c r="H936" s="209" t="s">
        <v>179</v>
      </c>
    </row>
    <row r="937" s="178" customFormat="1" ht="36" customHeight="1" spans="1:8">
      <c r="A937" s="213" t="s">
        <v>1758</v>
      </c>
      <c r="B937" s="214" t="s">
        <v>1759</v>
      </c>
      <c r="C937" s="207">
        <f>SUM(C938:C959)</f>
        <v>513</v>
      </c>
      <c r="D937" s="207">
        <f>SUM(D938:D959)</f>
        <v>-7</v>
      </c>
      <c r="E937" s="207">
        <f>SUM(E938:E959)</f>
        <v>1</v>
      </c>
      <c r="F937" s="207">
        <f>SUM(F938:F959)</f>
        <v>-8</v>
      </c>
      <c r="G937" s="207">
        <f>SUM(G938:G959)</f>
        <v>506</v>
      </c>
      <c r="H937" s="209" t="s">
        <v>182</v>
      </c>
    </row>
    <row r="938" s="178" customFormat="1" ht="36" customHeight="1" spans="1:8">
      <c r="A938" s="213" t="s">
        <v>1760</v>
      </c>
      <c r="B938" s="214" t="s">
        <v>184</v>
      </c>
      <c r="C938" s="237">
        <v>513</v>
      </c>
      <c r="D938" s="237">
        <f t="shared" ref="D938:D959" si="319">E938+F938</f>
        <v>-7</v>
      </c>
      <c r="E938" s="217">
        <v>1</v>
      </c>
      <c r="F938" s="220">
        <v>-8</v>
      </c>
      <c r="G938" s="217">
        <f t="shared" ref="G938:G959" si="320">C938+D938</f>
        <v>506</v>
      </c>
      <c r="H938" s="209" t="str">
        <f t="shared" ref="H938:H959" si="321">IF(LEN(A938)=3,"类",IF(LEN(A938)=5,"款","项"))</f>
        <v>项</v>
      </c>
    </row>
    <row r="939" s="178" customFormat="1" ht="36" customHeight="1" spans="1:8">
      <c r="A939" s="213" t="s">
        <v>1761</v>
      </c>
      <c r="B939" s="214" t="s">
        <v>186</v>
      </c>
      <c r="C939" s="237">
        <v>0</v>
      </c>
      <c r="D939" s="237">
        <f t="shared" si="319"/>
        <v>0</v>
      </c>
      <c r="E939" s="218"/>
      <c r="F939" s="219">
        <v>0</v>
      </c>
      <c r="G939" s="217">
        <f t="shared" si="320"/>
        <v>0</v>
      </c>
      <c r="H939" s="209" t="str">
        <f t="shared" si="321"/>
        <v>项</v>
      </c>
    </row>
    <row r="940" s="178" customFormat="1" ht="36" customHeight="1" spans="1:8">
      <c r="A940" s="213" t="s">
        <v>1762</v>
      </c>
      <c r="B940" s="214" t="s">
        <v>188</v>
      </c>
      <c r="C940" s="237">
        <v>0</v>
      </c>
      <c r="D940" s="237">
        <f t="shared" si="319"/>
        <v>0</v>
      </c>
      <c r="E940" s="218"/>
      <c r="F940" s="219">
        <v>0</v>
      </c>
      <c r="G940" s="217">
        <f t="shared" si="320"/>
        <v>0</v>
      </c>
      <c r="H940" s="209" t="str">
        <f t="shared" si="321"/>
        <v>项</v>
      </c>
    </row>
    <row r="941" s="178" customFormat="1" ht="36" customHeight="1" spans="1:8">
      <c r="A941" s="213" t="s">
        <v>1763</v>
      </c>
      <c r="B941" s="214" t="s">
        <v>1764</v>
      </c>
      <c r="C941" s="237">
        <v>0</v>
      </c>
      <c r="D941" s="237">
        <f t="shared" si="319"/>
        <v>0</v>
      </c>
      <c r="E941" s="218"/>
      <c r="F941" s="219">
        <v>0</v>
      </c>
      <c r="G941" s="217">
        <f t="shared" si="320"/>
        <v>0</v>
      </c>
      <c r="H941" s="209" t="str">
        <f t="shared" si="321"/>
        <v>项</v>
      </c>
    </row>
    <row r="942" s="178" customFormat="1" ht="36" customHeight="1" spans="1:8">
      <c r="A942" s="213" t="s">
        <v>1765</v>
      </c>
      <c r="B942" s="214" t="s">
        <v>1766</v>
      </c>
      <c r="C942" s="237">
        <v>0</v>
      </c>
      <c r="D942" s="237">
        <f t="shared" si="319"/>
        <v>0</v>
      </c>
      <c r="E942" s="218"/>
      <c r="F942" s="219">
        <v>0</v>
      </c>
      <c r="G942" s="217">
        <f t="shared" si="320"/>
        <v>0</v>
      </c>
      <c r="H942" s="209" t="str">
        <f t="shared" si="321"/>
        <v>项</v>
      </c>
    </row>
    <row r="943" s="178" customFormat="1" ht="36" customHeight="1" spans="1:8">
      <c r="A943" s="213" t="s">
        <v>1767</v>
      </c>
      <c r="B943" s="214" t="s">
        <v>1768</v>
      </c>
      <c r="C943" s="237">
        <v>0</v>
      </c>
      <c r="D943" s="237">
        <f t="shared" si="319"/>
        <v>0</v>
      </c>
      <c r="E943" s="218"/>
      <c r="F943" s="219">
        <v>0</v>
      </c>
      <c r="G943" s="217">
        <f t="shared" si="320"/>
        <v>0</v>
      </c>
      <c r="H943" s="209" t="str">
        <f t="shared" si="321"/>
        <v>项</v>
      </c>
    </row>
    <row r="944" s="178" customFormat="1" ht="36" customHeight="1" spans="1:8">
      <c r="A944" s="213" t="s">
        <v>1769</v>
      </c>
      <c r="B944" s="214" t="s">
        <v>1770</v>
      </c>
      <c r="C944" s="237">
        <v>0</v>
      </c>
      <c r="D944" s="237">
        <f t="shared" si="319"/>
        <v>0</v>
      </c>
      <c r="E944" s="218"/>
      <c r="F944" s="219">
        <v>0</v>
      </c>
      <c r="G944" s="217">
        <f t="shared" si="320"/>
        <v>0</v>
      </c>
      <c r="H944" s="209" t="str">
        <f t="shared" si="321"/>
        <v>项</v>
      </c>
    </row>
    <row r="945" s="178" customFormat="1" ht="36" customHeight="1" spans="1:8">
      <c r="A945" s="213" t="s">
        <v>1771</v>
      </c>
      <c r="B945" s="214" t="s">
        <v>1772</v>
      </c>
      <c r="C945" s="237">
        <v>0</v>
      </c>
      <c r="D945" s="237">
        <f t="shared" si="319"/>
        <v>0</v>
      </c>
      <c r="E945" s="218"/>
      <c r="F945" s="219">
        <v>0</v>
      </c>
      <c r="G945" s="217">
        <f t="shared" si="320"/>
        <v>0</v>
      </c>
      <c r="H945" s="209" t="str">
        <f t="shared" si="321"/>
        <v>项</v>
      </c>
    </row>
    <row r="946" s="178" customFormat="1" ht="36" customHeight="1" spans="1:8">
      <c r="A946" s="213" t="s">
        <v>1773</v>
      </c>
      <c r="B946" s="214" t="s">
        <v>1774</v>
      </c>
      <c r="C946" s="237">
        <v>0</v>
      </c>
      <c r="D946" s="237">
        <f t="shared" si="319"/>
        <v>0</v>
      </c>
      <c r="E946" s="218"/>
      <c r="F946" s="219">
        <v>0</v>
      </c>
      <c r="G946" s="217">
        <f t="shared" si="320"/>
        <v>0</v>
      </c>
      <c r="H946" s="209" t="str">
        <f t="shared" si="321"/>
        <v>项</v>
      </c>
    </row>
    <row r="947" s="178" customFormat="1" ht="36" customHeight="1" spans="1:8">
      <c r="A947" s="213" t="s">
        <v>1775</v>
      </c>
      <c r="B947" s="214" t="s">
        <v>1776</v>
      </c>
      <c r="C947" s="237">
        <v>0</v>
      </c>
      <c r="D947" s="237">
        <f t="shared" si="319"/>
        <v>0</v>
      </c>
      <c r="E947" s="218"/>
      <c r="F947" s="219">
        <v>0</v>
      </c>
      <c r="G947" s="217">
        <f t="shared" si="320"/>
        <v>0</v>
      </c>
      <c r="H947" s="209" t="str">
        <f t="shared" si="321"/>
        <v>项</v>
      </c>
    </row>
    <row r="948" s="178" customFormat="1" ht="36" customHeight="1" spans="1:8">
      <c r="A948" s="213" t="s">
        <v>1777</v>
      </c>
      <c r="B948" s="214" t="s">
        <v>1778</v>
      </c>
      <c r="C948" s="237">
        <v>0</v>
      </c>
      <c r="D948" s="237">
        <f t="shared" si="319"/>
        <v>0</v>
      </c>
      <c r="E948" s="218"/>
      <c r="F948" s="219">
        <v>0</v>
      </c>
      <c r="G948" s="217">
        <f t="shared" si="320"/>
        <v>0</v>
      </c>
      <c r="H948" s="209" t="str">
        <f t="shared" si="321"/>
        <v>项</v>
      </c>
    </row>
    <row r="949" s="178" customFormat="1" ht="36" customHeight="1" spans="1:8">
      <c r="A949" s="213" t="s">
        <v>1779</v>
      </c>
      <c r="B949" s="214" t="s">
        <v>1780</v>
      </c>
      <c r="C949" s="237">
        <v>0</v>
      </c>
      <c r="D949" s="237">
        <f t="shared" si="319"/>
        <v>0</v>
      </c>
      <c r="E949" s="218"/>
      <c r="F949" s="219">
        <v>0</v>
      </c>
      <c r="G949" s="217">
        <f t="shared" si="320"/>
        <v>0</v>
      </c>
      <c r="H949" s="209" t="str">
        <f t="shared" si="321"/>
        <v>项</v>
      </c>
    </row>
    <row r="950" s="178" customFormat="1" ht="36" customHeight="1" spans="1:8">
      <c r="A950" s="213" t="s">
        <v>1781</v>
      </c>
      <c r="B950" s="214" t="s">
        <v>1782</v>
      </c>
      <c r="C950" s="237">
        <v>0</v>
      </c>
      <c r="D950" s="237">
        <f t="shared" si="319"/>
        <v>0</v>
      </c>
      <c r="E950" s="218"/>
      <c r="F950" s="219">
        <v>0</v>
      </c>
      <c r="G950" s="217">
        <f t="shared" si="320"/>
        <v>0</v>
      </c>
      <c r="H950" s="209" t="str">
        <f t="shared" si="321"/>
        <v>项</v>
      </c>
    </row>
    <row r="951" s="178" customFormat="1" ht="36" customHeight="1" spans="1:8">
      <c r="A951" s="213" t="s">
        <v>1783</v>
      </c>
      <c r="B951" s="214" t="s">
        <v>1784</v>
      </c>
      <c r="C951" s="237">
        <v>0</v>
      </c>
      <c r="D951" s="237">
        <f t="shared" si="319"/>
        <v>0</v>
      </c>
      <c r="E951" s="218"/>
      <c r="F951" s="219">
        <v>0</v>
      </c>
      <c r="G951" s="217">
        <f t="shared" si="320"/>
        <v>0</v>
      </c>
      <c r="H951" s="209" t="str">
        <f t="shared" si="321"/>
        <v>项</v>
      </c>
    </row>
    <row r="952" s="178" customFormat="1" ht="36" customHeight="1" spans="1:8">
      <c r="A952" s="213" t="s">
        <v>1785</v>
      </c>
      <c r="B952" s="214" t="s">
        <v>1786</v>
      </c>
      <c r="C952" s="237">
        <v>0</v>
      </c>
      <c r="D952" s="237">
        <f t="shared" si="319"/>
        <v>0</v>
      </c>
      <c r="E952" s="218"/>
      <c r="F952" s="219">
        <v>0</v>
      </c>
      <c r="G952" s="217">
        <f t="shared" si="320"/>
        <v>0</v>
      </c>
      <c r="H952" s="209" t="str">
        <f t="shared" si="321"/>
        <v>项</v>
      </c>
    </row>
    <row r="953" s="178" customFormat="1" ht="36" customHeight="1" spans="1:8">
      <c r="A953" s="213" t="s">
        <v>1787</v>
      </c>
      <c r="B953" s="214" t="s">
        <v>1788</v>
      </c>
      <c r="C953" s="237">
        <v>0</v>
      </c>
      <c r="D953" s="237">
        <f t="shared" si="319"/>
        <v>0</v>
      </c>
      <c r="E953" s="218"/>
      <c r="F953" s="219">
        <v>0</v>
      </c>
      <c r="G953" s="217">
        <f t="shared" si="320"/>
        <v>0</v>
      </c>
      <c r="H953" s="209" t="str">
        <f t="shared" si="321"/>
        <v>项</v>
      </c>
    </row>
    <row r="954" s="178" customFormat="1" ht="36" customHeight="1" spans="1:8">
      <c r="A954" s="213" t="s">
        <v>1789</v>
      </c>
      <c r="B954" s="214" t="s">
        <v>1790</v>
      </c>
      <c r="C954" s="237">
        <v>0</v>
      </c>
      <c r="D954" s="237">
        <f t="shared" si="319"/>
        <v>0</v>
      </c>
      <c r="E954" s="218"/>
      <c r="F954" s="219">
        <v>0</v>
      </c>
      <c r="G954" s="217">
        <f t="shared" si="320"/>
        <v>0</v>
      </c>
      <c r="H954" s="209" t="str">
        <f t="shared" si="321"/>
        <v>项</v>
      </c>
    </row>
    <row r="955" s="178" customFormat="1" ht="36" customHeight="1" spans="1:8">
      <c r="A955" s="213" t="s">
        <v>1791</v>
      </c>
      <c r="B955" s="214" t="s">
        <v>1792</v>
      </c>
      <c r="C955" s="237">
        <v>0</v>
      </c>
      <c r="D955" s="237">
        <f t="shared" si="319"/>
        <v>0</v>
      </c>
      <c r="E955" s="218"/>
      <c r="F955" s="219">
        <v>0</v>
      </c>
      <c r="G955" s="217">
        <f t="shared" si="320"/>
        <v>0</v>
      </c>
      <c r="H955" s="209" t="str">
        <f t="shared" si="321"/>
        <v>项</v>
      </c>
    </row>
    <row r="956" s="178" customFormat="1" ht="36" customHeight="1" spans="1:8">
      <c r="A956" s="213" t="s">
        <v>1793</v>
      </c>
      <c r="B956" s="214" t="s">
        <v>1794</v>
      </c>
      <c r="C956" s="237">
        <v>0</v>
      </c>
      <c r="D956" s="237">
        <f t="shared" si="319"/>
        <v>0</v>
      </c>
      <c r="E956" s="218"/>
      <c r="F956" s="219">
        <v>0</v>
      </c>
      <c r="G956" s="217">
        <f t="shared" si="320"/>
        <v>0</v>
      </c>
      <c r="H956" s="209" t="str">
        <f t="shared" si="321"/>
        <v>项</v>
      </c>
    </row>
    <row r="957" s="178" customFormat="1" ht="36" customHeight="1" spans="1:8">
      <c r="A957" s="213" t="s">
        <v>1795</v>
      </c>
      <c r="B957" s="214" t="s">
        <v>1796</v>
      </c>
      <c r="C957" s="237">
        <v>0</v>
      </c>
      <c r="D957" s="237">
        <f t="shared" si="319"/>
        <v>0</v>
      </c>
      <c r="E957" s="218"/>
      <c r="F957" s="219">
        <v>0</v>
      </c>
      <c r="G957" s="217">
        <f t="shared" si="320"/>
        <v>0</v>
      </c>
      <c r="H957" s="209" t="str">
        <f t="shared" si="321"/>
        <v>项</v>
      </c>
    </row>
    <row r="958" s="178" customFormat="1" ht="36" customHeight="1" spans="1:8">
      <c r="A958" s="213" t="s">
        <v>1797</v>
      </c>
      <c r="B958" s="214" t="s">
        <v>1798</v>
      </c>
      <c r="C958" s="237">
        <v>0</v>
      </c>
      <c r="D958" s="237">
        <f t="shared" si="319"/>
        <v>0</v>
      </c>
      <c r="E958" s="218"/>
      <c r="F958" s="219">
        <v>0</v>
      </c>
      <c r="G958" s="217">
        <f t="shared" si="320"/>
        <v>0</v>
      </c>
      <c r="H958" s="209" t="str">
        <f t="shared" si="321"/>
        <v>项</v>
      </c>
    </row>
    <row r="959" s="178" customFormat="1" ht="36" customHeight="1" spans="1:8">
      <c r="A959" s="213" t="s">
        <v>1799</v>
      </c>
      <c r="B959" s="214" t="s">
        <v>1800</v>
      </c>
      <c r="C959" s="237">
        <v>0</v>
      </c>
      <c r="D959" s="237">
        <f t="shared" si="319"/>
        <v>0</v>
      </c>
      <c r="E959" s="218"/>
      <c r="F959" s="219">
        <v>0</v>
      </c>
      <c r="G959" s="217">
        <f t="shared" si="320"/>
        <v>0</v>
      </c>
      <c r="H959" s="209" t="str">
        <f t="shared" si="321"/>
        <v>项</v>
      </c>
    </row>
    <row r="960" s="178" customFormat="1" ht="36" customHeight="1" spans="1:8">
      <c r="A960" s="213" t="s">
        <v>1801</v>
      </c>
      <c r="B960" s="214" t="s">
        <v>1802</v>
      </c>
      <c r="C960" s="207">
        <f>SUM(C961:C969)</f>
        <v>0</v>
      </c>
      <c r="D960" s="207">
        <f>SUM(D961:D969)</f>
        <v>0</v>
      </c>
      <c r="E960" s="207">
        <f>SUM(E961:E969)</f>
        <v>0</v>
      </c>
      <c r="F960" s="207">
        <f>SUM(F961:F969)</f>
        <v>0</v>
      </c>
      <c r="G960" s="207">
        <f>SUM(G961:G969)</f>
        <v>0</v>
      </c>
      <c r="H960" s="209" t="s">
        <v>182</v>
      </c>
    </row>
    <row r="961" s="178" customFormat="1" ht="36" customHeight="1" spans="1:8">
      <c r="A961" s="213" t="s">
        <v>1803</v>
      </c>
      <c r="B961" s="214" t="s">
        <v>184</v>
      </c>
      <c r="C961" s="237">
        <v>0</v>
      </c>
      <c r="D961" s="237">
        <f t="shared" ref="D961:D969" si="322">E961+F961</f>
        <v>0</v>
      </c>
      <c r="E961" s="218"/>
      <c r="F961" s="219">
        <v>0</v>
      </c>
      <c r="G961" s="217">
        <f t="shared" ref="G961:G969" si="323">C961+D961</f>
        <v>0</v>
      </c>
      <c r="H961" s="209" t="str">
        <f t="shared" ref="H961:H969" si="324">IF(LEN(A961)=3,"类",IF(LEN(A961)=5,"款","项"))</f>
        <v>项</v>
      </c>
    </row>
    <row r="962" s="178" customFormat="1" ht="36" customHeight="1" spans="1:8">
      <c r="A962" s="213" t="s">
        <v>1804</v>
      </c>
      <c r="B962" s="214" t="s">
        <v>186</v>
      </c>
      <c r="C962" s="237">
        <v>0</v>
      </c>
      <c r="D962" s="237">
        <f t="shared" si="322"/>
        <v>0</v>
      </c>
      <c r="E962" s="218"/>
      <c r="F962" s="219">
        <v>0</v>
      </c>
      <c r="G962" s="217">
        <f t="shared" si="323"/>
        <v>0</v>
      </c>
      <c r="H962" s="209" t="str">
        <f t="shared" si="324"/>
        <v>项</v>
      </c>
    </row>
    <row r="963" s="178" customFormat="1" ht="36" customHeight="1" spans="1:8">
      <c r="A963" s="213" t="s">
        <v>1805</v>
      </c>
      <c r="B963" s="214" t="s">
        <v>188</v>
      </c>
      <c r="C963" s="237">
        <v>0</v>
      </c>
      <c r="D963" s="237">
        <f t="shared" si="322"/>
        <v>0</v>
      </c>
      <c r="E963" s="218"/>
      <c r="F963" s="219">
        <v>0</v>
      </c>
      <c r="G963" s="217">
        <f t="shared" si="323"/>
        <v>0</v>
      </c>
      <c r="H963" s="209" t="str">
        <f t="shared" si="324"/>
        <v>项</v>
      </c>
    </row>
    <row r="964" s="178" customFormat="1" ht="36" customHeight="1" spans="1:8">
      <c r="A964" s="213" t="s">
        <v>1806</v>
      </c>
      <c r="B964" s="214" t="s">
        <v>1807</v>
      </c>
      <c r="C964" s="237">
        <v>0</v>
      </c>
      <c r="D964" s="237">
        <f t="shared" si="322"/>
        <v>0</v>
      </c>
      <c r="E964" s="218"/>
      <c r="F964" s="219">
        <v>0</v>
      </c>
      <c r="G964" s="217">
        <f t="shared" si="323"/>
        <v>0</v>
      </c>
      <c r="H964" s="209" t="str">
        <f t="shared" si="324"/>
        <v>项</v>
      </c>
    </row>
    <row r="965" s="178" customFormat="1" ht="36" customHeight="1" spans="1:8">
      <c r="A965" s="213" t="s">
        <v>1808</v>
      </c>
      <c r="B965" s="214" t="s">
        <v>1809</v>
      </c>
      <c r="C965" s="237">
        <v>0</v>
      </c>
      <c r="D965" s="237">
        <f t="shared" si="322"/>
        <v>0</v>
      </c>
      <c r="E965" s="218"/>
      <c r="F965" s="219">
        <v>0</v>
      </c>
      <c r="G965" s="217">
        <f t="shared" si="323"/>
        <v>0</v>
      </c>
      <c r="H965" s="209" t="str">
        <f t="shared" si="324"/>
        <v>项</v>
      </c>
    </row>
    <row r="966" s="178" customFormat="1" ht="36" customHeight="1" spans="1:8">
      <c r="A966" s="213" t="s">
        <v>1810</v>
      </c>
      <c r="B966" s="214" t="s">
        <v>1811</v>
      </c>
      <c r="C966" s="237">
        <v>0</v>
      </c>
      <c r="D966" s="237">
        <f t="shared" si="322"/>
        <v>0</v>
      </c>
      <c r="E966" s="218"/>
      <c r="F966" s="219">
        <v>0</v>
      </c>
      <c r="G966" s="217">
        <f t="shared" si="323"/>
        <v>0</v>
      </c>
      <c r="H966" s="209" t="str">
        <f t="shared" si="324"/>
        <v>项</v>
      </c>
    </row>
    <row r="967" s="178" customFormat="1" ht="36" customHeight="1" spans="1:8">
      <c r="A967" s="213" t="s">
        <v>1812</v>
      </c>
      <c r="B967" s="214" t="s">
        <v>1813</v>
      </c>
      <c r="C967" s="237">
        <v>0</v>
      </c>
      <c r="D967" s="237">
        <f t="shared" si="322"/>
        <v>0</v>
      </c>
      <c r="E967" s="218"/>
      <c r="F967" s="219">
        <v>0</v>
      </c>
      <c r="G967" s="217">
        <f t="shared" si="323"/>
        <v>0</v>
      </c>
      <c r="H967" s="209" t="str">
        <f t="shared" si="324"/>
        <v>项</v>
      </c>
    </row>
    <row r="968" s="178" customFormat="1" ht="36" customHeight="1" spans="1:8">
      <c r="A968" s="213" t="s">
        <v>1814</v>
      </c>
      <c r="B968" s="214" t="s">
        <v>1815</v>
      </c>
      <c r="C968" s="237">
        <v>0</v>
      </c>
      <c r="D968" s="237">
        <f t="shared" si="322"/>
        <v>0</v>
      </c>
      <c r="E968" s="218"/>
      <c r="F968" s="219">
        <v>0</v>
      </c>
      <c r="G968" s="217">
        <f t="shared" si="323"/>
        <v>0</v>
      </c>
      <c r="H968" s="209" t="str">
        <f t="shared" si="324"/>
        <v>项</v>
      </c>
    </row>
    <row r="969" s="178" customFormat="1" ht="36" customHeight="1" spans="1:8">
      <c r="A969" s="213" t="s">
        <v>1816</v>
      </c>
      <c r="B969" s="214" t="s">
        <v>1817</v>
      </c>
      <c r="C969" s="237">
        <v>0</v>
      </c>
      <c r="D969" s="237">
        <f t="shared" si="322"/>
        <v>0</v>
      </c>
      <c r="E969" s="218"/>
      <c r="F969" s="219">
        <v>0</v>
      </c>
      <c r="G969" s="217">
        <f t="shared" si="323"/>
        <v>0</v>
      </c>
      <c r="H969" s="209" t="str">
        <f t="shared" si="324"/>
        <v>项</v>
      </c>
    </row>
    <row r="970" s="178" customFormat="1" ht="36" customHeight="1" spans="1:8">
      <c r="A970" s="213" t="s">
        <v>1818</v>
      </c>
      <c r="B970" s="214" t="s">
        <v>1819</v>
      </c>
      <c r="C970" s="207">
        <f>SUM(C971:C979)</f>
        <v>0</v>
      </c>
      <c r="D970" s="207">
        <f>SUM(D971:D979)</f>
        <v>0</v>
      </c>
      <c r="E970" s="207">
        <f>SUM(E971:E979)</f>
        <v>0</v>
      </c>
      <c r="F970" s="207">
        <f>SUM(F971:F979)</f>
        <v>0</v>
      </c>
      <c r="G970" s="207">
        <f>SUM(G971:G979)</f>
        <v>0</v>
      </c>
      <c r="H970" s="209" t="s">
        <v>182</v>
      </c>
    </row>
    <row r="971" s="178" customFormat="1" ht="36" customHeight="1" spans="1:8">
      <c r="A971" s="213" t="s">
        <v>1820</v>
      </c>
      <c r="B971" s="214" t="s">
        <v>184</v>
      </c>
      <c r="C971" s="237">
        <v>0</v>
      </c>
      <c r="D971" s="237">
        <f t="shared" ref="D971:D979" si="325">E971+F971</f>
        <v>0</v>
      </c>
      <c r="E971" s="218"/>
      <c r="F971" s="219">
        <v>0</v>
      </c>
      <c r="G971" s="217">
        <f t="shared" ref="G971:G979" si="326">C971+D971</f>
        <v>0</v>
      </c>
      <c r="H971" s="209" t="str">
        <f t="shared" ref="H971:H979" si="327">IF(LEN(A971)=3,"类",IF(LEN(A971)=5,"款","项"))</f>
        <v>项</v>
      </c>
    </row>
    <row r="972" s="178" customFormat="1" ht="36" customHeight="1" spans="1:8">
      <c r="A972" s="213" t="s">
        <v>1821</v>
      </c>
      <c r="B972" s="214" t="s">
        <v>186</v>
      </c>
      <c r="C972" s="237">
        <v>0</v>
      </c>
      <c r="D972" s="237">
        <f t="shared" si="325"/>
        <v>0</v>
      </c>
      <c r="E972" s="218"/>
      <c r="F972" s="219">
        <v>0</v>
      </c>
      <c r="G972" s="217">
        <f t="shared" si="326"/>
        <v>0</v>
      </c>
      <c r="H972" s="209" t="str">
        <f t="shared" si="327"/>
        <v>项</v>
      </c>
    </row>
    <row r="973" s="178" customFormat="1" ht="36" customHeight="1" spans="1:8">
      <c r="A973" s="213" t="s">
        <v>1822</v>
      </c>
      <c r="B973" s="214" t="s">
        <v>188</v>
      </c>
      <c r="C973" s="237">
        <v>0</v>
      </c>
      <c r="D973" s="237">
        <f t="shared" si="325"/>
        <v>0</v>
      </c>
      <c r="E973" s="218"/>
      <c r="F973" s="219">
        <v>0</v>
      </c>
      <c r="G973" s="217">
        <f t="shared" si="326"/>
        <v>0</v>
      </c>
      <c r="H973" s="209" t="str">
        <f t="shared" si="327"/>
        <v>项</v>
      </c>
    </row>
    <row r="974" s="178" customFormat="1" ht="36" customHeight="1" spans="1:8">
      <c r="A974" s="213" t="s">
        <v>1823</v>
      </c>
      <c r="B974" s="214" t="s">
        <v>1824</v>
      </c>
      <c r="C974" s="237">
        <v>0</v>
      </c>
      <c r="D974" s="237">
        <f t="shared" si="325"/>
        <v>0</v>
      </c>
      <c r="E974" s="218"/>
      <c r="F974" s="219">
        <v>0</v>
      </c>
      <c r="G974" s="217">
        <f t="shared" si="326"/>
        <v>0</v>
      </c>
      <c r="H974" s="209" t="str">
        <f t="shared" si="327"/>
        <v>项</v>
      </c>
    </row>
    <row r="975" s="178" customFormat="1" ht="36" customHeight="1" spans="1:8">
      <c r="A975" s="213" t="s">
        <v>1825</v>
      </c>
      <c r="B975" s="214" t="s">
        <v>1826</v>
      </c>
      <c r="C975" s="237">
        <v>0</v>
      </c>
      <c r="D975" s="237">
        <f t="shared" si="325"/>
        <v>0</v>
      </c>
      <c r="E975" s="218"/>
      <c r="F975" s="219">
        <v>0</v>
      </c>
      <c r="G975" s="217">
        <f t="shared" si="326"/>
        <v>0</v>
      </c>
      <c r="H975" s="209" t="str">
        <f t="shared" si="327"/>
        <v>项</v>
      </c>
    </row>
    <row r="976" s="178" customFormat="1" ht="36" customHeight="1" spans="1:8">
      <c r="A976" s="213" t="s">
        <v>1827</v>
      </c>
      <c r="B976" s="214" t="s">
        <v>1828</v>
      </c>
      <c r="C976" s="237">
        <v>0</v>
      </c>
      <c r="D976" s="237">
        <f t="shared" si="325"/>
        <v>0</v>
      </c>
      <c r="E976" s="218"/>
      <c r="F976" s="219">
        <v>0</v>
      </c>
      <c r="G976" s="217">
        <f t="shared" si="326"/>
        <v>0</v>
      </c>
      <c r="H976" s="209" t="str">
        <f t="shared" si="327"/>
        <v>项</v>
      </c>
    </row>
    <row r="977" s="178" customFormat="1" ht="36" customHeight="1" spans="1:8">
      <c r="A977" s="213" t="s">
        <v>1829</v>
      </c>
      <c r="B977" s="214" t="s">
        <v>1830</v>
      </c>
      <c r="C977" s="237">
        <v>0</v>
      </c>
      <c r="D977" s="237">
        <f t="shared" si="325"/>
        <v>0</v>
      </c>
      <c r="E977" s="218"/>
      <c r="F977" s="219">
        <v>0</v>
      </c>
      <c r="G977" s="217">
        <f t="shared" si="326"/>
        <v>0</v>
      </c>
      <c r="H977" s="209" t="str">
        <f t="shared" si="327"/>
        <v>项</v>
      </c>
    </row>
    <row r="978" s="178" customFormat="1" ht="36" customHeight="1" spans="1:8">
      <c r="A978" s="213" t="s">
        <v>1831</v>
      </c>
      <c r="B978" s="214" t="s">
        <v>1832</v>
      </c>
      <c r="C978" s="237">
        <v>0</v>
      </c>
      <c r="D978" s="237">
        <f t="shared" si="325"/>
        <v>0</v>
      </c>
      <c r="E978" s="218"/>
      <c r="F978" s="219">
        <v>0</v>
      </c>
      <c r="G978" s="217">
        <f t="shared" si="326"/>
        <v>0</v>
      </c>
      <c r="H978" s="209" t="str">
        <f t="shared" si="327"/>
        <v>项</v>
      </c>
    </row>
    <row r="979" s="178" customFormat="1" ht="36" customHeight="1" spans="1:8">
      <c r="A979" s="213" t="s">
        <v>1833</v>
      </c>
      <c r="B979" s="214" t="s">
        <v>1834</v>
      </c>
      <c r="C979" s="237">
        <v>0</v>
      </c>
      <c r="D979" s="237">
        <f t="shared" si="325"/>
        <v>0</v>
      </c>
      <c r="E979" s="218"/>
      <c r="F979" s="219">
        <v>0</v>
      </c>
      <c r="G979" s="217">
        <f t="shared" si="326"/>
        <v>0</v>
      </c>
      <c r="H979" s="209" t="str">
        <f t="shared" si="327"/>
        <v>项</v>
      </c>
    </row>
    <row r="980" s="178" customFormat="1" ht="36" customHeight="1" spans="1:8">
      <c r="A980" s="213" t="s">
        <v>1835</v>
      </c>
      <c r="B980" s="214" t="s">
        <v>1836</v>
      </c>
      <c r="C980" s="207">
        <f>SUM(C981:C984)</f>
        <v>0</v>
      </c>
      <c r="D980" s="207">
        <f>SUM(D981:D984)</f>
        <v>0</v>
      </c>
      <c r="E980" s="207">
        <f>SUM(E981:E984)</f>
        <v>0</v>
      </c>
      <c r="F980" s="207">
        <f>SUM(F981:F984)</f>
        <v>0</v>
      </c>
      <c r="G980" s="207">
        <f>SUM(G981:G984)</f>
        <v>0</v>
      </c>
      <c r="H980" s="209" t="s">
        <v>182</v>
      </c>
    </row>
    <row r="981" s="178" customFormat="1" ht="36" customHeight="1" spans="1:8">
      <c r="A981" s="213" t="s">
        <v>1837</v>
      </c>
      <c r="B981" s="214" t="s">
        <v>1838</v>
      </c>
      <c r="C981" s="237">
        <v>0</v>
      </c>
      <c r="D981" s="237">
        <f t="shared" ref="D981:D984" si="328">E981+F981</f>
        <v>0</v>
      </c>
      <c r="E981" s="218"/>
      <c r="F981" s="219">
        <v>0</v>
      </c>
      <c r="G981" s="217">
        <f t="shared" ref="G981:G984" si="329">C981+D981</f>
        <v>0</v>
      </c>
      <c r="H981" s="209" t="str">
        <f t="shared" ref="H981:H984" si="330">IF(LEN(A981)=3,"类",IF(LEN(A981)=5,"款","项"))</f>
        <v>项</v>
      </c>
    </row>
    <row r="982" s="178" customFormat="1" ht="36" customHeight="1" spans="1:8">
      <c r="A982" s="213" t="s">
        <v>1839</v>
      </c>
      <c r="B982" s="214" t="s">
        <v>1840</v>
      </c>
      <c r="C982" s="237">
        <v>0</v>
      </c>
      <c r="D982" s="237">
        <f t="shared" si="328"/>
        <v>0</v>
      </c>
      <c r="E982" s="218"/>
      <c r="F982" s="219">
        <v>0</v>
      </c>
      <c r="G982" s="217">
        <f t="shared" si="329"/>
        <v>0</v>
      </c>
      <c r="H982" s="209" t="str">
        <f t="shared" si="330"/>
        <v>项</v>
      </c>
    </row>
    <row r="983" s="178" customFormat="1" ht="36" customHeight="1" spans="1:8">
      <c r="A983" s="213" t="s">
        <v>1841</v>
      </c>
      <c r="B983" s="214" t="s">
        <v>1842</v>
      </c>
      <c r="C983" s="237">
        <v>0</v>
      </c>
      <c r="D983" s="237">
        <f t="shared" si="328"/>
        <v>0</v>
      </c>
      <c r="E983" s="218"/>
      <c r="F983" s="219">
        <v>0</v>
      </c>
      <c r="G983" s="217">
        <f t="shared" si="329"/>
        <v>0</v>
      </c>
      <c r="H983" s="209" t="str">
        <f t="shared" si="330"/>
        <v>项</v>
      </c>
    </row>
    <row r="984" s="178" customFormat="1" ht="36" customHeight="1" spans="1:8">
      <c r="A984" s="213" t="s">
        <v>1843</v>
      </c>
      <c r="B984" s="214" t="s">
        <v>1844</v>
      </c>
      <c r="C984" s="237">
        <v>0</v>
      </c>
      <c r="D984" s="237">
        <f t="shared" si="328"/>
        <v>0</v>
      </c>
      <c r="E984" s="218"/>
      <c r="F984" s="219">
        <v>0</v>
      </c>
      <c r="G984" s="217">
        <f t="shared" si="329"/>
        <v>0</v>
      </c>
      <c r="H984" s="209" t="str">
        <f t="shared" si="330"/>
        <v>项</v>
      </c>
    </row>
    <row r="985" s="178" customFormat="1" ht="36" customHeight="1" spans="1:8">
      <c r="A985" s="213" t="s">
        <v>1845</v>
      </c>
      <c r="B985" s="214" t="s">
        <v>1846</v>
      </c>
      <c r="C985" s="207">
        <f>SUM(C986:C991)</f>
        <v>0</v>
      </c>
      <c r="D985" s="207">
        <f>SUM(D986:D991)</f>
        <v>0</v>
      </c>
      <c r="E985" s="207">
        <f>SUM(E986:E991)</f>
        <v>0</v>
      </c>
      <c r="F985" s="207">
        <f>SUM(F986:F991)</f>
        <v>0</v>
      </c>
      <c r="G985" s="207">
        <f>SUM(G986:G991)</f>
        <v>0</v>
      </c>
      <c r="H985" s="209" t="s">
        <v>182</v>
      </c>
    </row>
    <row r="986" s="178" customFormat="1" ht="36" customHeight="1" spans="1:8">
      <c r="A986" s="213" t="s">
        <v>1847</v>
      </c>
      <c r="B986" s="214" t="s">
        <v>184</v>
      </c>
      <c r="C986" s="237">
        <v>0</v>
      </c>
      <c r="D986" s="237">
        <f t="shared" ref="D986:D991" si="331">E986+F986</f>
        <v>0</v>
      </c>
      <c r="E986" s="218"/>
      <c r="F986" s="219">
        <v>0</v>
      </c>
      <c r="G986" s="217">
        <f t="shared" ref="G986:G991" si="332">C986+D986</f>
        <v>0</v>
      </c>
      <c r="H986" s="209" t="str">
        <f t="shared" ref="H986:H991" si="333">IF(LEN(A986)=3,"类",IF(LEN(A986)=5,"款","项"))</f>
        <v>项</v>
      </c>
    </row>
    <row r="987" s="178" customFormat="1" ht="36" customHeight="1" spans="1:8">
      <c r="A987" s="213" t="s">
        <v>1848</v>
      </c>
      <c r="B987" s="214" t="s">
        <v>186</v>
      </c>
      <c r="C987" s="237">
        <v>0</v>
      </c>
      <c r="D987" s="237">
        <f t="shared" si="331"/>
        <v>0</v>
      </c>
      <c r="E987" s="218"/>
      <c r="F987" s="219">
        <v>0</v>
      </c>
      <c r="G987" s="217">
        <f t="shared" si="332"/>
        <v>0</v>
      </c>
      <c r="H987" s="209" t="str">
        <f t="shared" si="333"/>
        <v>项</v>
      </c>
    </row>
    <row r="988" s="178" customFormat="1" ht="36" customHeight="1" spans="1:8">
      <c r="A988" s="213" t="s">
        <v>1849</v>
      </c>
      <c r="B988" s="214" t="s">
        <v>188</v>
      </c>
      <c r="C988" s="237">
        <v>0</v>
      </c>
      <c r="D988" s="237">
        <f t="shared" si="331"/>
        <v>0</v>
      </c>
      <c r="E988" s="218"/>
      <c r="F988" s="219">
        <v>0</v>
      </c>
      <c r="G988" s="217">
        <f t="shared" si="332"/>
        <v>0</v>
      </c>
      <c r="H988" s="209" t="str">
        <f t="shared" si="333"/>
        <v>项</v>
      </c>
    </row>
    <row r="989" s="178" customFormat="1" ht="36" customHeight="1" spans="1:8">
      <c r="A989" s="213" t="s">
        <v>1850</v>
      </c>
      <c r="B989" s="214" t="s">
        <v>1815</v>
      </c>
      <c r="C989" s="237">
        <v>0</v>
      </c>
      <c r="D989" s="237">
        <f t="shared" si="331"/>
        <v>0</v>
      </c>
      <c r="E989" s="218"/>
      <c r="F989" s="219">
        <v>0</v>
      </c>
      <c r="G989" s="217">
        <f t="shared" si="332"/>
        <v>0</v>
      </c>
      <c r="H989" s="209" t="str">
        <f t="shared" si="333"/>
        <v>项</v>
      </c>
    </row>
    <row r="990" s="178" customFormat="1" ht="36" customHeight="1" spans="1:8">
      <c r="A990" s="213" t="s">
        <v>1851</v>
      </c>
      <c r="B990" s="214" t="s">
        <v>1852</v>
      </c>
      <c r="C990" s="237">
        <v>0</v>
      </c>
      <c r="D990" s="237">
        <f t="shared" si="331"/>
        <v>0</v>
      </c>
      <c r="E990" s="218"/>
      <c r="F990" s="219">
        <v>0</v>
      </c>
      <c r="G990" s="217">
        <f t="shared" si="332"/>
        <v>0</v>
      </c>
      <c r="H990" s="209" t="str">
        <f t="shared" si="333"/>
        <v>项</v>
      </c>
    </row>
    <row r="991" s="178" customFormat="1" ht="36" customHeight="1" spans="1:8">
      <c r="A991" s="213" t="s">
        <v>1853</v>
      </c>
      <c r="B991" s="214" t="s">
        <v>1854</v>
      </c>
      <c r="C991" s="237">
        <v>0</v>
      </c>
      <c r="D991" s="237">
        <f t="shared" si="331"/>
        <v>0</v>
      </c>
      <c r="E991" s="218"/>
      <c r="F991" s="219">
        <v>0</v>
      </c>
      <c r="G991" s="217">
        <f t="shared" si="332"/>
        <v>0</v>
      </c>
      <c r="H991" s="209" t="str">
        <f t="shared" si="333"/>
        <v>项</v>
      </c>
    </row>
    <row r="992" s="178" customFormat="1" ht="36" customHeight="1" spans="1:8">
      <c r="A992" s="213" t="s">
        <v>1855</v>
      </c>
      <c r="B992" s="214" t="s">
        <v>1856</v>
      </c>
      <c r="C992" s="207">
        <f>SUM(C993:C996)</f>
        <v>0</v>
      </c>
      <c r="D992" s="207">
        <f>SUM(D993:D996)</f>
        <v>0</v>
      </c>
      <c r="E992" s="207">
        <f>SUM(E993:E996)</f>
        <v>0</v>
      </c>
      <c r="F992" s="207">
        <f>SUM(F993:F996)</f>
        <v>0</v>
      </c>
      <c r="G992" s="207">
        <f>SUM(G993:G996)</f>
        <v>0</v>
      </c>
      <c r="H992" s="209" t="s">
        <v>182</v>
      </c>
    </row>
    <row r="993" s="178" customFormat="1" ht="36" customHeight="1" spans="1:8">
      <c r="A993" s="213" t="s">
        <v>1857</v>
      </c>
      <c r="B993" s="214" t="s">
        <v>1858</v>
      </c>
      <c r="C993" s="237">
        <v>0</v>
      </c>
      <c r="D993" s="237">
        <f t="shared" ref="D993:D996" si="334">E993+F993</f>
        <v>0</v>
      </c>
      <c r="E993" s="218"/>
      <c r="F993" s="219">
        <v>0</v>
      </c>
      <c r="G993" s="217">
        <f t="shared" ref="G993:G996" si="335">C993+D993</f>
        <v>0</v>
      </c>
      <c r="H993" s="209" t="str">
        <f t="shared" ref="H993:H996" si="336">IF(LEN(A993)=3,"类",IF(LEN(A993)=5,"款","项"))</f>
        <v>项</v>
      </c>
    </row>
    <row r="994" s="178" customFormat="1" ht="36" customHeight="1" spans="1:8">
      <c r="A994" s="213" t="s">
        <v>1859</v>
      </c>
      <c r="B994" s="214" t="s">
        <v>1860</v>
      </c>
      <c r="C994" s="237">
        <v>0</v>
      </c>
      <c r="D994" s="237">
        <f t="shared" si="334"/>
        <v>0</v>
      </c>
      <c r="E994" s="218"/>
      <c r="F994" s="219">
        <v>0</v>
      </c>
      <c r="G994" s="217">
        <f t="shared" si="335"/>
        <v>0</v>
      </c>
      <c r="H994" s="209" t="str">
        <f t="shared" si="336"/>
        <v>项</v>
      </c>
    </row>
    <row r="995" s="178" customFormat="1" ht="36" customHeight="1" spans="1:8">
      <c r="A995" s="213" t="s">
        <v>1861</v>
      </c>
      <c r="B995" s="214" t="s">
        <v>1862</v>
      </c>
      <c r="C995" s="237">
        <v>0</v>
      </c>
      <c r="D995" s="237">
        <f t="shared" si="334"/>
        <v>0</v>
      </c>
      <c r="E995" s="218"/>
      <c r="F995" s="219">
        <v>0</v>
      </c>
      <c r="G995" s="217">
        <f t="shared" si="335"/>
        <v>0</v>
      </c>
      <c r="H995" s="209" t="str">
        <f t="shared" si="336"/>
        <v>项</v>
      </c>
    </row>
    <row r="996" s="178" customFormat="1" ht="36" customHeight="1" spans="1:8">
      <c r="A996" s="213" t="s">
        <v>1863</v>
      </c>
      <c r="B996" s="214" t="s">
        <v>1864</v>
      </c>
      <c r="C996" s="237">
        <v>0</v>
      </c>
      <c r="D996" s="237">
        <f t="shared" si="334"/>
        <v>0</v>
      </c>
      <c r="E996" s="218"/>
      <c r="F996" s="219">
        <v>0</v>
      </c>
      <c r="G996" s="217">
        <f t="shared" si="335"/>
        <v>0</v>
      </c>
      <c r="H996" s="209" t="str">
        <f t="shared" si="336"/>
        <v>项</v>
      </c>
    </row>
    <row r="997" s="178" customFormat="1" ht="36" customHeight="1" spans="1:8">
      <c r="A997" s="213" t="s">
        <v>1865</v>
      </c>
      <c r="B997" s="214" t="s">
        <v>1866</v>
      </c>
      <c r="C997" s="207">
        <f>SUM(C998:C999)</f>
        <v>0</v>
      </c>
      <c r="D997" s="207">
        <f>SUM(D998:D999)</f>
        <v>0</v>
      </c>
      <c r="E997" s="207">
        <f>SUM(E998:E999)</f>
        <v>0</v>
      </c>
      <c r="F997" s="207">
        <f>SUM(F998:F999)</f>
        <v>0</v>
      </c>
      <c r="G997" s="207">
        <f>SUM(G998:G999)</f>
        <v>0</v>
      </c>
      <c r="H997" s="209" t="s">
        <v>182</v>
      </c>
    </row>
    <row r="998" s="178" customFormat="1" ht="36" customHeight="1" spans="1:8">
      <c r="A998" s="213" t="s">
        <v>1867</v>
      </c>
      <c r="B998" s="214" t="s">
        <v>1868</v>
      </c>
      <c r="C998" s="237">
        <v>0</v>
      </c>
      <c r="D998" s="237">
        <f t="shared" ref="D998:D1010" si="337">E998+F998</f>
        <v>0</v>
      </c>
      <c r="E998" s="218"/>
      <c r="F998" s="219">
        <v>0</v>
      </c>
      <c r="G998" s="217">
        <f t="shared" ref="G998:G1010" si="338">C998+D998</f>
        <v>0</v>
      </c>
      <c r="H998" s="209" t="str">
        <f t="shared" ref="H998:H1010" si="339">IF(LEN(A998)=3,"类",IF(LEN(A998)=5,"款","项"))</f>
        <v>项</v>
      </c>
    </row>
    <row r="999" s="178" customFormat="1" ht="36" customHeight="1" spans="1:8">
      <c r="A999" s="213" t="s">
        <v>1869</v>
      </c>
      <c r="B999" s="214" t="s">
        <v>1866</v>
      </c>
      <c r="C999" s="237">
        <v>0</v>
      </c>
      <c r="D999" s="237">
        <f t="shared" si="337"/>
        <v>0</v>
      </c>
      <c r="E999" s="218"/>
      <c r="F999" s="219">
        <v>0</v>
      </c>
      <c r="G999" s="217">
        <f t="shared" si="338"/>
        <v>0</v>
      </c>
      <c r="H999" s="209" t="str">
        <f t="shared" si="339"/>
        <v>项</v>
      </c>
    </row>
    <row r="1000" s="178" customFormat="1" ht="36" customHeight="1" spans="1:8">
      <c r="A1000" s="210" t="s">
        <v>145</v>
      </c>
      <c r="B1000" s="206" t="s">
        <v>146</v>
      </c>
      <c r="C1000" s="207">
        <f>SUM(C1001,C1011,C1027,C1032,C1049,C1056,C1064)</f>
        <v>66</v>
      </c>
      <c r="D1000" s="207">
        <f>SUM(D1001,D1011,D1027,D1032,D1049,D1056,D1064)</f>
        <v>3</v>
      </c>
      <c r="E1000" s="207">
        <f>SUM(E1001,E1011,E1027,E1032,E1049,E1056,E1064)</f>
        <v>3</v>
      </c>
      <c r="F1000" s="207">
        <f>SUM(F1001,F1011,F1027,F1032,F1049,F1056,F1064)</f>
        <v>0</v>
      </c>
      <c r="G1000" s="207">
        <f>SUM(G1001,G1011,G1027,G1032,G1049,G1056,G1064)</f>
        <v>69</v>
      </c>
      <c r="H1000" s="209" t="s">
        <v>179</v>
      </c>
    </row>
    <row r="1001" s="178" customFormat="1" ht="36" customHeight="1" spans="1:8">
      <c r="A1001" s="213" t="s">
        <v>1870</v>
      </c>
      <c r="B1001" s="214" t="s">
        <v>1871</v>
      </c>
      <c r="C1001" s="207">
        <f>SUM(C1002:C1010)</f>
        <v>0</v>
      </c>
      <c r="D1001" s="207">
        <f>SUM(D1002:D1010)</f>
        <v>0</v>
      </c>
      <c r="E1001" s="207">
        <f>SUM(E1002:E1010)</f>
        <v>0</v>
      </c>
      <c r="F1001" s="207">
        <f>SUM(F1002:F1010)</f>
        <v>0</v>
      </c>
      <c r="G1001" s="207">
        <f>SUM(G1002:G1010)</f>
        <v>0</v>
      </c>
      <c r="H1001" s="209" t="s">
        <v>182</v>
      </c>
    </row>
    <row r="1002" s="178" customFormat="1" ht="36" customHeight="1" spans="1:8">
      <c r="A1002" s="213" t="s">
        <v>1872</v>
      </c>
      <c r="B1002" s="214" t="s">
        <v>184</v>
      </c>
      <c r="C1002" s="237">
        <v>0</v>
      </c>
      <c r="D1002" s="237">
        <f t="shared" si="337"/>
        <v>0</v>
      </c>
      <c r="E1002" s="218"/>
      <c r="F1002" s="219">
        <v>0</v>
      </c>
      <c r="G1002" s="217">
        <f t="shared" si="338"/>
        <v>0</v>
      </c>
      <c r="H1002" s="209" t="str">
        <f t="shared" si="339"/>
        <v>项</v>
      </c>
    </row>
    <row r="1003" s="178" customFormat="1" ht="36" customHeight="1" spans="1:8">
      <c r="A1003" s="213" t="s">
        <v>1873</v>
      </c>
      <c r="B1003" s="214" t="s">
        <v>186</v>
      </c>
      <c r="C1003" s="237">
        <v>0</v>
      </c>
      <c r="D1003" s="237">
        <f t="shared" si="337"/>
        <v>0</v>
      </c>
      <c r="E1003" s="218"/>
      <c r="F1003" s="219">
        <v>0</v>
      </c>
      <c r="G1003" s="217">
        <f t="shared" si="338"/>
        <v>0</v>
      </c>
      <c r="H1003" s="209" t="str">
        <f t="shared" si="339"/>
        <v>项</v>
      </c>
    </row>
    <row r="1004" s="178" customFormat="1" ht="36" customHeight="1" spans="1:8">
      <c r="A1004" s="213" t="s">
        <v>1874</v>
      </c>
      <c r="B1004" s="214" t="s">
        <v>188</v>
      </c>
      <c r="C1004" s="237">
        <v>0</v>
      </c>
      <c r="D1004" s="237">
        <f t="shared" si="337"/>
        <v>0</v>
      </c>
      <c r="E1004" s="218"/>
      <c r="F1004" s="219">
        <v>0</v>
      </c>
      <c r="G1004" s="217">
        <f t="shared" si="338"/>
        <v>0</v>
      </c>
      <c r="H1004" s="209" t="str">
        <f t="shared" si="339"/>
        <v>项</v>
      </c>
    </row>
    <row r="1005" s="178" customFormat="1" ht="36" customHeight="1" spans="1:8">
      <c r="A1005" s="213" t="s">
        <v>1875</v>
      </c>
      <c r="B1005" s="214" t="s">
        <v>1876</v>
      </c>
      <c r="C1005" s="237">
        <v>0</v>
      </c>
      <c r="D1005" s="237">
        <f t="shared" si="337"/>
        <v>0</v>
      </c>
      <c r="E1005" s="218"/>
      <c r="F1005" s="219">
        <v>0</v>
      </c>
      <c r="G1005" s="217">
        <f t="shared" si="338"/>
        <v>0</v>
      </c>
      <c r="H1005" s="209" t="str">
        <f t="shared" si="339"/>
        <v>项</v>
      </c>
    </row>
    <row r="1006" s="178" customFormat="1" ht="36" customHeight="1" spans="1:8">
      <c r="A1006" s="213" t="s">
        <v>1877</v>
      </c>
      <c r="B1006" s="214" t="s">
        <v>1878</v>
      </c>
      <c r="C1006" s="237">
        <v>0</v>
      </c>
      <c r="D1006" s="237">
        <f t="shared" si="337"/>
        <v>0</v>
      </c>
      <c r="E1006" s="218"/>
      <c r="F1006" s="219">
        <v>0</v>
      </c>
      <c r="G1006" s="217">
        <f t="shared" si="338"/>
        <v>0</v>
      </c>
      <c r="H1006" s="209" t="str">
        <f t="shared" si="339"/>
        <v>项</v>
      </c>
    </row>
    <row r="1007" s="178" customFormat="1" ht="36" customHeight="1" spans="1:8">
      <c r="A1007" s="213" t="s">
        <v>1879</v>
      </c>
      <c r="B1007" s="214" t="s">
        <v>1880</v>
      </c>
      <c r="C1007" s="237">
        <v>0</v>
      </c>
      <c r="D1007" s="237">
        <f t="shared" si="337"/>
        <v>0</v>
      </c>
      <c r="E1007" s="218"/>
      <c r="F1007" s="219">
        <v>0</v>
      </c>
      <c r="G1007" s="217">
        <f t="shared" si="338"/>
        <v>0</v>
      </c>
      <c r="H1007" s="209" t="str">
        <f t="shared" si="339"/>
        <v>项</v>
      </c>
    </row>
    <row r="1008" s="178" customFormat="1" ht="36" customHeight="1" spans="1:8">
      <c r="A1008" s="213" t="s">
        <v>1881</v>
      </c>
      <c r="B1008" s="214" t="s">
        <v>1882</v>
      </c>
      <c r="C1008" s="237">
        <v>0</v>
      </c>
      <c r="D1008" s="237">
        <f t="shared" si="337"/>
        <v>0</v>
      </c>
      <c r="E1008" s="218"/>
      <c r="F1008" s="219">
        <v>0</v>
      </c>
      <c r="G1008" s="217">
        <f t="shared" si="338"/>
        <v>0</v>
      </c>
      <c r="H1008" s="209" t="str">
        <f t="shared" si="339"/>
        <v>项</v>
      </c>
    </row>
    <row r="1009" s="178" customFormat="1" ht="36" customHeight="1" spans="1:8">
      <c r="A1009" s="213" t="s">
        <v>1883</v>
      </c>
      <c r="B1009" s="214" t="s">
        <v>1884</v>
      </c>
      <c r="C1009" s="237">
        <v>0</v>
      </c>
      <c r="D1009" s="237">
        <f t="shared" si="337"/>
        <v>0</v>
      </c>
      <c r="E1009" s="218"/>
      <c r="F1009" s="219">
        <v>0</v>
      </c>
      <c r="G1009" s="217">
        <f t="shared" si="338"/>
        <v>0</v>
      </c>
      <c r="H1009" s="209" t="str">
        <f t="shared" si="339"/>
        <v>项</v>
      </c>
    </row>
    <row r="1010" s="178" customFormat="1" ht="36" customHeight="1" spans="1:8">
      <c r="A1010" s="213" t="s">
        <v>1885</v>
      </c>
      <c r="B1010" s="214" t="s">
        <v>1886</v>
      </c>
      <c r="C1010" s="237">
        <v>0</v>
      </c>
      <c r="D1010" s="237">
        <f t="shared" si="337"/>
        <v>0</v>
      </c>
      <c r="E1010" s="218"/>
      <c r="F1010" s="219">
        <v>0</v>
      </c>
      <c r="G1010" s="217">
        <f t="shared" si="338"/>
        <v>0</v>
      </c>
      <c r="H1010" s="209" t="str">
        <f t="shared" si="339"/>
        <v>项</v>
      </c>
    </row>
    <row r="1011" s="178" customFormat="1" ht="36" customHeight="1" spans="1:8">
      <c r="A1011" s="213" t="s">
        <v>1887</v>
      </c>
      <c r="B1011" s="214" t="s">
        <v>1888</v>
      </c>
      <c r="C1011" s="207">
        <f>SUM(C1012:C1026)</f>
        <v>0</v>
      </c>
      <c r="D1011" s="207">
        <f>SUM(D1012:D1026)</f>
        <v>0</v>
      </c>
      <c r="E1011" s="207">
        <f>SUM(E1012:E1026)</f>
        <v>0</v>
      </c>
      <c r="F1011" s="207">
        <f>SUM(F1012:F1026)</f>
        <v>0</v>
      </c>
      <c r="G1011" s="207">
        <f>SUM(G1012:G1026)</f>
        <v>0</v>
      </c>
      <c r="H1011" s="209" t="s">
        <v>182</v>
      </c>
    </row>
    <row r="1012" s="178" customFormat="1" ht="36" customHeight="1" spans="1:8">
      <c r="A1012" s="213" t="s">
        <v>1889</v>
      </c>
      <c r="B1012" s="214" t="s">
        <v>184</v>
      </c>
      <c r="C1012" s="237">
        <v>0</v>
      </c>
      <c r="D1012" s="237">
        <f t="shared" ref="D1012:D1026" si="340">E1012+F1012</f>
        <v>0</v>
      </c>
      <c r="E1012" s="218"/>
      <c r="F1012" s="219">
        <v>0</v>
      </c>
      <c r="G1012" s="217">
        <f t="shared" ref="G1012:G1026" si="341">C1012+D1012</f>
        <v>0</v>
      </c>
      <c r="H1012" s="209" t="str">
        <f t="shared" ref="H1012:H1026" si="342">IF(LEN(A1012)=3,"类",IF(LEN(A1012)=5,"款","项"))</f>
        <v>项</v>
      </c>
    </row>
    <row r="1013" s="178" customFormat="1" ht="36" customHeight="1" spans="1:8">
      <c r="A1013" s="213" t="s">
        <v>1890</v>
      </c>
      <c r="B1013" s="214" t="s">
        <v>186</v>
      </c>
      <c r="C1013" s="237">
        <v>0</v>
      </c>
      <c r="D1013" s="237">
        <f t="shared" si="340"/>
        <v>0</v>
      </c>
      <c r="E1013" s="218"/>
      <c r="F1013" s="219">
        <v>0</v>
      </c>
      <c r="G1013" s="217">
        <f t="shared" si="341"/>
        <v>0</v>
      </c>
      <c r="H1013" s="209" t="str">
        <f t="shared" si="342"/>
        <v>项</v>
      </c>
    </row>
    <row r="1014" s="178" customFormat="1" ht="36" customHeight="1" spans="1:8">
      <c r="A1014" s="213" t="s">
        <v>1891</v>
      </c>
      <c r="B1014" s="214" t="s">
        <v>188</v>
      </c>
      <c r="C1014" s="237">
        <v>0</v>
      </c>
      <c r="D1014" s="237">
        <f t="shared" si="340"/>
        <v>0</v>
      </c>
      <c r="E1014" s="218"/>
      <c r="F1014" s="219">
        <v>0</v>
      </c>
      <c r="G1014" s="217">
        <f t="shared" si="341"/>
        <v>0</v>
      </c>
      <c r="H1014" s="209" t="str">
        <f t="shared" si="342"/>
        <v>项</v>
      </c>
    </row>
    <row r="1015" s="178" customFormat="1" ht="36" customHeight="1" spans="1:8">
      <c r="A1015" s="213" t="s">
        <v>1892</v>
      </c>
      <c r="B1015" s="214" t="s">
        <v>1893</v>
      </c>
      <c r="C1015" s="237">
        <v>0</v>
      </c>
      <c r="D1015" s="237">
        <f t="shared" si="340"/>
        <v>0</v>
      </c>
      <c r="E1015" s="218"/>
      <c r="F1015" s="219">
        <v>0</v>
      </c>
      <c r="G1015" s="217">
        <f t="shared" si="341"/>
        <v>0</v>
      </c>
      <c r="H1015" s="209" t="str">
        <f t="shared" si="342"/>
        <v>项</v>
      </c>
    </row>
    <row r="1016" s="178" customFormat="1" ht="36" customHeight="1" spans="1:8">
      <c r="A1016" s="213" t="s">
        <v>1894</v>
      </c>
      <c r="B1016" s="214" t="s">
        <v>1895</v>
      </c>
      <c r="C1016" s="237">
        <v>0</v>
      </c>
      <c r="D1016" s="237">
        <f t="shared" si="340"/>
        <v>0</v>
      </c>
      <c r="E1016" s="218"/>
      <c r="F1016" s="219">
        <v>0</v>
      </c>
      <c r="G1016" s="217">
        <f t="shared" si="341"/>
        <v>0</v>
      </c>
      <c r="H1016" s="209" t="str">
        <f t="shared" si="342"/>
        <v>项</v>
      </c>
    </row>
    <row r="1017" s="178" customFormat="1" ht="36" customHeight="1" spans="1:8">
      <c r="A1017" s="213" t="s">
        <v>1896</v>
      </c>
      <c r="B1017" s="214" t="s">
        <v>1897</v>
      </c>
      <c r="C1017" s="237">
        <v>0</v>
      </c>
      <c r="D1017" s="237">
        <f t="shared" si="340"/>
        <v>0</v>
      </c>
      <c r="E1017" s="218"/>
      <c r="F1017" s="219">
        <v>0</v>
      </c>
      <c r="G1017" s="217">
        <f t="shared" si="341"/>
        <v>0</v>
      </c>
      <c r="H1017" s="209" t="str">
        <f t="shared" si="342"/>
        <v>项</v>
      </c>
    </row>
    <row r="1018" s="178" customFormat="1" ht="36" customHeight="1" spans="1:8">
      <c r="A1018" s="213" t="s">
        <v>1898</v>
      </c>
      <c r="B1018" s="214" t="s">
        <v>1899</v>
      </c>
      <c r="C1018" s="237">
        <v>0</v>
      </c>
      <c r="D1018" s="237">
        <f t="shared" si="340"/>
        <v>0</v>
      </c>
      <c r="E1018" s="218"/>
      <c r="F1018" s="219">
        <v>0</v>
      </c>
      <c r="G1018" s="217">
        <f t="shared" si="341"/>
        <v>0</v>
      </c>
      <c r="H1018" s="209" t="str">
        <f t="shared" si="342"/>
        <v>项</v>
      </c>
    </row>
    <row r="1019" s="178" customFormat="1" ht="36" customHeight="1" spans="1:8">
      <c r="A1019" s="213" t="s">
        <v>1900</v>
      </c>
      <c r="B1019" s="214" t="s">
        <v>1901</v>
      </c>
      <c r="C1019" s="237">
        <v>0</v>
      </c>
      <c r="D1019" s="237">
        <f t="shared" si="340"/>
        <v>0</v>
      </c>
      <c r="E1019" s="218"/>
      <c r="F1019" s="219">
        <v>0</v>
      </c>
      <c r="G1019" s="217">
        <f t="shared" si="341"/>
        <v>0</v>
      </c>
      <c r="H1019" s="209" t="str">
        <f t="shared" si="342"/>
        <v>项</v>
      </c>
    </row>
    <row r="1020" s="178" customFormat="1" ht="36" customHeight="1" spans="1:8">
      <c r="A1020" s="213" t="s">
        <v>1902</v>
      </c>
      <c r="B1020" s="214" t="s">
        <v>1903</v>
      </c>
      <c r="C1020" s="237">
        <v>0</v>
      </c>
      <c r="D1020" s="237">
        <f t="shared" si="340"/>
        <v>0</v>
      </c>
      <c r="E1020" s="218"/>
      <c r="F1020" s="219">
        <v>0</v>
      </c>
      <c r="G1020" s="217">
        <f t="shared" si="341"/>
        <v>0</v>
      </c>
      <c r="H1020" s="209" t="str">
        <f t="shared" si="342"/>
        <v>项</v>
      </c>
    </row>
    <row r="1021" s="178" customFormat="1" ht="36" customHeight="1" spans="1:8">
      <c r="A1021" s="213" t="s">
        <v>1904</v>
      </c>
      <c r="B1021" s="214" t="s">
        <v>1905</v>
      </c>
      <c r="C1021" s="237">
        <v>0</v>
      </c>
      <c r="D1021" s="237">
        <f t="shared" si="340"/>
        <v>0</v>
      </c>
      <c r="E1021" s="218"/>
      <c r="F1021" s="219">
        <v>0</v>
      </c>
      <c r="G1021" s="217">
        <f t="shared" si="341"/>
        <v>0</v>
      </c>
      <c r="H1021" s="209" t="str">
        <f t="shared" si="342"/>
        <v>项</v>
      </c>
    </row>
    <row r="1022" s="178" customFormat="1" ht="36" customHeight="1" spans="1:8">
      <c r="A1022" s="213" t="s">
        <v>1906</v>
      </c>
      <c r="B1022" s="214" t="s">
        <v>1907</v>
      </c>
      <c r="C1022" s="237">
        <v>0</v>
      </c>
      <c r="D1022" s="237">
        <f t="shared" si="340"/>
        <v>0</v>
      </c>
      <c r="E1022" s="218"/>
      <c r="F1022" s="219">
        <v>0</v>
      </c>
      <c r="G1022" s="217">
        <f t="shared" si="341"/>
        <v>0</v>
      </c>
      <c r="H1022" s="209" t="str">
        <f t="shared" si="342"/>
        <v>项</v>
      </c>
    </row>
    <row r="1023" s="178" customFormat="1" ht="36" customHeight="1" spans="1:8">
      <c r="A1023" s="213" t="s">
        <v>1908</v>
      </c>
      <c r="B1023" s="214" t="s">
        <v>1909</v>
      </c>
      <c r="C1023" s="237">
        <v>0</v>
      </c>
      <c r="D1023" s="237">
        <f t="shared" si="340"/>
        <v>0</v>
      </c>
      <c r="E1023" s="218"/>
      <c r="F1023" s="219">
        <v>0</v>
      </c>
      <c r="G1023" s="217">
        <f t="shared" si="341"/>
        <v>0</v>
      </c>
      <c r="H1023" s="209" t="str">
        <f t="shared" si="342"/>
        <v>项</v>
      </c>
    </row>
    <row r="1024" s="178" customFormat="1" ht="36" customHeight="1" spans="1:8">
      <c r="A1024" s="213" t="s">
        <v>1910</v>
      </c>
      <c r="B1024" s="214" t="s">
        <v>1911</v>
      </c>
      <c r="C1024" s="237">
        <v>0</v>
      </c>
      <c r="D1024" s="237">
        <f t="shared" si="340"/>
        <v>0</v>
      </c>
      <c r="E1024" s="218"/>
      <c r="F1024" s="219">
        <v>0</v>
      </c>
      <c r="G1024" s="217">
        <f t="shared" si="341"/>
        <v>0</v>
      </c>
      <c r="H1024" s="209" t="str">
        <f t="shared" si="342"/>
        <v>项</v>
      </c>
    </row>
    <row r="1025" s="178" customFormat="1" ht="36" customHeight="1" spans="1:8">
      <c r="A1025" s="213" t="s">
        <v>1912</v>
      </c>
      <c r="B1025" s="214" t="s">
        <v>1913</v>
      </c>
      <c r="C1025" s="237">
        <v>0</v>
      </c>
      <c r="D1025" s="237">
        <f t="shared" si="340"/>
        <v>0</v>
      </c>
      <c r="E1025" s="218"/>
      <c r="F1025" s="219">
        <v>0</v>
      </c>
      <c r="G1025" s="217">
        <f t="shared" si="341"/>
        <v>0</v>
      </c>
      <c r="H1025" s="209" t="str">
        <f t="shared" si="342"/>
        <v>项</v>
      </c>
    </row>
    <row r="1026" s="178" customFormat="1" ht="36" customHeight="1" spans="1:8">
      <c r="A1026" s="213" t="s">
        <v>1914</v>
      </c>
      <c r="B1026" s="214" t="s">
        <v>1915</v>
      </c>
      <c r="C1026" s="237">
        <v>0</v>
      </c>
      <c r="D1026" s="237">
        <f t="shared" si="340"/>
        <v>0</v>
      </c>
      <c r="E1026" s="218"/>
      <c r="F1026" s="219">
        <v>0</v>
      </c>
      <c r="G1026" s="217">
        <f t="shared" si="341"/>
        <v>0</v>
      </c>
      <c r="H1026" s="209" t="str">
        <f t="shared" si="342"/>
        <v>项</v>
      </c>
    </row>
    <row r="1027" s="178" customFormat="1" ht="36" customHeight="1" spans="1:8">
      <c r="A1027" s="213" t="s">
        <v>1916</v>
      </c>
      <c r="B1027" s="214" t="s">
        <v>1917</v>
      </c>
      <c r="C1027" s="207">
        <f>SUM(C1028:C1031)</f>
        <v>0</v>
      </c>
      <c r="D1027" s="207">
        <f>SUM(D1028:D1031)</f>
        <v>0</v>
      </c>
      <c r="E1027" s="207">
        <f>SUM(E1028:E1031)</f>
        <v>0</v>
      </c>
      <c r="F1027" s="207">
        <f>SUM(F1028:F1031)</f>
        <v>0</v>
      </c>
      <c r="G1027" s="207">
        <f>SUM(G1028:G1031)</f>
        <v>0</v>
      </c>
      <c r="H1027" s="209" t="s">
        <v>182</v>
      </c>
    </row>
    <row r="1028" s="178" customFormat="1" ht="36" customHeight="1" spans="1:8">
      <c r="A1028" s="213" t="s">
        <v>1918</v>
      </c>
      <c r="B1028" s="214" t="s">
        <v>184</v>
      </c>
      <c r="C1028" s="237">
        <v>0</v>
      </c>
      <c r="D1028" s="237">
        <f t="shared" ref="D1028:D1031" si="343">E1028+F1028</f>
        <v>0</v>
      </c>
      <c r="E1028" s="218"/>
      <c r="F1028" s="219">
        <v>0</v>
      </c>
      <c r="G1028" s="217">
        <f t="shared" ref="G1028:G1031" si="344">C1028+D1028</f>
        <v>0</v>
      </c>
      <c r="H1028" s="209" t="str">
        <f t="shared" ref="H1028:H1031" si="345">IF(LEN(A1028)=3,"类",IF(LEN(A1028)=5,"款","项"))</f>
        <v>项</v>
      </c>
    </row>
    <row r="1029" s="178" customFormat="1" ht="36" customHeight="1" spans="1:8">
      <c r="A1029" s="213" t="s">
        <v>1919</v>
      </c>
      <c r="B1029" s="214" t="s">
        <v>186</v>
      </c>
      <c r="C1029" s="237">
        <v>0</v>
      </c>
      <c r="D1029" s="237">
        <f t="shared" si="343"/>
        <v>0</v>
      </c>
      <c r="E1029" s="218"/>
      <c r="F1029" s="219">
        <v>0</v>
      </c>
      <c r="G1029" s="217">
        <f t="shared" si="344"/>
        <v>0</v>
      </c>
      <c r="H1029" s="209" t="str">
        <f t="shared" si="345"/>
        <v>项</v>
      </c>
    </row>
    <row r="1030" s="178" customFormat="1" ht="36" customHeight="1" spans="1:8">
      <c r="A1030" s="213" t="s">
        <v>1920</v>
      </c>
      <c r="B1030" s="214" t="s">
        <v>188</v>
      </c>
      <c r="C1030" s="237">
        <v>0</v>
      </c>
      <c r="D1030" s="237">
        <f t="shared" si="343"/>
        <v>0</v>
      </c>
      <c r="E1030" s="218"/>
      <c r="F1030" s="219">
        <v>0</v>
      </c>
      <c r="G1030" s="217">
        <f t="shared" si="344"/>
        <v>0</v>
      </c>
      <c r="H1030" s="209" t="str">
        <f t="shared" si="345"/>
        <v>项</v>
      </c>
    </row>
    <row r="1031" s="178" customFormat="1" ht="36" customHeight="1" spans="1:8">
      <c r="A1031" s="213" t="s">
        <v>1921</v>
      </c>
      <c r="B1031" s="214" t="s">
        <v>1922</v>
      </c>
      <c r="C1031" s="237">
        <v>0</v>
      </c>
      <c r="D1031" s="237">
        <f t="shared" si="343"/>
        <v>0</v>
      </c>
      <c r="E1031" s="218"/>
      <c r="F1031" s="219">
        <v>0</v>
      </c>
      <c r="G1031" s="217">
        <f t="shared" si="344"/>
        <v>0</v>
      </c>
      <c r="H1031" s="209" t="str">
        <f t="shared" si="345"/>
        <v>项</v>
      </c>
    </row>
    <row r="1032" s="178" customFormat="1" ht="36" customHeight="1" spans="1:8">
      <c r="A1032" s="213" t="s">
        <v>1923</v>
      </c>
      <c r="B1032" s="214" t="s">
        <v>1924</v>
      </c>
      <c r="C1032" s="207">
        <f>SUM(C1033:C1048)</f>
        <v>0</v>
      </c>
      <c r="D1032" s="207">
        <f>SUM(D1033:D1048)</f>
        <v>0</v>
      </c>
      <c r="E1032" s="207">
        <f>SUM(E1033:E1048)</f>
        <v>0</v>
      </c>
      <c r="F1032" s="207">
        <f>SUM(F1033:F1048)</f>
        <v>0</v>
      </c>
      <c r="G1032" s="207">
        <f>SUM(G1033:G1048)</f>
        <v>0</v>
      </c>
      <c r="H1032" s="209" t="s">
        <v>182</v>
      </c>
    </row>
    <row r="1033" s="178" customFormat="1" ht="36" customHeight="1" spans="1:8">
      <c r="A1033" s="213" t="s">
        <v>1925</v>
      </c>
      <c r="B1033" s="214" t="s">
        <v>184</v>
      </c>
      <c r="C1033" s="237">
        <v>0</v>
      </c>
      <c r="D1033" s="237">
        <f t="shared" ref="D1033:D1048" si="346">E1033+F1033</f>
        <v>0</v>
      </c>
      <c r="E1033" s="218"/>
      <c r="F1033" s="219">
        <v>0</v>
      </c>
      <c r="G1033" s="217">
        <f t="shared" ref="G1033:G1048" si="347">C1033+D1033</f>
        <v>0</v>
      </c>
      <c r="H1033" s="209" t="str">
        <f t="shared" ref="H1033:H1048" si="348">IF(LEN(A1033)=3,"类",IF(LEN(A1033)=5,"款","项"))</f>
        <v>项</v>
      </c>
    </row>
    <row r="1034" s="178" customFormat="1" ht="36" customHeight="1" spans="1:8">
      <c r="A1034" s="213" t="s">
        <v>1926</v>
      </c>
      <c r="B1034" s="214" t="s">
        <v>186</v>
      </c>
      <c r="C1034" s="237">
        <v>0</v>
      </c>
      <c r="D1034" s="237">
        <f t="shared" si="346"/>
        <v>0</v>
      </c>
      <c r="E1034" s="218"/>
      <c r="F1034" s="219">
        <v>0</v>
      </c>
      <c r="G1034" s="217">
        <f t="shared" si="347"/>
        <v>0</v>
      </c>
      <c r="H1034" s="209" t="str">
        <f t="shared" si="348"/>
        <v>项</v>
      </c>
    </row>
    <row r="1035" s="178" customFormat="1" ht="36" customHeight="1" spans="1:8">
      <c r="A1035" s="213" t="s">
        <v>1927</v>
      </c>
      <c r="B1035" s="214" t="s">
        <v>188</v>
      </c>
      <c r="C1035" s="237">
        <v>0</v>
      </c>
      <c r="D1035" s="237">
        <f t="shared" si="346"/>
        <v>0</v>
      </c>
      <c r="E1035" s="218"/>
      <c r="F1035" s="219">
        <v>0</v>
      </c>
      <c r="G1035" s="217">
        <f t="shared" si="347"/>
        <v>0</v>
      </c>
      <c r="H1035" s="209" t="str">
        <f t="shared" si="348"/>
        <v>项</v>
      </c>
    </row>
    <row r="1036" s="178" customFormat="1" ht="36" customHeight="1" spans="1:8">
      <c r="A1036" s="213" t="s">
        <v>1928</v>
      </c>
      <c r="B1036" s="214" t="s">
        <v>1929</v>
      </c>
      <c r="C1036" s="237">
        <v>0</v>
      </c>
      <c r="D1036" s="237">
        <f t="shared" si="346"/>
        <v>0</v>
      </c>
      <c r="E1036" s="218"/>
      <c r="F1036" s="219">
        <v>0</v>
      </c>
      <c r="G1036" s="217">
        <f t="shared" si="347"/>
        <v>0</v>
      </c>
      <c r="H1036" s="209" t="str">
        <f t="shared" si="348"/>
        <v>项</v>
      </c>
    </row>
    <row r="1037" s="178" customFormat="1" ht="36" customHeight="1" spans="1:8">
      <c r="A1037" s="213" t="s">
        <v>1930</v>
      </c>
      <c r="B1037" s="214" t="s">
        <v>1931</v>
      </c>
      <c r="C1037" s="237">
        <v>0</v>
      </c>
      <c r="D1037" s="237">
        <f t="shared" si="346"/>
        <v>0</v>
      </c>
      <c r="E1037" s="218"/>
      <c r="F1037" s="219">
        <v>0</v>
      </c>
      <c r="G1037" s="217">
        <f t="shared" si="347"/>
        <v>0</v>
      </c>
      <c r="H1037" s="209" t="str">
        <f t="shared" si="348"/>
        <v>项</v>
      </c>
    </row>
    <row r="1038" s="178" customFormat="1" ht="36" customHeight="1" spans="1:8">
      <c r="A1038" s="213" t="s">
        <v>1932</v>
      </c>
      <c r="B1038" s="214" t="s">
        <v>1933</v>
      </c>
      <c r="C1038" s="237">
        <v>0</v>
      </c>
      <c r="D1038" s="237">
        <f t="shared" si="346"/>
        <v>0</v>
      </c>
      <c r="E1038" s="218"/>
      <c r="F1038" s="219">
        <v>0</v>
      </c>
      <c r="G1038" s="217">
        <f t="shared" si="347"/>
        <v>0</v>
      </c>
      <c r="H1038" s="209" t="str">
        <f t="shared" si="348"/>
        <v>项</v>
      </c>
    </row>
    <row r="1039" s="178" customFormat="1" ht="36" customHeight="1" spans="1:8">
      <c r="A1039" s="213" t="s">
        <v>1934</v>
      </c>
      <c r="B1039" s="214" t="s">
        <v>1935</v>
      </c>
      <c r="C1039" s="237">
        <v>0</v>
      </c>
      <c r="D1039" s="237">
        <f t="shared" si="346"/>
        <v>0</v>
      </c>
      <c r="E1039" s="218"/>
      <c r="F1039" s="219">
        <v>0</v>
      </c>
      <c r="G1039" s="217">
        <f t="shared" si="347"/>
        <v>0</v>
      </c>
      <c r="H1039" s="209" t="str">
        <f t="shared" si="348"/>
        <v>项</v>
      </c>
    </row>
    <row r="1040" s="178" customFormat="1" ht="36" customHeight="1" spans="1:8">
      <c r="A1040" s="213" t="s">
        <v>1936</v>
      </c>
      <c r="B1040" s="214" t="s">
        <v>1937</v>
      </c>
      <c r="C1040" s="237">
        <v>0</v>
      </c>
      <c r="D1040" s="237">
        <f t="shared" si="346"/>
        <v>0</v>
      </c>
      <c r="E1040" s="218"/>
      <c r="F1040" s="219">
        <v>0</v>
      </c>
      <c r="G1040" s="217">
        <f t="shared" si="347"/>
        <v>0</v>
      </c>
      <c r="H1040" s="209" t="str">
        <f t="shared" si="348"/>
        <v>项</v>
      </c>
    </row>
    <row r="1041" s="178" customFormat="1" ht="36" customHeight="1" spans="1:8">
      <c r="A1041" s="213" t="s">
        <v>1938</v>
      </c>
      <c r="B1041" s="214" t="s">
        <v>1939</v>
      </c>
      <c r="C1041" s="237">
        <v>0</v>
      </c>
      <c r="D1041" s="237">
        <f t="shared" si="346"/>
        <v>0</v>
      </c>
      <c r="E1041" s="218"/>
      <c r="F1041" s="219">
        <v>0</v>
      </c>
      <c r="G1041" s="217">
        <f t="shared" si="347"/>
        <v>0</v>
      </c>
      <c r="H1041" s="209" t="str">
        <f t="shared" si="348"/>
        <v>项</v>
      </c>
    </row>
    <row r="1042" s="178" customFormat="1" ht="36" customHeight="1" spans="1:8">
      <c r="A1042" s="213" t="s">
        <v>1940</v>
      </c>
      <c r="B1042" s="214" t="s">
        <v>1941</v>
      </c>
      <c r="C1042" s="237">
        <v>0</v>
      </c>
      <c r="D1042" s="237">
        <f t="shared" si="346"/>
        <v>0</v>
      </c>
      <c r="E1042" s="218"/>
      <c r="F1042" s="219">
        <v>0</v>
      </c>
      <c r="G1042" s="217">
        <f t="shared" si="347"/>
        <v>0</v>
      </c>
      <c r="H1042" s="209" t="str">
        <f t="shared" si="348"/>
        <v>项</v>
      </c>
    </row>
    <row r="1043" s="178" customFormat="1" ht="36" customHeight="1" spans="1:8">
      <c r="A1043" s="213" t="s">
        <v>1942</v>
      </c>
      <c r="B1043" s="214" t="s">
        <v>1815</v>
      </c>
      <c r="C1043" s="237">
        <v>0</v>
      </c>
      <c r="D1043" s="237">
        <f t="shared" si="346"/>
        <v>0</v>
      </c>
      <c r="E1043" s="218"/>
      <c r="F1043" s="219">
        <v>0</v>
      </c>
      <c r="G1043" s="217">
        <f t="shared" si="347"/>
        <v>0</v>
      </c>
      <c r="H1043" s="209" t="str">
        <f t="shared" si="348"/>
        <v>项</v>
      </c>
    </row>
    <row r="1044" s="178" customFormat="1" ht="36" customHeight="1" spans="1:8">
      <c r="A1044" s="213" t="s">
        <v>1943</v>
      </c>
      <c r="B1044" s="214" t="s">
        <v>1944</v>
      </c>
      <c r="C1044" s="237">
        <v>0</v>
      </c>
      <c r="D1044" s="237">
        <f t="shared" si="346"/>
        <v>0</v>
      </c>
      <c r="E1044" s="218"/>
      <c r="F1044" s="219">
        <v>0</v>
      </c>
      <c r="G1044" s="217">
        <f t="shared" si="347"/>
        <v>0</v>
      </c>
      <c r="H1044" s="209" t="str">
        <f t="shared" si="348"/>
        <v>项</v>
      </c>
    </row>
    <row r="1045" s="178" customFormat="1" ht="36" customHeight="1" spans="1:8">
      <c r="A1045" s="213">
        <v>2150516</v>
      </c>
      <c r="B1045" s="225" t="s">
        <v>1945</v>
      </c>
      <c r="C1045" s="237">
        <v>0</v>
      </c>
      <c r="D1045" s="237">
        <f t="shared" si="346"/>
        <v>0</v>
      </c>
      <c r="E1045" s="218"/>
      <c r="F1045" s="219">
        <v>0</v>
      </c>
      <c r="G1045" s="217">
        <f t="shared" si="347"/>
        <v>0</v>
      </c>
      <c r="H1045" s="209" t="str">
        <f t="shared" si="348"/>
        <v>项</v>
      </c>
    </row>
    <row r="1046" s="178" customFormat="1" ht="36" customHeight="1" spans="1:8">
      <c r="A1046" s="213">
        <v>2150517</v>
      </c>
      <c r="B1046" s="225" t="s">
        <v>1946</v>
      </c>
      <c r="C1046" s="237">
        <v>0</v>
      </c>
      <c r="D1046" s="237">
        <f t="shared" si="346"/>
        <v>0</v>
      </c>
      <c r="E1046" s="218"/>
      <c r="F1046" s="219">
        <v>0</v>
      </c>
      <c r="G1046" s="217">
        <f t="shared" si="347"/>
        <v>0</v>
      </c>
      <c r="H1046" s="209" t="str">
        <f t="shared" si="348"/>
        <v>项</v>
      </c>
    </row>
    <row r="1047" s="178" customFormat="1" ht="36" customHeight="1" spans="1:8">
      <c r="A1047" s="213">
        <v>2150550</v>
      </c>
      <c r="B1047" s="225" t="s">
        <v>202</v>
      </c>
      <c r="C1047" s="237">
        <v>0</v>
      </c>
      <c r="D1047" s="237">
        <f t="shared" si="346"/>
        <v>0</v>
      </c>
      <c r="E1047" s="218"/>
      <c r="F1047" s="219">
        <v>0</v>
      </c>
      <c r="G1047" s="217">
        <f t="shared" si="347"/>
        <v>0</v>
      </c>
      <c r="H1047" s="209" t="str">
        <f t="shared" si="348"/>
        <v>项</v>
      </c>
    </row>
    <row r="1048" s="178" customFormat="1" ht="36" customHeight="1" spans="1:8">
      <c r="A1048" s="213" t="s">
        <v>1947</v>
      </c>
      <c r="B1048" s="214" t="s">
        <v>1948</v>
      </c>
      <c r="C1048" s="237">
        <v>0</v>
      </c>
      <c r="D1048" s="237">
        <f t="shared" si="346"/>
        <v>0</v>
      </c>
      <c r="E1048" s="218"/>
      <c r="F1048" s="219">
        <v>0</v>
      </c>
      <c r="G1048" s="217">
        <f t="shared" si="347"/>
        <v>0</v>
      </c>
      <c r="H1048" s="209" t="str">
        <f t="shared" si="348"/>
        <v>项</v>
      </c>
    </row>
    <row r="1049" s="178" customFormat="1" ht="36" customHeight="1" spans="1:8">
      <c r="A1049" s="213" t="s">
        <v>1949</v>
      </c>
      <c r="B1049" s="214" t="s">
        <v>1950</v>
      </c>
      <c r="C1049" s="207">
        <f>SUM(C1050:C1055)</f>
        <v>66</v>
      </c>
      <c r="D1049" s="207">
        <f>SUM(D1050:D1055)</f>
        <v>3</v>
      </c>
      <c r="E1049" s="207">
        <f>SUM(E1050:E1055)</f>
        <v>3</v>
      </c>
      <c r="F1049" s="207">
        <f>SUM(F1050:F1055)</f>
        <v>0</v>
      </c>
      <c r="G1049" s="207">
        <f>SUM(G1050:G1055)</f>
        <v>69</v>
      </c>
      <c r="H1049" s="209" t="s">
        <v>182</v>
      </c>
    </row>
    <row r="1050" s="178" customFormat="1" ht="36" customHeight="1" spans="1:8">
      <c r="A1050" s="213" t="s">
        <v>1951</v>
      </c>
      <c r="B1050" s="214" t="s">
        <v>184</v>
      </c>
      <c r="C1050" s="237">
        <v>66</v>
      </c>
      <c r="D1050" s="237">
        <f t="shared" ref="D1050:D1055" si="349">E1050+F1050</f>
        <v>3</v>
      </c>
      <c r="E1050" s="217">
        <v>3</v>
      </c>
      <c r="F1050" s="220"/>
      <c r="G1050" s="217">
        <f t="shared" ref="G1050:G1055" si="350">C1050+D1050</f>
        <v>69</v>
      </c>
      <c r="H1050" s="209" t="str">
        <f t="shared" ref="H1050:H1055" si="351">IF(LEN(A1050)=3,"类",IF(LEN(A1050)=5,"款","项"))</f>
        <v>项</v>
      </c>
    </row>
    <row r="1051" s="178" customFormat="1" ht="36" customHeight="1" spans="1:8">
      <c r="A1051" s="213" t="s">
        <v>1952</v>
      </c>
      <c r="B1051" s="214" t="s">
        <v>186</v>
      </c>
      <c r="C1051" s="237">
        <v>0</v>
      </c>
      <c r="D1051" s="237">
        <f t="shared" si="349"/>
        <v>0</v>
      </c>
      <c r="E1051" s="218"/>
      <c r="F1051" s="219">
        <v>0</v>
      </c>
      <c r="G1051" s="217">
        <f t="shared" si="350"/>
        <v>0</v>
      </c>
      <c r="H1051" s="209" t="str">
        <f t="shared" si="351"/>
        <v>项</v>
      </c>
    </row>
    <row r="1052" s="178" customFormat="1" ht="36" customHeight="1" spans="1:8">
      <c r="A1052" s="213" t="s">
        <v>1953</v>
      </c>
      <c r="B1052" s="214" t="s">
        <v>188</v>
      </c>
      <c r="C1052" s="237">
        <v>0</v>
      </c>
      <c r="D1052" s="237">
        <f t="shared" si="349"/>
        <v>0</v>
      </c>
      <c r="E1052" s="218"/>
      <c r="F1052" s="219">
        <v>0</v>
      </c>
      <c r="G1052" s="217">
        <f t="shared" si="350"/>
        <v>0</v>
      </c>
      <c r="H1052" s="209" t="str">
        <f t="shared" si="351"/>
        <v>项</v>
      </c>
    </row>
    <row r="1053" s="178" customFormat="1" ht="36" customHeight="1" spans="1:8">
      <c r="A1053" s="213" t="s">
        <v>1954</v>
      </c>
      <c r="B1053" s="214" t="s">
        <v>1955</v>
      </c>
      <c r="C1053" s="237">
        <v>0</v>
      </c>
      <c r="D1053" s="237">
        <f t="shared" si="349"/>
        <v>0</v>
      </c>
      <c r="E1053" s="218"/>
      <c r="F1053" s="219">
        <v>0</v>
      </c>
      <c r="G1053" s="217">
        <f t="shared" si="350"/>
        <v>0</v>
      </c>
      <c r="H1053" s="209" t="str">
        <f t="shared" si="351"/>
        <v>项</v>
      </c>
    </row>
    <row r="1054" s="178" customFormat="1" ht="36" customHeight="1" spans="1:8">
      <c r="A1054" s="213" t="s">
        <v>1956</v>
      </c>
      <c r="B1054" s="214" t="s">
        <v>1957</v>
      </c>
      <c r="C1054" s="237">
        <v>0</v>
      </c>
      <c r="D1054" s="237">
        <f t="shared" si="349"/>
        <v>0</v>
      </c>
      <c r="E1054" s="218"/>
      <c r="F1054" s="219">
        <v>0</v>
      </c>
      <c r="G1054" s="217">
        <f t="shared" si="350"/>
        <v>0</v>
      </c>
      <c r="H1054" s="209" t="str">
        <f t="shared" si="351"/>
        <v>项</v>
      </c>
    </row>
    <row r="1055" s="178" customFormat="1" ht="36" customHeight="1" spans="1:8">
      <c r="A1055" s="213" t="s">
        <v>1958</v>
      </c>
      <c r="B1055" s="214" t="s">
        <v>1959</v>
      </c>
      <c r="C1055" s="237">
        <v>0</v>
      </c>
      <c r="D1055" s="237">
        <f t="shared" si="349"/>
        <v>0</v>
      </c>
      <c r="E1055" s="218"/>
      <c r="F1055" s="219">
        <v>0</v>
      </c>
      <c r="G1055" s="217">
        <f t="shared" si="350"/>
        <v>0</v>
      </c>
      <c r="H1055" s="209" t="str">
        <f t="shared" si="351"/>
        <v>项</v>
      </c>
    </row>
    <row r="1056" s="178" customFormat="1" ht="36" customHeight="1" spans="1:8">
      <c r="A1056" s="213" t="s">
        <v>1960</v>
      </c>
      <c r="B1056" s="214" t="s">
        <v>1961</v>
      </c>
      <c r="C1056" s="207">
        <f>SUM(C1057:C1063)</f>
        <v>0</v>
      </c>
      <c r="D1056" s="207">
        <f>SUM(D1057:D1063)</f>
        <v>0</v>
      </c>
      <c r="E1056" s="207">
        <f>SUM(E1057:E1063)</f>
        <v>0</v>
      </c>
      <c r="F1056" s="207">
        <f>SUM(F1057:F1063)</f>
        <v>0</v>
      </c>
      <c r="G1056" s="207">
        <f>SUM(G1057:G1063)</f>
        <v>0</v>
      </c>
      <c r="H1056" s="209" t="s">
        <v>182</v>
      </c>
    </row>
    <row r="1057" s="178" customFormat="1" ht="36" customHeight="1" spans="1:8">
      <c r="A1057" s="213" t="s">
        <v>1962</v>
      </c>
      <c r="B1057" s="214" t="s">
        <v>184</v>
      </c>
      <c r="C1057" s="237">
        <v>0</v>
      </c>
      <c r="D1057" s="237">
        <f t="shared" ref="D1057:D1063" si="352">E1057+F1057</f>
        <v>0</v>
      </c>
      <c r="E1057" s="218"/>
      <c r="F1057" s="219">
        <v>0</v>
      </c>
      <c r="G1057" s="217">
        <f t="shared" ref="G1057:G1063" si="353">C1057+D1057</f>
        <v>0</v>
      </c>
      <c r="H1057" s="209" t="str">
        <f t="shared" ref="H1057:H1063" si="354">IF(LEN(A1057)=3,"类",IF(LEN(A1057)=5,"款","项"))</f>
        <v>项</v>
      </c>
    </row>
    <row r="1058" s="178" customFormat="1" ht="36" customHeight="1" spans="1:8">
      <c r="A1058" s="213" t="s">
        <v>1963</v>
      </c>
      <c r="B1058" s="214" t="s">
        <v>186</v>
      </c>
      <c r="C1058" s="237">
        <v>0</v>
      </c>
      <c r="D1058" s="237">
        <f t="shared" si="352"/>
        <v>0</v>
      </c>
      <c r="E1058" s="218"/>
      <c r="F1058" s="219">
        <v>0</v>
      </c>
      <c r="G1058" s="217">
        <f t="shared" si="353"/>
        <v>0</v>
      </c>
      <c r="H1058" s="209" t="str">
        <f t="shared" si="354"/>
        <v>项</v>
      </c>
    </row>
    <row r="1059" s="178" customFormat="1" ht="36" customHeight="1" spans="1:8">
      <c r="A1059" s="213" t="s">
        <v>1964</v>
      </c>
      <c r="B1059" s="214" t="s">
        <v>188</v>
      </c>
      <c r="C1059" s="237">
        <v>0</v>
      </c>
      <c r="D1059" s="237">
        <f t="shared" si="352"/>
        <v>0</v>
      </c>
      <c r="E1059" s="218"/>
      <c r="F1059" s="219">
        <v>0</v>
      </c>
      <c r="G1059" s="217">
        <f t="shared" si="353"/>
        <v>0</v>
      </c>
      <c r="H1059" s="209" t="str">
        <f t="shared" si="354"/>
        <v>项</v>
      </c>
    </row>
    <row r="1060" s="178" customFormat="1" ht="36" customHeight="1" spans="1:8">
      <c r="A1060" s="213" t="s">
        <v>1965</v>
      </c>
      <c r="B1060" s="214" t="s">
        <v>1966</v>
      </c>
      <c r="C1060" s="237">
        <v>0</v>
      </c>
      <c r="D1060" s="237">
        <f t="shared" si="352"/>
        <v>0</v>
      </c>
      <c r="E1060" s="218"/>
      <c r="F1060" s="219">
        <v>0</v>
      </c>
      <c r="G1060" s="217">
        <f t="shared" si="353"/>
        <v>0</v>
      </c>
      <c r="H1060" s="209" t="str">
        <f t="shared" si="354"/>
        <v>项</v>
      </c>
    </row>
    <row r="1061" s="178" customFormat="1" ht="36" customHeight="1" spans="1:8">
      <c r="A1061" s="213" t="s">
        <v>1967</v>
      </c>
      <c r="B1061" s="214" t="s">
        <v>1968</v>
      </c>
      <c r="C1061" s="237">
        <v>0</v>
      </c>
      <c r="D1061" s="237">
        <f t="shared" si="352"/>
        <v>0</v>
      </c>
      <c r="E1061" s="218"/>
      <c r="F1061" s="219">
        <v>0</v>
      </c>
      <c r="G1061" s="217">
        <f t="shared" si="353"/>
        <v>0</v>
      </c>
      <c r="H1061" s="209" t="str">
        <f t="shared" si="354"/>
        <v>项</v>
      </c>
    </row>
    <row r="1062" s="178" customFormat="1" ht="36" customHeight="1" spans="1:8">
      <c r="A1062" s="213">
        <v>2150806</v>
      </c>
      <c r="B1062" s="225" t="s">
        <v>1969</v>
      </c>
      <c r="C1062" s="237">
        <v>0</v>
      </c>
      <c r="D1062" s="237">
        <f t="shared" si="352"/>
        <v>0</v>
      </c>
      <c r="E1062" s="218"/>
      <c r="F1062" s="219">
        <v>0</v>
      </c>
      <c r="G1062" s="217">
        <f t="shared" si="353"/>
        <v>0</v>
      </c>
      <c r="H1062" s="209" t="str">
        <f t="shared" si="354"/>
        <v>项</v>
      </c>
    </row>
    <row r="1063" s="178" customFormat="1" ht="36" customHeight="1" spans="1:8">
      <c r="A1063" s="213" t="s">
        <v>1970</v>
      </c>
      <c r="B1063" s="214" t="s">
        <v>1971</v>
      </c>
      <c r="C1063" s="237">
        <v>0</v>
      </c>
      <c r="D1063" s="237">
        <f t="shared" si="352"/>
        <v>0</v>
      </c>
      <c r="E1063" s="218"/>
      <c r="F1063" s="219">
        <v>0</v>
      </c>
      <c r="G1063" s="217">
        <f t="shared" si="353"/>
        <v>0</v>
      </c>
      <c r="H1063" s="209" t="str">
        <f t="shared" si="354"/>
        <v>项</v>
      </c>
    </row>
    <row r="1064" s="178" customFormat="1" ht="36" customHeight="1" spans="1:8">
      <c r="A1064" s="213" t="s">
        <v>1972</v>
      </c>
      <c r="B1064" s="214" t="s">
        <v>1973</v>
      </c>
      <c r="C1064" s="207">
        <f>SUM(C1065:C1069)</f>
        <v>0</v>
      </c>
      <c r="D1064" s="207">
        <f>SUM(D1065:D1069)</f>
        <v>0</v>
      </c>
      <c r="E1064" s="207">
        <f>SUM(E1065:E1069)</f>
        <v>0</v>
      </c>
      <c r="F1064" s="207">
        <f>SUM(F1065:F1069)</f>
        <v>0</v>
      </c>
      <c r="G1064" s="207">
        <f>SUM(G1065:G1069)</f>
        <v>0</v>
      </c>
      <c r="H1064" s="209" t="s">
        <v>182</v>
      </c>
    </row>
    <row r="1065" s="178" customFormat="1" ht="36" customHeight="1" spans="1:8">
      <c r="A1065" s="213" t="s">
        <v>1974</v>
      </c>
      <c r="B1065" s="214" t="s">
        <v>1975</v>
      </c>
      <c r="C1065" s="237">
        <v>0</v>
      </c>
      <c r="D1065" s="237">
        <f t="shared" ref="D1065:D1069" si="355">E1065+F1065</f>
        <v>0</v>
      </c>
      <c r="E1065" s="218"/>
      <c r="F1065" s="219">
        <v>0</v>
      </c>
      <c r="G1065" s="217">
        <f t="shared" ref="G1065:G1069" si="356">C1065+D1065</f>
        <v>0</v>
      </c>
      <c r="H1065" s="209" t="str">
        <f t="shared" ref="H1065:H1069" si="357">IF(LEN(A1065)=3,"类",IF(LEN(A1065)=5,"款","项"))</f>
        <v>项</v>
      </c>
    </row>
    <row r="1066" s="178" customFormat="1" ht="36" customHeight="1" spans="1:8">
      <c r="A1066" s="213" t="s">
        <v>1976</v>
      </c>
      <c r="B1066" s="214" t="s">
        <v>1977</v>
      </c>
      <c r="C1066" s="237">
        <v>0</v>
      </c>
      <c r="D1066" s="237">
        <f t="shared" si="355"/>
        <v>0</v>
      </c>
      <c r="E1066" s="218"/>
      <c r="F1066" s="219">
        <v>0</v>
      </c>
      <c r="G1066" s="217">
        <f t="shared" si="356"/>
        <v>0</v>
      </c>
      <c r="H1066" s="209" t="str">
        <f t="shared" si="357"/>
        <v>项</v>
      </c>
    </row>
    <row r="1067" s="178" customFormat="1" ht="36" customHeight="1" spans="1:8">
      <c r="A1067" s="213" t="s">
        <v>1978</v>
      </c>
      <c r="B1067" s="214" t="s">
        <v>1979</v>
      </c>
      <c r="C1067" s="237">
        <v>0</v>
      </c>
      <c r="D1067" s="237">
        <f t="shared" si="355"/>
        <v>0</v>
      </c>
      <c r="E1067" s="218"/>
      <c r="F1067" s="219">
        <v>0</v>
      </c>
      <c r="G1067" s="217">
        <f t="shared" si="356"/>
        <v>0</v>
      </c>
      <c r="H1067" s="209" t="str">
        <f t="shared" si="357"/>
        <v>项</v>
      </c>
    </row>
    <row r="1068" s="178" customFormat="1" ht="36" customHeight="1" spans="1:8">
      <c r="A1068" s="213" t="s">
        <v>1980</v>
      </c>
      <c r="B1068" s="214" t="s">
        <v>1981</v>
      </c>
      <c r="C1068" s="237">
        <v>0</v>
      </c>
      <c r="D1068" s="237">
        <f t="shared" si="355"/>
        <v>0</v>
      </c>
      <c r="E1068" s="218"/>
      <c r="F1068" s="219">
        <v>0</v>
      </c>
      <c r="G1068" s="217">
        <f t="shared" si="356"/>
        <v>0</v>
      </c>
      <c r="H1068" s="209" t="str">
        <f t="shared" si="357"/>
        <v>项</v>
      </c>
    </row>
    <row r="1069" s="178" customFormat="1" ht="36" customHeight="1" spans="1:8">
      <c r="A1069" s="213" t="s">
        <v>1982</v>
      </c>
      <c r="B1069" s="214" t="s">
        <v>1973</v>
      </c>
      <c r="C1069" s="237">
        <v>0</v>
      </c>
      <c r="D1069" s="237">
        <f t="shared" si="355"/>
        <v>0</v>
      </c>
      <c r="E1069" s="218"/>
      <c r="F1069" s="219">
        <v>0</v>
      </c>
      <c r="G1069" s="217">
        <f t="shared" si="356"/>
        <v>0</v>
      </c>
      <c r="H1069" s="209" t="str">
        <f t="shared" si="357"/>
        <v>项</v>
      </c>
    </row>
    <row r="1070" s="178" customFormat="1" ht="36" customHeight="1" spans="1:8">
      <c r="A1070" s="210" t="s">
        <v>147</v>
      </c>
      <c r="B1070" s="206" t="s">
        <v>148</v>
      </c>
      <c r="C1070" s="207">
        <f>SUM(C1071,C1081,C1087)</f>
        <v>199</v>
      </c>
      <c r="D1070" s="207">
        <f>SUM(D1071,D1081,D1087)</f>
        <v>-25</v>
      </c>
      <c r="E1070" s="207">
        <f>SUM(E1071,E1081,E1087)</f>
        <v>0</v>
      </c>
      <c r="F1070" s="207">
        <f>SUM(F1071,F1081,F1087)</f>
        <v>-25</v>
      </c>
      <c r="G1070" s="207">
        <f>SUM(G1071,G1081,G1087)</f>
        <v>174</v>
      </c>
      <c r="H1070" s="209" t="s">
        <v>179</v>
      </c>
    </row>
    <row r="1071" s="178" customFormat="1" ht="36" customHeight="1" spans="1:8">
      <c r="A1071" s="213" t="s">
        <v>1983</v>
      </c>
      <c r="B1071" s="214" t="s">
        <v>1984</v>
      </c>
      <c r="C1071" s="207">
        <f>SUM(C1072:C1080)</f>
        <v>199</v>
      </c>
      <c r="D1071" s="207">
        <f>SUM(D1072:D1080)</f>
        <v>-25</v>
      </c>
      <c r="E1071" s="207">
        <f>SUM(E1072:E1080)</f>
        <v>0</v>
      </c>
      <c r="F1071" s="207">
        <f>SUM(F1072:F1080)</f>
        <v>-25</v>
      </c>
      <c r="G1071" s="207">
        <f>SUM(G1072:G1080)</f>
        <v>174</v>
      </c>
      <c r="H1071" s="209" t="s">
        <v>182</v>
      </c>
    </row>
    <row r="1072" s="178" customFormat="1" ht="36" customHeight="1" spans="1:8">
      <c r="A1072" s="213" t="s">
        <v>1985</v>
      </c>
      <c r="B1072" s="214" t="s">
        <v>184</v>
      </c>
      <c r="C1072" s="237">
        <v>199</v>
      </c>
      <c r="D1072" s="237">
        <f t="shared" ref="D1072:D1080" si="358">E1072+F1072</f>
        <v>-25</v>
      </c>
      <c r="E1072" s="217"/>
      <c r="F1072" s="220">
        <v>-25</v>
      </c>
      <c r="G1072" s="217">
        <f t="shared" ref="G1072:G1080" si="359">C1072+D1072</f>
        <v>174</v>
      </c>
      <c r="H1072" s="209" t="str">
        <f t="shared" ref="H1072:H1080" si="360">IF(LEN(A1072)=3,"类",IF(LEN(A1072)=5,"款","项"))</f>
        <v>项</v>
      </c>
    </row>
    <row r="1073" s="178" customFormat="1" ht="36" customHeight="1" spans="1:8">
      <c r="A1073" s="213" t="s">
        <v>1986</v>
      </c>
      <c r="B1073" s="214" t="s">
        <v>186</v>
      </c>
      <c r="C1073" s="237">
        <v>0</v>
      </c>
      <c r="D1073" s="237">
        <f t="shared" si="358"/>
        <v>0</v>
      </c>
      <c r="E1073" s="218"/>
      <c r="F1073" s="219">
        <v>0</v>
      </c>
      <c r="G1073" s="217">
        <f t="shared" si="359"/>
        <v>0</v>
      </c>
      <c r="H1073" s="209" t="str">
        <f t="shared" si="360"/>
        <v>项</v>
      </c>
    </row>
    <row r="1074" s="178" customFormat="1" ht="36" customHeight="1" spans="1:8">
      <c r="A1074" s="213" t="s">
        <v>1987</v>
      </c>
      <c r="B1074" s="214" t="s">
        <v>188</v>
      </c>
      <c r="C1074" s="237">
        <v>0</v>
      </c>
      <c r="D1074" s="237">
        <f t="shared" si="358"/>
        <v>0</v>
      </c>
      <c r="E1074" s="218"/>
      <c r="F1074" s="219">
        <v>0</v>
      </c>
      <c r="G1074" s="217">
        <f t="shared" si="359"/>
        <v>0</v>
      </c>
      <c r="H1074" s="209" t="str">
        <f t="shared" si="360"/>
        <v>项</v>
      </c>
    </row>
    <row r="1075" s="178" customFormat="1" ht="36" customHeight="1" spans="1:8">
      <c r="A1075" s="213" t="s">
        <v>1988</v>
      </c>
      <c r="B1075" s="214" t="s">
        <v>1989</v>
      </c>
      <c r="C1075" s="237">
        <v>0</v>
      </c>
      <c r="D1075" s="237">
        <f t="shared" si="358"/>
        <v>0</v>
      </c>
      <c r="E1075" s="218"/>
      <c r="F1075" s="219">
        <v>0</v>
      </c>
      <c r="G1075" s="217">
        <f t="shared" si="359"/>
        <v>0</v>
      </c>
      <c r="H1075" s="209" t="str">
        <f t="shared" si="360"/>
        <v>项</v>
      </c>
    </row>
    <row r="1076" s="178" customFormat="1" ht="36" customHeight="1" spans="1:8">
      <c r="A1076" s="213" t="s">
        <v>1990</v>
      </c>
      <c r="B1076" s="214" t="s">
        <v>1991</v>
      </c>
      <c r="C1076" s="237">
        <v>0</v>
      </c>
      <c r="D1076" s="237">
        <f t="shared" si="358"/>
        <v>0</v>
      </c>
      <c r="E1076" s="218"/>
      <c r="F1076" s="219">
        <v>0</v>
      </c>
      <c r="G1076" s="217">
        <f t="shared" si="359"/>
        <v>0</v>
      </c>
      <c r="H1076" s="209" t="str">
        <f t="shared" si="360"/>
        <v>项</v>
      </c>
    </row>
    <row r="1077" s="178" customFormat="1" ht="36" customHeight="1" spans="1:8">
      <c r="A1077" s="213" t="s">
        <v>1992</v>
      </c>
      <c r="B1077" s="214" t="s">
        <v>1993</v>
      </c>
      <c r="C1077" s="237">
        <v>0</v>
      </c>
      <c r="D1077" s="237">
        <f t="shared" si="358"/>
        <v>0</v>
      </c>
      <c r="E1077" s="218"/>
      <c r="F1077" s="219">
        <v>0</v>
      </c>
      <c r="G1077" s="217">
        <f t="shared" si="359"/>
        <v>0</v>
      </c>
      <c r="H1077" s="209" t="str">
        <f t="shared" si="360"/>
        <v>项</v>
      </c>
    </row>
    <row r="1078" s="178" customFormat="1" ht="36" customHeight="1" spans="1:8">
      <c r="A1078" s="213" t="s">
        <v>1994</v>
      </c>
      <c r="B1078" s="214" t="s">
        <v>1995</v>
      </c>
      <c r="C1078" s="237">
        <v>0</v>
      </c>
      <c r="D1078" s="237">
        <f t="shared" si="358"/>
        <v>0</v>
      </c>
      <c r="E1078" s="218"/>
      <c r="F1078" s="219">
        <v>0</v>
      </c>
      <c r="G1078" s="217">
        <f t="shared" si="359"/>
        <v>0</v>
      </c>
      <c r="H1078" s="209" t="str">
        <f t="shared" si="360"/>
        <v>项</v>
      </c>
    </row>
    <row r="1079" s="178" customFormat="1" ht="36" customHeight="1" spans="1:8">
      <c r="A1079" s="213" t="s">
        <v>1996</v>
      </c>
      <c r="B1079" s="214" t="s">
        <v>202</v>
      </c>
      <c r="C1079" s="237">
        <v>0</v>
      </c>
      <c r="D1079" s="237">
        <f t="shared" si="358"/>
        <v>0</v>
      </c>
      <c r="E1079" s="218"/>
      <c r="F1079" s="219">
        <v>0</v>
      </c>
      <c r="G1079" s="217">
        <f t="shared" si="359"/>
        <v>0</v>
      </c>
      <c r="H1079" s="209" t="str">
        <f t="shared" si="360"/>
        <v>项</v>
      </c>
    </row>
    <row r="1080" s="178" customFormat="1" ht="36" customHeight="1" spans="1:8">
      <c r="A1080" s="213" t="s">
        <v>1997</v>
      </c>
      <c r="B1080" s="214" t="s">
        <v>1998</v>
      </c>
      <c r="C1080" s="237">
        <v>0</v>
      </c>
      <c r="D1080" s="237">
        <f t="shared" si="358"/>
        <v>0</v>
      </c>
      <c r="E1080" s="218"/>
      <c r="F1080" s="219">
        <v>0</v>
      </c>
      <c r="G1080" s="217">
        <f t="shared" si="359"/>
        <v>0</v>
      </c>
      <c r="H1080" s="209" t="str">
        <f t="shared" si="360"/>
        <v>项</v>
      </c>
    </row>
    <row r="1081" s="178" customFormat="1" ht="36" customHeight="1" spans="1:8">
      <c r="A1081" s="213" t="s">
        <v>1999</v>
      </c>
      <c r="B1081" s="214" t="s">
        <v>2000</v>
      </c>
      <c r="C1081" s="207">
        <f>SUM(C1082:C1086)</f>
        <v>0</v>
      </c>
      <c r="D1081" s="207">
        <f>SUM(D1082:D1086)</f>
        <v>0</v>
      </c>
      <c r="E1081" s="207">
        <f>SUM(E1082:E1086)</f>
        <v>0</v>
      </c>
      <c r="F1081" s="207">
        <f>SUM(F1082:F1086)</f>
        <v>0</v>
      </c>
      <c r="G1081" s="207">
        <f>SUM(G1082:G1086)</f>
        <v>0</v>
      </c>
      <c r="H1081" s="209" t="s">
        <v>182</v>
      </c>
    </row>
    <row r="1082" s="178" customFormat="1" ht="36" customHeight="1" spans="1:8">
      <c r="A1082" s="213" t="s">
        <v>2001</v>
      </c>
      <c r="B1082" s="214" t="s">
        <v>184</v>
      </c>
      <c r="C1082" s="237">
        <v>0</v>
      </c>
      <c r="D1082" s="237">
        <f t="shared" ref="D1082:D1086" si="361">E1082+F1082</f>
        <v>0</v>
      </c>
      <c r="E1082" s="218"/>
      <c r="F1082" s="219">
        <v>0</v>
      </c>
      <c r="G1082" s="217">
        <f t="shared" ref="G1082:G1086" si="362">C1082+D1082</f>
        <v>0</v>
      </c>
      <c r="H1082" s="209" t="str">
        <f t="shared" ref="H1082:H1086" si="363">IF(LEN(A1082)=3,"类",IF(LEN(A1082)=5,"款","项"))</f>
        <v>项</v>
      </c>
    </row>
    <row r="1083" s="178" customFormat="1" ht="36" customHeight="1" spans="1:8">
      <c r="A1083" s="213" t="s">
        <v>2002</v>
      </c>
      <c r="B1083" s="214" t="s">
        <v>186</v>
      </c>
      <c r="C1083" s="237">
        <v>0</v>
      </c>
      <c r="D1083" s="237">
        <f t="shared" si="361"/>
        <v>0</v>
      </c>
      <c r="E1083" s="218"/>
      <c r="F1083" s="219">
        <v>0</v>
      </c>
      <c r="G1083" s="217">
        <f t="shared" si="362"/>
        <v>0</v>
      </c>
      <c r="H1083" s="209" t="str">
        <f t="shared" si="363"/>
        <v>项</v>
      </c>
    </row>
    <row r="1084" s="178" customFormat="1" ht="36" customHeight="1" spans="1:8">
      <c r="A1084" s="213" t="s">
        <v>2003</v>
      </c>
      <c r="B1084" s="214" t="s">
        <v>188</v>
      </c>
      <c r="C1084" s="237">
        <v>0</v>
      </c>
      <c r="D1084" s="237">
        <f t="shared" si="361"/>
        <v>0</v>
      </c>
      <c r="E1084" s="218"/>
      <c r="F1084" s="219">
        <v>0</v>
      </c>
      <c r="G1084" s="217">
        <f t="shared" si="362"/>
        <v>0</v>
      </c>
      <c r="H1084" s="209" t="str">
        <f t="shared" si="363"/>
        <v>项</v>
      </c>
    </row>
    <row r="1085" s="178" customFormat="1" ht="36" customHeight="1" spans="1:8">
      <c r="A1085" s="213" t="s">
        <v>2004</v>
      </c>
      <c r="B1085" s="214" t="s">
        <v>2005</v>
      </c>
      <c r="C1085" s="237">
        <v>0</v>
      </c>
      <c r="D1085" s="237">
        <f t="shared" si="361"/>
        <v>0</v>
      </c>
      <c r="E1085" s="218"/>
      <c r="F1085" s="219">
        <v>0</v>
      </c>
      <c r="G1085" s="217">
        <f t="shared" si="362"/>
        <v>0</v>
      </c>
      <c r="H1085" s="209" t="str">
        <f t="shared" si="363"/>
        <v>项</v>
      </c>
    </row>
    <row r="1086" s="178" customFormat="1" ht="36" customHeight="1" spans="1:8">
      <c r="A1086" s="213" t="s">
        <v>2006</v>
      </c>
      <c r="B1086" s="214" t="s">
        <v>2007</v>
      </c>
      <c r="C1086" s="237">
        <v>0</v>
      </c>
      <c r="D1086" s="237">
        <f t="shared" si="361"/>
        <v>0</v>
      </c>
      <c r="E1086" s="218"/>
      <c r="F1086" s="219">
        <v>0</v>
      </c>
      <c r="G1086" s="217">
        <f t="shared" si="362"/>
        <v>0</v>
      </c>
      <c r="H1086" s="209" t="str">
        <f t="shared" si="363"/>
        <v>项</v>
      </c>
    </row>
    <row r="1087" s="178" customFormat="1" ht="36" customHeight="1" spans="1:8">
      <c r="A1087" s="213" t="s">
        <v>2008</v>
      </c>
      <c r="B1087" s="214" t="s">
        <v>2009</v>
      </c>
      <c r="C1087" s="207">
        <f>SUM(C1088:C1089)</f>
        <v>0</v>
      </c>
      <c r="D1087" s="207">
        <f>SUM(D1088:D1089)</f>
        <v>0</v>
      </c>
      <c r="E1087" s="207">
        <f>SUM(E1088:E1089)</f>
        <v>0</v>
      </c>
      <c r="F1087" s="207">
        <f>SUM(F1088:F1089)</f>
        <v>0</v>
      </c>
      <c r="G1087" s="207">
        <f>SUM(G1088:G1089)</f>
        <v>0</v>
      </c>
      <c r="H1087" s="209" t="s">
        <v>182</v>
      </c>
    </row>
    <row r="1088" s="178" customFormat="1" ht="36" customHeight="1" spans="1:8">
      <c r="A1088" s="213" t="s">
        <v>2010</v>
      </c>
      <c r="B1088" s="214" t="s">
        <v>2011</v>
      </c>
      <c r="C1088" s="237">
        <v>0</v>
      </c>
      <c r="D1088" s="237">
        <f t="shared" ref="D1088:D1097" si="364">E1088+F1088</f>
        <v>0</v>
      </c>
      <c r="E1088" s="218"/>
      <c r="F1088" s="219">
        <v>0</v>
      </c>
      <c r="G1088" s="217">
        <f t="shared" ref="G1088:G1097" si="365">C1088+D1088</f>
        <v>0</v>
      </c>
      <c r="H1088" s="209" t="str">
        <f t="shared" ref="H1088:H1097" si="366">IF(LEN(A1088)=3,"类",IF(LEN(A1088)=5,"款","项"))</f>
        <v>项</v>
      </c>
    </row>
    <row r="1089" s="178" customFormat="1" ht="36" customHeight="1" spans="1:8">
      <c r="A1089" s="213" t="s">
        <v>2012</v>
      </c>
      <c r="B1089" s="214" t="s">
        <v>2009</v>
      </c>
      <c r="C1089" s="237">
        <v>0</v>
      </c>
      <c r="D1089" s="237">
        <f t="shared" si="364"/>
        <v>0</v>
      </c>
      <c r="E1089" s="218"/>
      <c r="F1089" s="219">
        <v>0</v>
      </c>
      <c r="G1089" s="217">
        <f t="shared" si="365"/>
        <v>0</v>
      </c>
      <c r="H1089" s="209" t="str">
        <f t="shared" si="366"/>
        <v>项</v>
      </c>
    </row>
    <row r="1090" s="178" customFormat="1" ht="36" customHeight="1" spans="1:8">
      <c r="A1090" s="210" t="s">
        <v>149</v>
      </c>
      <c r="B1090" s="206" t="s">
        <v>150</v>
      </c>
      <c r="C1090" s="207">
        <f>SUM(C1091,C1098,C1108,C1114)</f>
        <v>0</v>
      </c>
      <c r="D1090" s="207">
        <f>SUM(D1091,D1098,D1108,D1114)</f>
        <v>0</v>
      </c>
      <c r="E1090" s="207">
        <f>SUM(E1091,E1098,E1108,E1114)</f>
        <v>0</v>
      </c>
      <c r="F1090" s="207">
        <f>SUM(F1091,F1098,F1108,F1114)</f>
        <v>0</v>
      </c>
      <c r="G1090" s="207">
        <f>SUM(G1091,G1098,G1108,G1114)</f>
        <v>0</v>
      </c>
      <c r="H1090" s="209" t="s">
        <v>179</v>
      </c>
    </row>
    <row r="1091" s="178" customFormat="1" ht="36" customHeight="1" spans="1:8">
      <c r="A1091" s="213" t="s">
        <v>2013</v>
      </c>
      <c r="B1091" s="214" t="s">
        <v>2014</v>
      </c>
      <c r="C1091" s="207">
        <f>SUM(C1092:C1097)</f>
        <v>0</v>
      </c>
      <c r="D1091" s="207">
        <f>SUM(D1092:D1097)</f>
        <v>0</v>
      </c>
      <c r="E1091" s="207">
        <f>SUM(E1092:E1097)</f>
        <v>0</v>
      </c>
      <c r="F1091" s="207">
        <f>SUM(F1092:F1097)</f>
        <v>0</v>
      </c>
      <c r="G1091" s="207">
        <f>SUM(G1092:G1097)</f>
        <v>0</v>
      </c>
      <c r="H1091" s="209" t="s">
        <v>182</v>
      </c>
    </row>
    <row r="1092" s="178" customFormat="1" ht="36" customHeight="1" spans="1:8">
      <c r="A1092" s="213" t="s">
        <v>2015</v>
      </c>
      <c r="B1092" s="214" t="s">
        <v>184</v>
      </c>
      <c r="C1092" s="237">
        <v>0</v>
      </c>
      <c r="D1092" s="237">
        <f t="shared" si="364"/>
        <v>0</v>
      </c>
      <c r="E1092" s="218"/>
      <c r="F1092" s="219">
        <v>0</v>
      </c>
      <c r="G1092" s="217">
        <f t="shared" si="365"/>
        <v>0</v>
      </c>
      <c r="H1092" s="209" t="str">
        <f t="shared" si="366"/>
        <v>项</v>
      </c>
    </row>
    <row r="1093" s="178" customFormat="1" ht="36" customHeight="1" spans="1:8">
      <c r="A1093" s="213" t="s">
        <v>2016</v>
      </c>
      <c r="B1093" s="214" t="s">
        <v>186</v>
      </c>
      <c r="C1093" s="237">
        <v>0</v>
      </c>
      <c r="D1093" s="237">
        <f t="shared" si="364"/>
        <v>0</v>
      </c>
      <c r="E1093" s="218"/>
      <c r="F1093" s="219">
        <v>0</v>
      </c>
      <c r="G1093" s="217">
        <f t="shared" si="365"/>
        <v>0</v>
      </c>
      <c r="H1093" s="209" t="str">
        <f t="shared" si="366"/>
        <v>项</v>
      </c>
    </row>
    <row r="1094" s="178" customFormat="1" ht="36" customHeight="1" spans="1:8">
      <c r="A1094" s="213" t="s">
        <v>2017</v>
      </c>
      <c r="B1094" s="214" t="s">
        <v>188</v>
      </c>
      <c r="C1094" s="237">
        <v>0</v>
      </c>
      <c r="D1094" s="237">
        <f t="shared" si="364"/>
        <v>0</v>
      </c>
      <c r="E1094" s="218"/>
      <c r="F1094" s="219">
        <v>0</v>
      </c>
      <c r="G1094" s="217">
        <f t="shared" si="365"/>
        <v>0</v>
      </c>
      <c r="H1094" s="209" t="str">
        <f t="shared" si="366"/>
        <v>项</v>
      </c>
    </row>
    <row r="1095" s="178" customFormat="1" ht="36" customHeight="1" spans="1:8">
      <c r="A1095" s="213" t="s">
        <v>2018</v>
      </c>
      <c r="B1095" s="214" t="s">
        <v>2019</v>
      </c>
      <c r="C1095" s="237">
        <v>0</v>
      </c>
      <c r="D1095" s="237">
        <f t="shared" si="364"/>
        <v>0</v>
      </c>
      <c r="E1095" s="218"/>
      <c r="F1095" s="219">
        <v>0</v>
      </c>
      <c r="G1095" s="217">
        <f t="shared" si="365"/>
        <v>0</v>
      </c>
      <c r="H1095" s="209" t="str">
        <f t="shared" si="366"/>
        <v>项</v>
      </c>
    </row>
    <row r="1096" s="178" customFormat="1" ht="36" customHeight="1" spans="1:8">
      <c r="A1096" s="213" t="s">
        <v>2020</v>
      </c>
      <c r="B1096" s="214" t="s">
        <v>202</v>
      </c>
      <c r="C1096" s="237">
        <v>0</v>
      </c>
      <c r="D1096" s="237">
        <f t="shared" si="364"/>
        <v>0</v>
      </c>
      <c r="E1096" s="218"/>
      <c r="F1096" s="219">
        <v>0</v>
      </c>
      <c r="G1096" s="217">
        <f t="shared" si="365"/>
        <v>0</v>
      </c>
      <c r="H1096" s="209" t="str">
        <f t="shared" si="366"/>
        <v>项</v>
      </c>
    </row>
    <row r="1097" s="178" customFormat="1" ht="36" customHeight="1" spans="1:8">
      <c r="A1097" s="213" t="s">
        <v>2021</v>
      </c>
      <c r="B1097" s="214" t="s">
        <v>2022</v>
      </c>
      <c r="C1097" s="237">
        <v>0</v>
      </c>
      <c r="D1097" s="237">
        <f t="shared" si="364"/>
        <v>0</v>
      </c>
      <c r="E1097" s="218"/>
      <c r="F1097" s="219">
        <v>0</v>
      </c>
      <c r="G1097" s="217">
        <f t="shared" si="365"/>
        <v>0</v>
      </c>
      <c r="H1097" s="209" t="str">
        <f t="shared" si="366"/>
        <v>项</v>
      </c>
    </row>
    <row r="1098" s="178" customFormat="1" ht="36" customHeight="1" spans="1:8">
      <c r="A1098" s="223">
        <v>21702</v>
      </c>
      <c r="B1098" s="214" t="s">
        <v>2023</v>
      </c>
      <c r="C1098" s="207">
        <f>SUM(C1099:C1107)</f>
        <v>0</v>
      </c>
      <c r="D1098" s="207">
        <f>SUM(D1099:D1107)</f>
        <v>0</v>
      </c>
      <c r="E1098" s="207">
        <f>SUM(E1099:E1107)</f>
        <v>0</v>
      </c>
      <c r="F1098" s="207">
        <f>SUM(F1099:F1107)</f>
        <v>0</v>
      </c>
      <c r="G1098" s="207">
        <f>SUM(G1099:G1107)</f>
        <v>0</v>
      </c>
      <c r="H1098" s="209" t="s">
        <v>182</v>
      </c>
    </row>
    <row r="1099" s="178" customFormat="1" ht="36" customHeight="1" spans="1:8">
      <c r="A1099" s="223">
        <v>2170201</v>
      </c>
      <c r="B1099" s="214" t="s">
        <v>2024</v>
      </c>
      <c r="C1099" s="237">
        <v>0</v>
      </c>
      <c r="D1099" s="237">
        <f t="shared" ref="D1099:D1107" si="367">E1099+F1099</f>
        <v>0</v>
      </c>
      <c r="E1099" s="218"/>
      <c r="F1099" s="219">
        <v>0</v>
      </c>
      <c r="G1099" s="217">
        <f t="shared" ref="G1099:G1107" si="368">C1099+D1099</f>
        <v>0</v>
      </c>
      <c r="H1099" s="209" t="str">
        <f t="shared" ref="H1099:H1107" si="369">IF(LEN(A1099)=3,"类",IF(LEN(A1099)=5,"款","项"))</f>
        <v>项</v>
      </c>
    </row>
    <row r="1100" s="178" customFormat="1" ht="36" customHeight="1" spans="1:8">
      <c r="A1100" s="223">
        <v>2170202</v>
      </c>
      <c r="B1100" s="214" t="s">
        <v>2025</v>
      </c>
      <c r="C1100" s="237">
        <v>0</v>
      </c>
      <c r="D1100" s="237">
        <f t="shared" si="367"/>
        <v>0</v>
      </c>
      <c r="E1100" s="218"/>
      <c r="F1100" s="219">
        <v>0</v>
      </c>
      <c r="G1100" s="217">
        <f t="shared" si="368"/>
        <v>0</v>
      </c>
      <c r="H1100" s="209" t="str">
        <f t="shared" si="369"/>
        <v>项</v>
      </c>
    </row>
    <row r="1101" s="178" customFormat="1" ht="36" customHeight="1" spans="1:8">
      <c r="A1101" s="223">
        <v>2170203</v>
      </c>
      <c r="B1101" s="214" t="s">
        <v>2026</v>
      </c>
      <c r="C1101" s="237">
        <v>0</v>
      </c>
      <c r="D1101" s="237">
        <f t="shared" si="367"/>
        <v>0</v>
      </c>
      <c r="E1101" s="218"/>
      <c r="F1101" s="219">
        <v>0</v>
      </c>
      <c r="G1101" s="217">
        <f t="shared" si="368"/>
        <v>0</v>
      </c>
      <c r="H1101" s="209" t="str">
        <f t="shared" si="369"/>
        <v>项</v>
      </c>
    </row>
    <row r="1102" s="178" customFormat="1" ht="36" customHeight="1" spans="1:8">
      <c r="A1102" s="223">
        <v>2170204</v>
      </c>
      <c r="B1102" s="214" t="s">
        <v>2027</v>
      </c>
      <c r="C1102" s="237">
        <v>0</v>
      </c>
      <c r="D1102" s="237">
        <f t="shared" si="367"/>
        <v>0</v>
      </c>
      <c r="E1102" s="218"/>
      <c r="F1102" s="219">
        <v>0</v>
      </c>
      <c r="G1102" s="217">
        <f t="shared" si="368"/>
        <v>0</v>
      </c>
      <c r="H1102" s="209" t="str">
        <f t="shared" si="369"/>
        <v>项</v>
      </c>
    </row>
    <row r="1103" s="178" customFormat="1" ht="36" customHeight="1" spans="1:8">
      <c r="A1103" s="223">
        <v>2170205</v>
      </c>
      <c r="B1103" s="214" t="s">
        <v>2028</v>
      </c>
      <c r="C1103" s="237">
        <v>0</v>
      </c>
      <c r="D1103" s="237">
        <f t="shared" si="367"/>
        <v>0</v>
      </c>
      <c r="E1103" s="218"/>
      <c r="F1103" s="219">
        <v>0</v>
      </c>
      <c r="G1103" s="217">
        <f t="shared" si="368"/>
        <v>0</v>
      </c>
      <c r="H1103" s="209" t="str">
        <f t="shared" si="369"/>
        <v>项</v>
      </c>
    </row>
    <row r="1104" s="178" customFormat="1" ht="36" customHeight="1" spans="1:8">
      <c r="A1104" s="223">
        <v>2170206</v>
      </c>
      <c r="B1104" s="214" t="s">
        <v>2029</v>
      </c>
      <c r="C1104" s="237">
        <v>0</v>
      </c>
      <c r="D1104" s="237">
        <f t="shared" si="367"/>
        <v>0</v>
      </c>
      <c r="E1104" s="218"/>
      <c r="F1104" s="219">
        <v>0</v>
      </c>
      <c r="G1104" s="217">
        <f t="shared" si="368"/>
        <v>0</v>
      </c>
      <c r="H1104" s="209" t="str">
        <f t="shared" si="369"/>
        <v>项</v>
      </c>
    </row>
    <row r="1105" s="178" customFormat="1" ht="36" customHeight="1" spans="1:8">
      <c r="A1105" s="223">
        <v>2170207</v>
      </c>
      <c r="B1105" s="214" t="s">
        <v>2030</v>
      </c>
      <c r="C1105" s="237">
        <v>0</v>
      </c>
      <c r="D1105" s="237">
        <f t="shared" si="367"/>
        <v>0</v>
      </c>
      <c r="E1105" s="218"/>
      <c r="F1105" s="219">
        <v>0</v>
      </c>
      <c r="G1105" s="217">
        <f t="shared" si="368"/>
        <v>0</v>
      </c>
      <c r="H1105" s="209" t="str">
        <f t="shared" si="369"/>
        <v>项</v>
      </c>
    </row>
    <row r="1106" s="178" customFormat="1" ht="36" customHeight="1" spans="1:8">
      <c r="A1106" s="223">
        <v>2170208</v>
      </c>
      <c r="B1106" s="214" t="s">
        <v>2031</v>
      </c>
      <c r="C1106" s="237">
        <v>0</v>
      </c>
      <c r="D1106" s="237">
        <f t="shared" si="367"/>
        <v>0</v>
      </c>
      <c r="E1106" s="218"/>
      <c r="F1106" s="219">
        <v>0</v>
      </c>
      <c r="G1106" s="217">
        <f t="shared" si="368"/>
        <v>0</v>
      </c>
      <c r="H1106" s="209" t="str">
        <f t="shared" si="369"/>
        <v>项</v>
      </c>
    </row>
    <row r="1107" s="178" customFormat="1" ht="36" customHeight="1" spans="1:8">
      <c r="A1107" s="223">
        <v>2170299</v>
      </c>
      <c r="B1107" s="214" t="s">
        <v>2032</v>
      </c>
      <c r="C1107" s="237">
        <v>0</v>
      </c>
      <c r="D1107" s="237">
        <f t="shared" si="367"/>
        <v>0</v>
      </c>
      <c r="E1107" s="218"/>
      <c r="F1107" s="219">
        <v>0</v>
      </c>
      <c r="G1107" s="217">
        <f t="shared" si="368"/>
        <v>0</v>
      </c>
      <c r="H1107" s="209" t="str">
        <f t="shared" si="369"/>
        <v>项</v>
      </c>
    </row>
    <row r="1108" s="178" customFormat="1" ht="36" customHeight="1" spans="1:8">
      <c r="A1108" s="213" t="s">
        <v>2033</v>
      </c>
      <c r="B1108" s="214" t="s">
        <v>2034</v>
      </c>
      <c r="C1108" s="207">
        <f>SUM(C1109:C1113)</f>
        <v>0</v>
      </c>
      <c r="D1108" s="207">
        <f>SUM(D1109:D1113)</f>
        <v>0</v>
      </c>
      <c r="E1108" s="207">
        <f>SUM(E1109:E1113)</f>
        <v>0</v>
      </c>
      <c r="F1108" s="207">
        <f>SUM(F1109:F1113)</f>
        <v>0</v>
      </c>
      <c r="G1108" s="207">
        <f>SUM(G1109:G1113)</f>
        <v>0</v>
      </c>
      <c r="H1108" s="209" t="s">
        <v>182</v>
      </c>
    </row>
    <row r="1109" s="178" customFormat="1" ht="36" customHeight="1" spans="1:8">
      <c r="A1109" s="213" t="s">
        <v>2035</v>
      </c>
      <c r="B1109" s="214" t="s">
        <v>2036</v>
      </c>
      <c r="C1109" s="237">
        <v>0</v>
      </c>
      <c r="D1109" s="237">
        <f t="shared" ref="D1109:D1113" si="370">E1109+F1109</f>
        <v>0</v>
      </c>
      <c r="E1109" s="218"/>
      <c r="F1109" s="219">
        <v>0</v>
      </c>
      <c r="G1109" s="217">
        <f t="shared" ref="G1109:G1113" si="371">C1109+D1109</f>
        <v>0</v>
      </c>
      <c r="H1109" s="209" t="str">
        <f t="shared" ref="H1109:H1113" si="372">IF(LEN(A1109)=3,"类",IF(LEN(A1109)=5,"款","项"))</f>
        <v>项</v>
      </c>
    </row>
    <row r="1110" s="178" customFormat="1" ht="36" customHeight="1" spans="1:8">
      <c r="A1110" s="213" t="s">
        <v>2037</v>
      </c>
      <c r="B1110" s="214" t="s">
        <v>2038</v>
      </c>
      <c r="C1110" s="237">
        <v>0</v>
      </c>
      <c r="D1110" s="237">
        <f t="shared" si="370"/>
        <v>0</v>
      </c>
      <c r="E1110" s="218"/>
      <c r="F1110" s="219">
        <v>0</v>
      </c>
      <c r="G1110" s="217">
        <f t="shared" si="371"/>
        <v>0</v>
      </c>
      <c r="H1110" s="209" t="str">
        <f t="shared" si="372"/>
        <v>项</v>
      </c>
    </row>
    <row r="1111" s="178" customFormat="1" ht="36" customHeight="1" spans="1:8">
      <c r="A1111" s="213" t="s">
        <v>2039</v>
      </c>
      <c r="B1111" s="214" t="s">
        <v>2040</v>
      </c>
      <c r="C1111" s="237">
        <v>0</v>
      </c>
      <c r="D1111" s="237">
        <f t="shared" si="370"/>
        <v>0</v>
      </c>
      <c r="E1111" s="218"/>
      <c r="F1111" s="219">
        <v>0</v>
      </c>
      <c r="G1111" s="217">
        <f t="shared" si="371"/>
        <v>0</v>
      </c>
      <c r="H1111" s="209" t="str">
        <f t="shared" si="372"/>
        <v>项</v>
      </c>
    </row>
    <row r="1112" s="178" customFormat="1" ht="36" customHeight="1" spans="1:8">
      <c r="A1112" s="213" t="s">
        <v>2041</v>
      </c>
      <c r="B1112" s="214" t="s">
        <v>2042</v>
      </c>
      <c r="C1112" s="237">
        <v>0</v>
      </c>
      <c r="D1112" s="237">
        <f t="shared" si="370"/>
        <v>0</v>
      </c>
      <c r="E1112" s="218"/>
      <c r="F1112" s="219">
        <v>0</v>
      </c>
      <c r="G1112" s="217">
        <f t="shared" si="371"/>
        <v>0</v>
      </c>
      <c r="H1112" s="209" t="str">
        <f t="shared" si="372"/>
        <v>项</v>
      </c>
    </row>
    <row r="1113" s="178" customFormat="1" ht="36" customHeight="1" spans="1:8">
      <c r="A1113" s="213" t="s">
        <v>2043</v>
      </c>
      <c r="B1113" s="214" t="s">
        <v>2044</v>
      </c>
      <c r="C1113" s="237">
        <v>0</v>
      </c>
      <c r="D1113" s="237">
        <f t="shared" si="370"/>
        <v>0</v>
      </c>
      <c r="E1113" s="218"/>
      <c r="F1113" s="219">
        <v>0</v>
      </c>
      <c r="G1113" s="217">
        <f t="shared" si="371"/>
        <v>0</v>
      </c>
      <c r="H1113" s="209" t="str">
        <f t="shared" si="372"/>
        <v>项</v>
      </c>
    </row>
    <row r="1114" s="178" customFormat="1" ht="36" customHeight="1" spans="1:8">
      <c r="A1114" s="213" t="s">
        <v>2045</v>
      </c>
      <c r="B1114" s="214" t="s">
        <v>2046</v>
      </c>
      <c r="C1114" s="207">
        <f>SUM(C1115:C1116)</f>
        <v>0</v>
      </c>
      <c r="D1114" s="207">
        <f>SUM(D1115:D1116)</f>
        <v>0</v>
      </c>
      <c r="E1114" s="207">
        <f>SUM(E1115:E1116)</f>
        <v>0</v>
      </c>
      <c r="F1114" s="207">
        <f>SUM(F1115:F1116)</f>
        <v>0</v>
      </c>
      <c r="G1114" s="207">
        <f>SUM(G1115:G1116)</f>
        <v>0</v>
      </c>
      <c r="H1114" s="209" t="s">
        <v>182</v>
      </c>
    </row>
    <row r="1115" s="178" customFormat="1" ht="36" customHeight="1" spans="1:8">
      <c r="A1115" s="223">
        <v>2179902</v>
      </c>
      <c r="B1115" s="214" t="s">
        <v>2047</v>
      </c>
      <c r="C1115" s="237">
        <v>0</v>
      </c>
      <c r="D1115" s="237">
        <f>E1115+F1115</f>
        <v>0</v>
      </c>
      <c r="E1115" s="218"/>
      <c r="F1115" s="219">
        <v>0</v>
      </c>
      <c r="G1115" s="217">
        <f>C1115+D1115</f>
        <v>0</v>
      </c>
      <c r="H1115" s="209" t="str">
        <f>IF(LEN(A1115)=3,"类",IF(LEN(A1115)=5,"款","项"))</f>
        <v>项</v>
      </c>
    </row>
    <row r="1116" s="178" customFormat="1" ht="36" customHeight="1" spans="1:8">
      <c r="A1116" s="223" t="s">
        <v>2048</v>
      </c>
      <c r="B1116" s="214" t="s">
        <v>2044</v>
      </c>
      <c r="C1116" s="237">
        <v>0</v>
      </c>
      <c r="D1116" s="237">
        <f>E1116+F1116</f>
        <v>0</v>
      </c>
      <c r="E1116" s="218"/>
      <c r="F1116" s="219">
        <v>0</v>
      </c>
      <c r="G1116" s="217">
        <f>C1116+D1116</f>
        <v>0</v>
      </c>
      <c r="H1116" s="209" t="str">
        <f>IF(LEN(A1116)=3,"类",IF(LEN(A1116)=5,"款","项"))</f>
        <v>项</v>
      </c>
    </row>
    <row r="1117" s="178" customFormat="1" ht="36" customHeight="1" spans="1:8">
      <c r="A1117" s="210" t="s">
        <v>151</v>
      </c>
      <c r="B1117" s="206" t="s">
        <v>152</v>
      </c>
      <c r="C1117" s="207">
        <f>SUM(C1118:C1126)</f>
        <v>0</v>
      </c>
      <c r="D1117" s="207">
        <f>SUM(D1118:D1126)</f>
        <v>0</v>
      </c>
      <c r="E1117" s="207">
        <f>SUM(E1118:E1126)</f>
        <v>0</v>
      </c>
      <c r="F1117" s="207">
        <f>SUM(F1118:F1126)</f>
        <v>0</v>
      </c>
      <c r="G1117" s="207">
        <f>SUM(G1118:G1126)</f>
        <v>0</v>
      </c>
      <c r="H1117" s="209" t="s">
        <v>179</v>
      </c>
    </row>
    <row r="1118" s="178" customFormat="1" ht="36" customHeight="1" spans="1:8">
      <c r="A1118" s="213" t="s">
        <v>2049</v>
      </c>
      <c r="B1118" s="214" t="s">
        <v>2050</v>
      </c>
      <c r="C1118" s="221"/>
      <c r="D1118" s="221"/>
      <c r="E1118" s="221"/>
      <c r="F1118" s="221"/>
      <c r="G1118" s="221"/>
      <c r="H1118" s="209" t="s">
        <v>182</v>
      </c>
    </row>
    <row r="1119" s="178" customFormat="1" ht="36" customHeight="1" spans="1:8">
      <c r="A1119" s="213" t="s">
        <v>2051</v>
      </c>
      <c r="B1119" s="214" t="s">
        <v>2052</v>
      </c>
      <c r="C1119" s="221"/>
      <c r="D1119" s="221"/>
      <c r="E1119" s="221"/>
      <c r="F1119" s="221"/>
      <c r="G1119" s="221"/>
      <c r="H1119" s="209" t="s">
        <v>182</v>
      </c>
    </row>
    <row r="1120" s="178" customFormat="1" ht="36" customHeight="1" spans="1:8">
      <c r="A1120" s="213" t="s">
        <v>2053</v>
      </c>
      <c r="B1120" s="214" t="s">
        <v>2054</v>
      </c>
      <c r="C1120" s="221"/>
      <c r="D1120" s="221"/>
      <c r="E1120" s="221"/>
      <c r="F1120" s="221"/>
      <c r="G1120" s="221"/>
      <c r="H1120" s="209" t="s">
        <v>182</v>
      </c>
    </row>
    <row r="1121" s="178" customFormat="1" ht="36" customHeight="1" spans="1:8">
      <c r="A1121" s="213" t="s">
        <v>2055</v>
      </c>
      <c r="B1121" s="214" t="s">
        <v>2056</v>
      </c>
      <c r="C1121" s="221"/>
      <c r="D1121" s="221"/>
      <c r="E1121" s="221"/>
      <c r="F1121" s="221"/>
      <c r="G1121" s="221"/>
      <c r="H1121" s="209" t="s">
        <v>182</v>
      </c>
    </row>
    <row r="1122" s="178" customFormat="1" ht="36" customHeight="1" spans="1:8">
      <c r="A1122" s="213" t="s">
        <v>2057</v>
      </c>
      <c r="B1122" s="214" t="s">
        <v>2058</v>
      </c>
      <c r="C1122" s="221"/>
      <c r="D1122" s="221"/>
      <c r="E1122" s="221"/>
      <c r="F1122" s="221"/>
      <c r="G1122" s="221"/>
      <c r="H1122" s="209" t="s">
        <v>182</v>
      </c>
    </row>
    <row r="1123" s="178" customFormat="1" ht="36" customHeight="1" spans="1:8">
      <c r="A1123" s="213" t="s">
        <v>2059</v>
      </c>
      <c r="B1123" s="214" t="s">
        <v>1557</v>
      </c>
      <c r="C1123" s="221"/>
      <c r="D1123" s="221"/>
      <c r="E1123" s="221"/>
      <c r="F1123" s="221"/>
      <c r="G1123" s="221"/>
      <c r="H1123" s="209" t="s">
        <v>182</v>
      </c>
    </row>
    <row r="1124" s="178" customFormat="1" ht="36" customHeight="1" spans="1:8">
      <c r="A1124" s="213" t="s">
        <v>2060</v>
      </c>
      <c r="B1124" s="214" t="s">
        <v>2061</v>
      </c>
      <c r="C1124" s="221"/>
      <c r="D1124" s="221"/>
      <c r="E1124" s="221"/>
      <c r="F1124" s="221"/>
      <c r="G1124" s="221"/>
      <c r="H1124" s="209" t="s">
        <v>182</v>
      </c>
    </row>
    <row r="1125" s="178" customFormat="1" ht="36" customHeight="1" spans="1:8">
      <c r="A1125" s="213" t="s">
        <v>2062</v>
      </c>
      <c r="B1125" s="214" t="s">
        <v>2063</v>
      </c>
      <c r="C1125" s="221"/>
      <c r="D1125" s="221"/>
      <c r="E1125" s="221"/>
      <c r="F1125" s="221"/>
      <c r="G1125" s="221"/>
      <c r="H1125" s="209" t="s">
        <v>182</v>
      </c>
    </row>
    <row r="1126" s="178" customFormat="1" ht="36" customHeight="1" spans="1:8">
      <c r="A1126" s="213" t="s">
        <v>2064</v>
      </c>
      <c r="B1126" s="214" t="s">
        <v>2065</v>
      </c>
      <c r="C1126" s="221"/>
      <c r="D1126" s="221"/>
      <c r="E1126" s="221"/>
      <c r="F1126" s="221"/>
      <c r="G1126" s="221"/>
      <c r="H1126" s="209" t="s">
        <v>182</v>
      </c>
    </row>
    <row r="1127" s="178" customFormat="1" ht="36" customHeight="1" spans="1:8">
      <c r="A1127" s="210" t="s">
        <v>153</v>
      </c>
      <c r="B1127" s="206" t="s">
        <v>154</v>
      </c>
      <c r="C1127" s="207">
        <f>SUM(C1128,C1155,C1170)</f>
        <v>1471</v>
      </c>
      <c r="D1127" s="207">
        <f>SUM(D1128,D1155,D1170)</f>
        <v>-13</v>
      </c>
      <c r="E1127" s="207">
        <f>SUM(E1128,E1155,E1170)</f>
        <v>52</v>
      </c>
      <c r="F1127" s="207">
        <f>SUM(F1128,F1155,F1170)</f>
        <v>-65</v>
      </c>
      <c r="G1127" s="207">
        <f>SUM(G1128,G1155,G1170)</f>
        <v>1458</v>
      </c>
      <c r="H1127" s="209" t="s">
        <v>179</v>
      </c>
    </row>
    <row r="1128" s="178" customFormat="1" ht="36" customHeight="1" spans="1:8">
      <c r="A1128" s="213" t="s">
        <v>2066</v>
      </c>
      <c r="B1128" s="214" t="s">
        <v>2067</v>
      </c>
      <c r="C1128" s="207">
        <f>SUM(C1129:C1154)</f>
        <v>1406</v>
      </c>
      <c r="D1128" s="207">
        <f>SUM(D1129:D1154)</f>
        <v>-2</v>
      </c>
      <c r="E1128" s="207">
        <f>SUM(E1129:E1154)</f>
        <v>51</v>
      </c>
      <c r="F1128" s="207">
        <f>SUM(F1129:F1154)</f>
        <v>-53</v>
      </c>
      <c r="G1128" s="207">
        <f>SUM(G1129:G1154)</f>
        <v>1404</v>
      </c>
      <c r="H1128" s="209" t="s">
        <v>182</v>
      </c>
    </row>
    <row r="1129" s="178" customFormat="1" ht="36" customHeight="1" spans="1:8">
      <c r="A1129" s="213" t="s">
        <v>2068</v>
      </c>
      <c r="B1129" s="214" t="s">
        <v>184</v>
      </c>
      <c r="C1129" s="237">
        <v>938</v>
      </c>
      <c r="D1129" s="237">
        <f t="shared" ref="D1129:D1154" si="373">E1129+F1129</f>
        <v>-53</v>
      </c>
      <c r="E1129" s="217"/>
      <c r="F1129" s="220">
        <v>-53</v>
      </c>
      <c r="G1129" s="217">
        <f t="shared" ref="G1129:G1154" si="374">C1129+D1129</f>
        <v>885</v>
      </c>
      <c r="H1129" s="209" t="str">
        <f t="shared" ref="H1129:H1154" si="375">IF(LEN(A1129)=3,"类",IF(LEN(A1129)=5,"款","项"))</f>
        <v>项</v>
      </c>
    </row>
    <row r="1130" s="178" customFormat="1" ht="36" customHeight="1" spans="1:8">
      <c r="A1130" s="213" t="s">
        <v>2069</v>
      </c>
      <c r="B1130" s="214" t="s">
        <v>186</v>
      </c>
      <c r="C1130" s="237">
        <v>0</v>
      </c>
      <c r="D1130" s="237">
        <f t="shared" si="373"/>
        <v>0</v>
      </c>
      <c r="E1130" s="218"/>
      <c r="F1130" s="219">
        <v>0</v>
      </c>
      <c r="G1130" s="217">
        <f t="shared" si="374"/>
        <v>0</v>
      </c>
      <c r="H1130" s="209" t="str">
        <f t="shared" si="375"/>
        <v>项</v>
      </c>
    </row>
    <row r="1131" s="178" customFormat="1" ht="36" customHeight="1" spans="1:8">
      <c r="A1131" s="213" t="s">
        <v>2070</v>
      </c>
      <c r="B1131" s="214" t="s">
        <v>188</v>
      </c>
      <c r="C1131" s="237">
        <v>0</v>
      </c>
      <c r="D1131" s="237">
        <f t="shared" si="373"/>
        <v>0</v>
      </c>
      <c r="E1131" s="218"/>
      <c r="F1131" s="219">
        <v>0</v>
      </c>
      <c r="G1131" s="217">
        <f t="shared" si="374"/>
        <v>0</v>
      </c>
      <c r="H1131" s="209" t="str">
        <f t="shared" si="375"/>
        <v>项</v>
      </c>
    </row>
    <row r="1132" s="178" customFormat="1" ht="36" customHeight="1" spans="1:8">
      <c r="A1132" s="213" t="s">
        <v>2071</v>
      </c>
      <c r="B1132" s="214" t="s">
        <v>2072</v>
      </c>
      <c r="C1132" s="237">
        <v>0</v>
      </c>
      <c r="D1132" s="237">
        <f t="shared" si="373"/>
        <v>0</v>
      </c>
      <c r="E1132" s="218"/>
      <c r="F1132" s="219">
        <v>0</v>
      </c>
      <c r="G1132" s="217">
        <f t="shared" si="374"/>
        <v>0</v>
      </c>
      <c r="H1132" s="209" t="str">
        <f t="shared" si="375"/>
        <v>项</v>
      </c>
    </row>
    <row r="1133" s="178" customFormat="1" ht="36" customHeight="1" spans="1:8">
      <c r="A1133" s="213" t="s">
        <v>2073</v>
      </c>
      <c r="B1133" s="214" t="s">
        <v>2074</v>
      </c>
      <c r="C1133" s="237">
        <v>0</v>
      </c>
      <c r="D1133" s="237">
        <f t="shared" si="373"/>
        <v>0</v>
      </c>
      <c r="E1133" s="218"/>
      <c r="F1133" s="219">
        <v>0</v>
      </c>
      <c r="G1133" s="217">
        <f t="shared" si="374"/>
        <v>0</v>
      </c>
      <c r="H1133" s="209" t="str">
        <f t="shared" si="375"/>
        <v>项</v>
      </c>
    </row>
    <row r="1134" s="178" customFormat="1" ht="36" customHeight="1" spans="1:8">
      <c r="A1134" s="213" t="s">
        <v>2075</v>
      </c>
      <c r="B1134" s="214" t="s">
        <v>2076</v>
      </c>
      <c r="C1134" s="237">
        <v>0</v>
      </c>
      <c r="D1134" s="237">
        <f t="shared" si="373"/>
        <v>0</v>
      </c>
      <c r="E1134" s="218"/>
      <c r="F1134" s="219">
        <v>0</v>
      </c>
      <c r="G1134" s="217">
        <f t="shared" si="374"/>
        <v>0</v>
      </c>
      <c r="H1134" s="209" t="str">
        <f t="shared" si="375"/>
        <v>项</v>
      </c>
    </row>
    <row r="1135" s="178" customFormat="1" ht="36" customHeight="1" spans="1:8">
      <c r="A1135" s="213" t="s">
        <v>2077</v>
      </c>
      <c r="B1135" s="214" t="s">
        <v>2078</v>
      </c>
      <c r="C1135" s="237">
        <v>0</v>
      </c>
      <c r="D1135" s="237">
        <f t="shared" si="373"/>
        <v>0</v>
      </c>
      <c r="E1135" s="218"/>
      <c r="F1135" s="219">
        <v>0</v>
      </c>
      <c r="G1135" s="217">
        <f t="shared" si="374"/>
        <v>0</v>
      </c>
      <c r="H1135" s="209" t="str">
        <f t="shared" si="375"/>
        <v>项</v>
      </c>
    </row>
    <row r="1136" s="178" customFormat="1" ht="36" customHeight="1" spans="1:8">
      <c r="A1136" s="213" t="s">
        <v>2079</v>
      </c>
      <c r="B1136" s="214" t="s">
        <v>2080</v>
      </c>
      <c r="C1136" s="237">
        <v>0</v>
      </c>
      <c r="D1136" s="237">
        <f t="shared" si="373"/>
        <v>0</v>
      </c>
      <c r="E1136" s="218"/>
      <c r="F1136" s="219">
        <v>0</v>
      </c>
      <c r="G1136" s="217">
        <f t="shared" si="374"/>
        <v>0</v>
      </c>
      <c r="H1136" s="209" t="str">
        <f t="shared" si="375"/>
        <v>项</v>
      </c>
    </row>
    <row r="1137" s="178" customFormat="1" ht="36" customHeight="1" spans="1:8">
      <c r="A1137" s="213" t="s">
        <v>2081</v>
      </c>
      <c r="B1137" s="214" t="s">
        <v>2082</v>
      </c>
      <c r="C1137" s="237">
        <v>0</v>
      </c>
      <c r="D1137" s="237">
        <f t="shared" si="373"/>
        <v>0</v>
      </c>
      <c r="E1137" s="218"/>
      <c r="F1137" s="219">
        <v>0</v>
      </c>
      <c r="G1137" s="217">
        <f t="shared" si="374"/>
        <v>0</v>
      </c>
      <c r="H1137" s="209" t="str">
        <f t="shared" si="375"/>
        <v>项</v>
      </c>
    </row>
    <row r="1138" s="178" customFormat="1" ht="36" customHeight="1" spans="1:8">
      <c r="A1138" s="213" t="s">
        <v>2083</v>
      </c>
      <c r="B1138" s="214" t="s">
        <v>2084</v>
      </c>
      <c r="C1138" s="237">
        <v>0</v>
      </c>
      <c r="D1138" s="237">
        <f t="shared" si="373"/>
        <v>0</v>
      </c>
      <c r="E1138" s="218"/>
      <c r="F1138" s="219">
        <v>0</v>
      </c>
      <c r="G1138" s="217">
        <f t="shared" si="374"/>
        <v>0</v>
      </c>
      <c r="H1138" s="209" t="str">
        <f t="shared" si="375"/>
        <v>项</v>
      </c>
    </row>
    <row r="1139" s="178" customFormat="1" ht="36" customHeight="1" spans="1:8">
      <c r="A1139" s="213" t="s">
        <v>2085</v>
      </c>
      <c r="B1139" s="214" t="s">
        <v>2086</v>
      </c>
      <c r="C1139" s="237">
        <v>0</v>
      </c>
      <c r="D1139" s="237">
        <f t="shared" si="373"/>
        <v>0</v>
      </c>
      <c r="E1139" s="218"/>
      <c r="F1139" s="219">
        <v>0</v>
      </c>
      <c r="G1139" s="217">
        <f t="shared" si="374"/>
        <v>0</v>
      </c>
      <c r="H1139" s="209" t="str">
        <f t="shared" si="375"/>
        <v>项</v>
      </c>
    </row>
    <row r="1140" s="178" customFormat="1" ht="36" customHeight="1" spans="1:8">
      <c r="A1140" s="213" t="s">
        <v>2087</v>
      </c>
      <c r="B1140" s="214" t="s">
        <v>2088</v>
      </c>
      <c r="C1140" s="237">
        <v>0</v>
      </c>
      <c r="D1140" s="237">
        <f t="shared" si="373"/>
        <v>0</v>
      </c>
      <c r="E1140" s="218"/>
      <c r="F1140" s="219">
        <v>0</v>
      </c>
      <c r="G1140" s="217">
        <f t="shared" si="374"/>
        <v>0</v>
      </c>
      <c r="H1140" s="209" t="str">
        <f t="shared" si="375"/>
        <v>项</v>
      </c>
    </row>
    <row r="1141" s="178" customFormat="1" ht="36" customHeight="1" spans="1:8">
      <c r="A1141" s="213" t="s">
        <v>2089</v>
      </c>
      <c r="B1141" s="214" t="s">
        <v>2090</v>
      </c>
      <c r="C1141" s="237">
        <v>0</v>
      </c>
      <c r="D1141" s="237">
        <f t="shared" si="373"/>
        <v>0</v>
      </c>
      <c r="E1141" s="218"/>
      <c r="F1141" s="219">
        <v>0</v>
      </c>
      <c r="G1141" s="217">
        <f t="shared" si="374"/>
        <v>0</v>
      </c>
      <c r="H1141" s="209" t="str">
        <f t="shared" si="375"/>
        <v>项</v>
      </c>
    </row>
    <row r="1142" s="178" customFormat="1" ht="36" customHeight="1" spans="1:8">
      <c r="A1142" s="213" t="s">
        <v>2091</v>
      </c>
      <c r="B1142" s="214" t="s">
        <v>2092</v>
      </c>
      <c r="C1142" s="237">
        <v>0</v>
      </c>
      <c r="D1142" s="237">
        <f t="shared" si="373"/>
        <v>0</v>
      </c>
      <c r="E1142" s="218"/>
      <c r="F1142" s="219">
        <v>0</v>
      </c>
      <c r="G1142" s="217">
        <f t="shared" si="374"/>
        <v>0</v>
      </c>
      <c r="H1142" s="209" t="str">
        <f t="shared" si="375"/>
        <v>项</v>
      </c>
    </row>
    <row r="1143" s="178" customFormat="1" ht="36" customHeight="1" spans="1:8">
      <c r="A1143" s="213" t="s">
        <v>2093</v>
      </c>
      <c r="B1143" s="214" t="s">
        <v>2094</v>
      </c>
      <c r="C1143" s="237">
        <v>0</v>
      </c>
      <c r="D1143" s="237">
        <f t="shared" si="373"/>
        <v>0</v>
      </c>
      <c r="E1143" s="218"/>
      <c r="F1143" s="219">
        <v>0</v>
      </c>
      <c r="G1143" s="217">
        <f t="shared" si="374"/>
        <v>0</v>
      </c>
      <c r="H1143" s="209" t="str">
        <f t="shared" si="375"/>
        <v>项</v>
      </c>
    </row>
    <row r="1144" s="178" customFormat="1" ht="36" customHeight="1" spans="1:8">
      <c r="A1144" s="213" t="s">
        <v>2095</v>
      </c>
      <c r="B1144" s="214" t="s">
        <v>2096</v>
      </c>
      <c r="C1144" s="237">
        <v>0</v>
      </c>
      <c r="D1144" s="237">
        <f t="shared" si="373"/>
        <v>0</v>
      </c>
      <c r="E1144" s="218"/>
      <c r="F1144" s="219">
        <v>0</v>
      </c>
      <c r="G1144" s="217">
        <f t="shared" si="374"/>
        <v>0</v>
      </c>
      <c r="H1144" s="209" t="str">
        <f t="shared" si="375"/>
        <v>项</v>
      </c>
    </row>
    <row r="1145" s="178" customFormat="1" ht="36" customHeight="1" spans="1:8">
      <c r="A1145" s="213" t="s">
        <v>2097</v>
      </c>
      <c r="B1145" s="214" t="s">
        <v>2098</v>
      </c>
      <c r="C1145" s="237">
        <v>0</v>
      </c>
      <c r="D1145" s="237">
        <f t="shared" si="373"/>
        <v>0</v>
      </c>
      <c r="E1145" s="218"/>
      <c r="F1145" s="219">
        <v>0</v>
      </c>
      <c r="G1145" s="217">
        <f t="shared" si="374"/>
        <v>0</v>
      </c>
      <c r="H1145" s="209" t="str">
        <f t="shared" si="375"/>
        <v>项</v>
      </c>
    </row>
    <row r="1146" s="178" customFormat="1" ht="36" customHeight="1" spans="1:8">
      <c r="A1146" s="213" t="s">
        <v>2099</v>
      </c>
      <c r="B1146" s="214" t="s">
        <v>2100</v>
      </c>
      <c r="C1146" s="237">
        <v>0</v>
      </c>
      <c r="D1146" s="237">
        <f t="shared" si="373"/>
        <v>0</v>
      </c>
      <c r="E1146" s="218"/>
      <c r="F1146" s="219">
        <v>0</v>
      </c>
      <c r="G1146" s="217">
        <f t="shared" si="374"/>
        <v>0</v>
      </c>
      <c r="H1146" s="209" t="str">
        <f t="shared" si="375"/>
        <v>项</v>
      </c>
    </row>
    <row r="1147" s="178" customFormat="1" ht="36" customHeight="1" spans="1:8">
      <c r="A1147" s="213" t="s">
        <v>2101</v>
      </c>
      <c r="B1147" s="214" t="s">
        <v>2102</v>
      </c>
      <c r="C1147" s="237">
        <v>0</v>
      </c>
      <c r="D1147" s="237">
        <f t="shared" si="373"/>
        <v>0</v>
      </c>
      <c r="E1147" s="218"/>
      <c r="F1147" s="219">
        <v>0</v>
      </c>
      <c r="G1147" s="217">
        <f t="shared" si="374"/>
        <v>0</v>
      </c>
      <c r="H1147" s="209" t="str">
        <f t="shared" si="375"/>
        <v>项</v>
      </c>
    </row>
    <row r="1148" s="178" customFormat="1" ht="36" customHeight="1" spans="1:8">
      <c r="A1148" s="213" t="s">
        <v>2103</v>
      </c>
      <c r="B1148" s="214" t="s">
        <v>2104</v>
      </c>
      <c r="C1148" s="237">
        <v>0</v>
      </c>
      <c r="D1148" s="237">
        <f t="shared" si="373"/>
        <v>0</v>
      </c>
      <c r="E1148" s="218"/>
      <c r="F1148" s="219">
        <v>0</v>
      </c>
      <c r="G1148" s="217">
        <f t="shared" si="374"/>
        <v>0</v>
      </c>
      <c r="H1148" s="209" t="str">
        <f t="shared" si="375"/>
        <v>项</v>
      </c>
    </row>
    <row r="1149" s="178" customFormat="1" ht="36" customHeight="1" spans="1:8">
      <c r="A1149" s="213" t="s">
        <v>2105</v>
      </c>
      <c r="B1149" s="214" t="s">
        <v>2106</v>
      </c>
      <c r="C1149" s="237">
        <v>0</v>
      </c>
      <c r="D1149" s="237">
        <f t="shared" si="373"/>
        <v>0</v>
      </c>
      <c r="E1149" s="218"/>
      <c r="F1149" s="219">
        <v>0</v>
      </c>
      <c r="G1149" s="217">
        <f t="shared" si="374"/>
        <v>0</v>
      </c>
      <c r="H1149" s="209" t="str">
        <f t="shared" si="375"/>
        <v>项</v>
      </c>
    </row>
    <row r="1150" s="178" customFormat="1" ht="36" customHeight="1" spans="1:8">
      <c r="A1150" s="213" t="s">
        <v>2107</v>
      </c>
      <c r="B1150" s="214" t="s">
        <v>2108</v>
      </c>
      <c r="C1150" s="237">
        <v>0</v>
      </c>
      <c r="D1150" s="237">
        <f t="shared" si="373"/>
        <v>0</v>
      </c>
      <c r="E1150" s="218"/>
      <c r="F1150" s="219">
        <v>0</v>
      </c>
      <c r="G1150" s="217">
        <f t="shared" si="374"/>
        <v>0</v>
      </c>
      <c r="H1150" s="209" t="str">
        <f t="shared" si="375"/>
        <v>项</v>
      </c>
    </row>
    <row r="1151" s="178" customFormat="1" ht="36" customHeight="1" spans="1:8">
      <c r="A1151" s="213" t="s">
        <v>2109</v>
      </c>
      <c r="B1151" s="214" t="s">
        <v>2110</v>
      </c>
      <c r="C1151" s="237">
        <v>0</v>
      </c>
      <c r="D1151" s="237">
        <f t="shared" si="373"/>
        <v>0</v>
      </c>
      <c r="E1151" s="218"/>
      <c r="F1151" s="219">
        <v>0</v>
      </c>
      <c r="G1151" s="217">
        <f t="shared" si="374"/>
        <v>0</v>
      </c>
      <c r="H1151" s="209" t="str">
        <f t="shared" si="375"/>
        <v>项</v>
      </c>
    </row>
    <row r="1152" s="178" customFormat="1" ht="36" customHeight="1" spans="1:8">
      <c r="A1152" s="213" t="s">
        <v>2111</v>
      </c>
      <c r="B1152" s="214" t="s">
        <v>2112</v>
      </c>
      <c r="C1152" s="237">
        <v>0</v>
      </c>
      <c r="D1152" s="237">
        <f t="shared" si="373"/>
        <v>0</v>
      </c>
      <c r="E1152" s="218"/>
      <c r="F1152" s="219">
        <v>0</v>
      </c>
      <c r="G1152" s="217">
        <f t="shared" si="374"/>
        <v>0</v>
      </c>
      <c r="H1152" s="209" t="str">
        <f t="shared" si="375"/>
        <v>项</v>
      </c>
    </row>
    <row r="1153" s="178" customFormat="1" ht="36" customHeight="1" spans="1:8">
      <c r="A1153" s="213" t="s">
        <v>2113</v>
      </c>
      <c r="B1153" s="214" t="s">
        <v>202</v>
      </c>
      <c r="C1153" s="237">
        <v>468</v>
      </c>
      <c r="D1153" s="237">
        <f t="shared" si="373"/>
        <v>51</v>
      </c>
      <c r="E1153" s="217">
        <v>51</v>
      </c>
      <c r="F1153" s="220"/>
      <c r="G1153" s="217">
        <f t="shared" si="374"/>
        <v>519</v>
      </c>
      <c r="H1153" s="209" t="str">
        <f t="shared" si="375"/>
        <v>项</v>
      </c>
    </row>
    <row r="1154" s="178" customFormat="1" ht="36" customHeight="1" spans="1:8">
      <c r="A1154" s="213" t="s">
        <v>2114</v>
      </c>
      <c r="B1154" s="214" t="s">
        <v>2115</v>
      </c>
      <c r="C1154" s="237">
        <v>0</v>
      </c>
      <c r="D1154" s="237">
        <f t="shared" si="373"/>
        <v>0</v>
      </c>
      <c r="E1154" s="218"/>
      <c r="F1154" s="219">
        <v>0</v>
      </c>
      <c r="G1154" s="217">
        <f t="shared" si="374"/>
        <v>0</v>
      </c>
      <c r="H1154" s="209" t="str">
        <f t="shared" si="375"/>
        <v>项</v>
      </c>
    </row>
    <row r="1155" s="178" customFormat="1" ht="36" customHeight="1" spans="1:8">
      <c r="A1155" s="213" t="s">
        <v>2116</v>
      </c>
      <c r="B1155" s="214" t="s">
        <v>2117</v>
      </c>
      <c r="C1155" s="207">
        <f>SUM(C1156:C1169)</f>
        <v>65</v>
      </c>
      <c r="D1155" s="207">
        <f>SUM(D1156:D1169)</f>
        <v>-11</v>
      </c>
      <c r="E1155" s="207">
        <f>SUM(E1156:E1169)</f>
        <v>1</v>
      </c>
      <c r="F1155" s="207">
        <f>SUM(F1156:F1169)</f>
        <v>-12</v>
      </c>
      <c r="G1155" s="207">
        <f>SUM(G1156:G1169)</f>
        <v>54</v>
      </c>
      <c r="H1155" s="209" t="s">
        <v>182</v>
      </c>
    </row>
    <row r="1156" s="178" customFormat="1" ht="36" customHeight="1" spans="1:8">
      <c r="A1156" s="213" t="s">
        <v>2118</v>
      </c>
      <c r="B1156" s="214" t="s">
        <v>184</v>
      </c>
      <c r="C1156" s="237">
        <v>42</v>
      </c>
      <c r="D1156" s="237">
        <f t="shared" ref="D1156:D1169" si="376">E1156+F1156</f>
        <v>-12</v>
      </c>
      <c r="E1156" s="217"/>
      <c r="F1156" s="220">
        <v>-12</v>
      </c>
      <c r="G1156" s="217">
        <f t="shared" ref="G1156:G1169" si="377">C1156+D1156</f>
        <v>30</v>
      </c>
      <c r="H1156" s="209" t="str">
        <f t="shared" ref="H1156:H1169" si="378">IF(LEN(A1156)=3,"类",IF(LEN(A1156)=5,"款","项"))</f>
        <v>项</v>
      </c>
    </row>
    <row r="1157" s="178" customFormat="1" ht="36" customHeight="1" spans="1:8">
      <c r="A1157" s="213" t="s">
        <v>2119</v>
      </c>
      <c r="B1157" s="214" t="s">
        <v>186</v>
      </c>
      <c r="C1157" s="237">
        <v>0</v>
      </c>
      <c r="D1157" s="237">
        <f t="shared" si="376"/>
        <v>0</v>
      </c>
      <c r="E1157" s="218"/>
      <c r="F1157" s="219">
        <v>0</v>
      </c>
      <c r="G1157" s="217">
        <f t="shared" si="377"/>
        <v>0</v>
      </c>
      <c r="H1157" s="209" t="str">
        <f t="shared" si="378"/>
        <v>项</v>
      </c>
    </row>
    <row r="1158" s="178" customFormat="1" ht="36" customHeight="1" spans="1:8">
      <c r="A1158" s="213" t="s">
        <v>2120</v>
      </c>
      <c r="B1158" s="214" t="s">
        <v>188</v>
      </c>
      <c r="C1158" s="237">
        <v>0</v>
      </c>
      <c r="D1158" s="237">
        <f t="shared" si="376"/>
        <v>0</v>
      </c>
      <c r="E1158" s="218"/>
      <c r="F1158" s="219">
        <v>0</v>
      </c>
      <c r="G1158" s="217">
        <f t="shared" si="377"/>
        <v>0</v>
      </c>
      <c r="H1158" s="209" t="str">
        <f t="shared" si="378"/>
        <v>项</v>
      </c>
    </row>
    <row r="1159" s="178" customFormat="1" ht="36" customHeight="1" spans="1:8">
      <c r="A1159" s="213" t="s">
        <v>2121</v>
      </c>
      <c r="B1159" s="214" t="s">
        <v>2122</v>
      </c>
      <c r="C1159" s="237">
        <v>23</v>
      </c>
      <c r="D1159" s="237">
        <f t="shared" si="376"/>
        <v>1</v>
      </c>
      <c r="E1159" s="217">
        <v>1</v>
      </c>
      <c r="F1159" s="220"/>
      <c r="G1159" s="217">
        <f t="shared" si="377"/>
        <v>24</v>
      </c>
      <c r="H1159" s="209" t="str">
        <f t="shared" si="378"/>
        <v>项</v>
      </c>
    </row>
    <row r="1160" s="178" customFormat="1" ht="36" customHeight="1" spans="1:8">
      <c r="A1160" s="213" t="s">
        <v>2123</v>
      </c>
      <c r="B1160" s="214" t="s">
        <v>2124</v>
      </c>
      <c r="C1160" s="237">
        <v>0</v>
      </c>
      <c r="D1160" s="237">
        <f t="shared" si="376"/>
        <v>0</v>
      </c>
      <c r="E1160" s="218"/>
      <c r="F1160" s="219">
        <v>0</v>
      </c>
      <c r="G1160" s="217">
        <f t="shared" si="377"/>
        <v>0</v>
      </c>
      <c r="H1160" s="209" t="str">
        <f t="shared" si="378"/>
        <v>项</v>
      </c>
    </row>
    <row r="1161" s="178" customFormat="1" ht="36" customHeight="1" spans="1:8">
      <c r="A1161" s="213" t="s">
        <v>2125</v>
      </c>
      <c r="B1161" s="214" t="s">
        <v>2126</v>
      </c>
      <c r="C1161" s="237">
        <v>0</v>
      </c>
      <c r="D1161" s="237">
        <f t="shared" si="376"/>
        <v>0</v>
      </c>
      <c r="E1161" s="218"/>
      <c r="F1161" s="219">
        <v>0</v>
      </c>
      <c r="G1161" s="217">
        <f t="shared" si="377"/>
        <v>0</v>
      </c>
      <c r="H1161" s="209" t="str">
        <f t="shared" si="378"/>
        <v>项</v>
      </c>
    </row>
    <row r="1162" s="178" customFormat="1" ht="36" customHeight="1" spans="1:8">
      <c r="A1162" s="213" t="s">
        <v>2127</v>
      </c>
      <c r="B1162" s="214" t="s">
        <v>2128</v>
      </c>
      <c r="C1162" s="237">
        <v>0</v>
      </c>
      <c r="D1162" s="237">
        <f t="shared" si="376"/>
        <v>0</v>
      </c>
      <c r="E1162" s="218"/>
      <c r="F1162" s="219">
        <v>0</v>
      </c>
      <c r="G1162" s="217">
        <f t="shared" si="377"/>
        <v>0</v>
      </c>
      <c r="H1162" s="209" t="str">
        <f t="shared" si="378"/>
        <v>项</v>
      </c>
    </row>
    <row r="1163" s="178" customFormat="1" ht="36" customHeight="1" spans="1:8">
      <c r="A1163" s="213" t="s">
        <v>2129</v>
      </c>
      <c r="B1163" s="214" t="s">
        <v>2130</v>
      </c>
      <c r="C1163" s="237">
        <v>0</v>
      </c>
      <c r="D1163" s="237">
        <f t="shared" si="376"/>
        <v>0</v>
      </c>
      <c r="E1163" s="218"/>
      <c r="F1163" s="219">
        <v>0</v>
      </c>
      <c r="G1163" s="217">
        <f t="shared" si="377"/>
        <v>0</v>
      </c>
      <c r="H1163" s="209" t="str">
        <f t="shared" si="378"/>
        <v>项</v>
      </c>
    </row>
    <row r="1164" s="178" customFormat="1" ht="36" customHeight="1" spans="1:8">
      <c r="A1164" s="213" t="s">
        <v>2131</v>
      </c>
      <c r="B1164" s="214" t="s">
        <v>2132</v>
      </c>
      <c r="C1164" s="237">
        <v>0</v>
      </c>
      <c r="D1164" s="237">
        <f t="shared" si="376"/>
        <v>0</v>
      </c>
      <c r="E1164" s="218"/>
      <c r="F1164" s="219">
        <v>0</v>
      </c>
      <c r="G1164" s="217">
        <f t="shared" si="377"/>
        <v>0</v>
      </c>
      <c r="H1164" s="209" t="str">
        <f t="shared" si="378"/>
        <v>项</v>
      </c>
    </row>
    <row r="1165" s="178" customFormat="1" ht="36" customHeight="1" spans="1:8">
      <c r="A1165" s="213" t="s">
        <v>2133</v>
      </c>
      <c r="B1165" s="214" t="s">
        <v>2134</v>
      </c>
      <c r="C1165" s="237">
        <v>0</v>
      </c>
      <c r="D1165" s="237">
        <f t="shared" si="376"/>
        <v>0</v>
      </c>
      <c r="E1165" s="218"/>
      <c r="F1165" s="219">
        <v>0</v>
      </c>
      <c r="G1165" s="217">
        <f t="shared" si="377"/>
        <v>0</v>
      </c>
      <c r="H1165" s="209" t="str">
        <f t="shared" si="378"/>
        <v>项</v>
      </c>
    </row>
    <row r="1166" s="178" customFormat="1" ht="36" customHeight="1" spans="1:8">
      <c r="A1166" s="213" t="s">
        <v>2135</v>
      </c>
      <c r="B1166" s="214" t="s">
        <v>2136</v>
      </c>
      <c r="C1166" s="237">
        <v>0</v>
      </c>
      <c r="D1166" s="237">
        <f t="shared" si="376"/>
        <v>0</v>
      </c>
      <c r="E1166" s="218"/>
      <c r="F1166" s="219">
        <v>0</v>
      </c>
      <c r="G1166" s="217">
        <f t="shared" si="377"/>
        <v>0</v>
      </c>
      <c r="H1166" s="209" t="str">
        <f t="shared" si="378"/>
        <v>项</v>
      </c>
    </row>
    <row r="1167" s="178" customFormat="1" ht="36" customHeight="1" spans="1:8">
      <c r="A1167" s="213" t="s">
        <v>2137</v>
      </c>
      <c r="B1167" s="214" t="s">
        <v>2138</v>
      </c>
      <c r="C1167" s="237">
        <v>0</v>
      </c>
      <c r="D1167" s="237">
        <f t="shared" si="376"/>
        <v>0</v>
      </c>
      <c r="E1167" s="218"/>
      <c r="F1167" s="219">
        <v>0</v>
      </c>
      <c r="G1167" s="217">
        <f t="shared" si="377"/>
        <v>0</v>
      </c>
      <c r="H1167" s="209" t="str">
        <f t="shared" si="378"/>
        <v>项</v>
      </c>
    </row>
    <row r="1168" s="178" customFormat="1" ht="36" customHeight="1" spans="1:8">
      <c r="A1168" s="213" t="s">
        <v>2139</v>
      </c>
      <c r="B1168" s="214" t="s">
        <v>2140</v>
      </c>
      <c r="C1168" s="237">
        <v>0</v>
      </c>
      <c r="D1168" s="237">
        <f t="shared" si="376"/>
        <v>0</v>
      </c>
      <c r="E1168" s="218"/>
      <c r="F1168" s="219">
        <v>0</v>
      </c>
      <c r="G1168" s="217">
        <f t="shared" si="377"/>
        <v>0</v>
      </c>
      <c r="H1168" s="209" t="str">
        <f t="shared" si="378"/>
        <v>项</v>
      </c>
    </row>
    <row r="1169" s="178" customFormat="1" ht="36" customHeight="1" spans="1:8">
      <c r="A1169" s="213" t="s">
        <v>2141</v>
      </c>
      <c r="B1169" s="214" t="s">
        <v>2142</v>
      </c>
      <c r="C1169" s="237">
        <v>0</v>
      </c>
      <c r="D1169" s="237">
        <f t="shared" si="376"/>
        <v>0</v>
      </c>
      <c r="E1169" s="218"/>
      <c r="F1169" s="219">
        <v>0</v>
      </c>
      <c r="G1169" s="217">
        <f t="shared" si="377"/>
        <v>0</v>
      </c>
      <c r="H1169" s="209" t="str">
        <f t="shared" si="378"/>
        <v>项</v>
      </c>
    </row>
    <row r="1170" s="178" customFormat="1" ht="36" customHeight="1" spans="1:8">
      <c r="A1170" s="213" t="s">
        <v>2143</v>
      </c>
      <c r="B1170" s="214" t="s">
        <v>2144</v>
      </c>
      <c r="C1170" s="207">
        <f>C1171</f>
        <v>0</v>
      </c>
      <c r="D1170" s="207">
        <f>D1171</f>
        <v>0</v>
      </c>
      <c r="E1170" s="207">
        <f>E1171</f>
        <v>0</v>
      </c>
      <c r="F1170" s="207">
        <f>F1171</f>
        <v>0</v>
      </c>
      <c r="G1170" s="207">
        <f>G1171</f>
        <v>0</v>
      </c>
      <c r="H1170" s="209" t="s">
        <v>182</v>
      </c>
    </row>
    <row r="1171" s="178" customFormat="1" ht="36" customHeight="1" spans="1:8">
      <c r="A1171" s="223" t="s">
        <v>2145</v>
      </c>
      <c r="B1171" s="214" t="s">
        <v>2144</v>
      </c>
      <c r="C1171" s="237">
        <v>0</v>
      </c>
      <c r="D1171" s="237">
        <f t="shared" ref="D1171:D1183" si="379">E1171+F1171</f>
        <v>0</v>
      </c>
      <c r="E1171" s="218"/>
      <c r="F1171" s="219">
        <v>0</v>
      </c>
      <c r="G1171" s="217">
        <f t="shared" ref="G1171:G1183" si="380">C1171+D1171</f>
        <v>0</v>
      </c>
      <c r="H1171" s="209" t="str">
        <f t="shared" ref="H1171:H1183" si="381">IF(LEN(A1171)=3,"类",IF(LEN(A1171)=5,"款","项"))</f>
        <v>项</v>
      </c>
    </row>
    <row r="1172" s="178" customFormat="1" ht="36" customHeight="1" spans="1:8">
      <c r="A1172" s="210" t="s">
        <v>155</v>
      </c>
      <c r="B1172" s="206" t="s">
        <v>156</v>
      </c>
      <c r="C1172" s="207">
        <f>SUM(C1173,C1184,C1188)</f>
        <v>7455</v>
      </c>
      <c r="D1172" s="207">
        <f>SUM(D1173,D1184,D1188)</f>
        <v>273</v>
      </c>
      <c r="E1172" s="207">
        <f>SUM(E1173,E1184,E1188)</f>
        <v>273</v>
      </c>
      <c r="F1172" s="207">
        <f>SUM(F1173,F1184,F1188)</f>
        <v>0</v>
      </c>
      <c r="G1172" s="207">
        <f>SUM(G1173,G1184,G1188)</f>
        <v>7728</v>
      </c>
      <c r="H1172" s="209" t="s">
        <v>179</v>
      </c>
    </row>
    <row r="1173" s="178" customFormat="1" ht="36" customHeight="1" spans="1:8">
      <c r="A1173" s="213" t="s">
        <v>2146</v>
      </c>
      <c r="B1173" s="214" t="s">
        <v>2147</v>
      </c>
      <c r="C1173" s="207">
        <f>SUM(C1174:C1183)</f>
        <v>0</v>
      </c>
      <c r="D1173" s="207">
        <f>SUM(D1174:D1183)</f>
        <v>0</v>
      </c>
      <c r="E1173" s="207">
        <f>SUM(E1174:E1183)</f>
        <v>0</v>
      </c>
      <c r="F1173" s="207">
        <f>SUM(F1174:F1183)</f>
        <v>0</v>
      </c>
      <c r="G1173" s="207">
        <f>SUM(G1174:G1183)</f>
        <v>0</v>
      </c>
      <c r="H1173" s="209" t="s">
        <v>182</v>
      </c>
    </row>
    <row r="1174" s="178" customFormat="1" ht="36" customHeight="1" spans="1:8">
      <c r="A1174" s="213" t="s">
        <v>2148</v>
      </c>
      <c r="B1174" s="214" t="s">
        <v>2149</v>
      </c>
      <c r="C1174" s="237">
        <v>0</v>
      </c>
      <c r="D1174" s="237">
        <f t="shared" si="379"/>
        <v>0</v>
      </c>
      <c r="E1174" s="218"/>
      <c r="F1174" s="219">
        <v>0</v>
      </c>
      <c r="G1174" s="217">
        <f t="shared" si="380"/>
        <v>0</v>
      </c>
      <c r="H1174" s="209" t="str">
        <f t="shared" si="381"/>
        <v>项</v>
      </c>
    </row>
    <row r="1175" s="178" customFormat="1" ht="36" customHeight="1" spans="1:8">
      <c r="A1175" s="213" t="s">
        <v>2150</v>
      </c>
      <c r="B1175" s="214" t="s">
        <v>2151</v>
      </c>
      <c r="C1175" s="237">
        <v>0</v>
      </c>
      <c r="D1175" s="237">
        <f t="shared" si="379"/>
        <v>0</v>
      </c>
      <c r="E1175" s="218"/>
      <c r="F1175" s="219">
        <v>0</v>
      </c>
      <c r="G1175" s="217">
        <f t="shared" si="380"/>
        <v>0</v>
      </c>
      <c r="H1175" s="209" t="str">
        <f t="shared" si="381"/>
        <v>项</v>
      </c>
    </row>
    <row r="1176" s="178" customFormat="1" ht="36" customHeight="1" spans="1:8">
      <c r="A1176" s="213" t="s">
        <v>2152</v>
      </c>
      <c r="B1176" s="214" t="s">
        <v>2153</v>
      </c>
      <c r="C1176" s="237">
        <v>0</v>
      </c>
      <c r="D1176" s="237">
        <f t="shared" si="379"/>
        <v>0</v>
      </c>
      <c r="E1176" s="218"/>
      <c r="F1176" s="219">
        <v>0</v>
      </c>
      <c r="G1176" s="217">
        <f t="shared" si="380"/>
        <v>0</v>
      </c>
      <c r="H1176" s="209" t="str">
        <f t="shared" si="381"/>
        <v>项</v>
      </c>
    </row>
    <row r="1177" s="178" customFormat="1" ht="36" customHeight="1" spans="1:8">
      <c r="A1177" s="213" t="s">
        <v>2154</v>
      </c>
      <c r="B1177" s="214" t="s">
        <v>2155</v>
      </c>
      <c r="C1177" s="237">
        <v>0</v>
      </c>
      <c r="D1177" s="237">
        <f t="shared" si="379"/>
        <v>0</v>
      </c>
      <c r="E1177" s="218"/>
      <c r="F1177" s="219">
        <v>0</v>
      </c>
      <c r="G1177" s="217">
        <f t="shared" si="380"/>
        <v>0</v>
      </c>
      <c r="H1177" s="209" t="str">
        <f t="shared" si="381"/>
        <v>项</v>
      </c>
    </row>
    <row r="1178" s="178" customFormat="1" ht="36" customHeight="1" spans="1:8">
      <c r="A1178" s="213" t="s">
        <v>2156</v>
      </c>
      <c r="B1178" s="214" t="s">
        <v>2157</v>
      </c>
      <c r="C1178" s="237">
        <v>0</v>
      </c>
      <c r="D1178" s="237">
        <f t="shared" si="379"/>
        <v>0</v>
      </c>
      <c r="E1178" s="218"/>
      <c r="F1178" s="219">
        <v>0</v>
      </c>
      <c r="G1178" s="217">
        <f t="shared" si="380"/>
        <v>0</v>
      </c>
      <c r="H1178" s="209" t="str">
        <f t="shared" si="381"/>
        <v>项</v>
      </c>
    </row>
    <row r="1179" s="178" customFormat="1" ht="36" customHeight="1" spans="1:8">
      <c r="A1179" s="213" t="s">
        <v>2158</v>
      </c>
      <c r="B1179" s="214" t="s">
        <v>2159</v>
      </c>
      <c r="C1179" s="237">
        <v>0</v>
      </c>
      <c r="D1179" s="237">
        <f t="shared" si="379"/>
        <v>0</v>
      </c>
      <c r="E1179" s="218"/>
      <c r="F1179" s="219">
        <v>0</v>
      </c>
      <c r="G1179" s="217">
        <f t="shared" si="380"/>
        <v>0</v>
      </c>
      <c r="H1179" s="209" t="str">
        <f t="shared" si="381"/>
        <v>项</v>
      </c>
    </row>
    <row r="1180" s="178" customFormat="1" ht="36" customHeight="1" spans="1:8">
      <c r="A1180" s="213" t="s">
        <v>2160</v>
      </c>
      <c r="B1180" s="214" t="s">
        <v>2161</v>
      </c>
      <c r="C1180" s="237">
        <v>0</v>
      </c>
      <c r="D1180" s="237">
        <f t="shared" si="379"/>
        <v>0</v>
      </c>
      <c r="E1180" s="218"/>
      <c r="F1180" s="219">
        <v>0</v>
      </c>
      <c r="G1180" s="217">
        <f t="shared" si="380"/>
        <v>0</v>
      </c>
      <c r="H1180" s="209" t="str">
        <f t="shared" si="381"/>
        <v>项</v>
      </c>
    </row>
    <row r="1181" s="178" customFormat="1" ht="36" customHeight="1" spans="1:8">
      <c r="A1181" s="213" t="s">
        <v>2162</v>
      </c>
      <c r="B1181" s="214" t="s">
        <v>2163</v>
      </c>
      <c r="C1181" s="237">
        <v>0</v>
      </c>
      <c r="D1181" s="237">
        <f t="shared" si="379"/>
        <v>0</v>
      </c>
      <c r="E1181" s="218"/>
      <c r="F1181" s="219">
        <v>0</v>
      </c>
      <c r="G1181" s="217">
        <f t="shared" si="380"/>
        <v>0</v>
      </c>
      <c r="H1181" s="209" t="str">
        <f t="shared" si="381"/>
        <v>项</v>
      </c>
    </row>
    <row r="1182" s="178" customFormat="1" ht="36" customHeight="1" spans="1:8">
      <c r="A1182" s="213" t="s">
        <v>2164</v>
      </c>
      <c r="B1182" s="214" t="s">
        <v>2165</v>
      </c>
      <c r="C1182" s="237">
        <v>0</v>
      </c>
      <c r="D1182" s="237">
        <f t="shared" si="379"/>
        <v>0</v>
      </c>
      <c r="E1182" s="218"/>
      <c r="F1182" s="219">
        <v>0</v>
      </c>
      <c r="G1182" s="217">
        <f t="shared" si="380"/>
        <v>0</v>
      </c>
      <c r="H1182" s="209" t="str">
        <f t="shared" si="381"/>
        <v>项</v>
      </c>
    </row>
    <row r="1183" s="178" customFormat="1" ht="36" customHeight="1" spans="1:8">
      <c r="A1183" s="213" t="s">
        <v>2166</v>
      </c>
      <c r="B1183" s="214" t="s">
        <v>2167</v>
      </c>
      <c r="C1183" s="237">
        <v>0</v>
      </c>
      <c r="D1183" s="237">
        <f t="shared" si="379"/>
        <v>0</v>
      </c>
      <c r="E1183" s="218"/>
      <c r="F1183" s="219">
        <v>0</v>
      </c>
      <c r="G1183" s="217">
        <f t="shared" si="380"/>
        <v>0</v>
      </c>
      <c r="H1183" s="209" t="str">
        <f t="shared" si="381"/>
        <v>项</v>
      </c>
    </row>
    <row r="1184" s="178" customFormat="1" ht="36" customHeight="1" spans="1:8">
      <c r="A1184" s="213" t="s">
        <v>2168</v>
      </c>
      <c r="B1184" s="214" t="s">
        <v>2169</v>
      </c>
      <c r="C1184" s="207">
        <f>SUM(C1185:C1187)</f>
        <v>7455</v>
      </c>
      <c r="D1184" s="207">
        <f>SUM(D1185:D1187)</f>
        <v>273</v>
      </c>
      <c r="E1184" s="207">
        <f>SUM(E1185:E1187)</f>
        <v>273</v>
      </c>
      <c r="F1184" s="207">
        <f>SUM(F1185:F1187)</f>
        <v>0</v>
      </c>
      <c r="G1184" s="207">
        <f>SUM(G1185:G1187)</f>
        <v>7728</v>
      </c>
      <c r="H1184" s="209" t="s">
        <v>182</v>
      </c>
    </row>
    <row r="1185" s="178" customFormat="1" ht="36" customHeight="1" spans="1:8">
      <c r="A1185" s="213" t="s">
        <v>2170</v>
      </c>
      <c r="B1185" s="214" t="s">
        <v>2171</v>
      </c>
      <c r="C1185" s="237">
        <v>7455</v>
      </c>
      <c r="D1185" s="237">
        <f t="shared" ref="D1185:D1187" si="382">E1185+F1185</f>
        <v>273</v>
      </c>
      <c r="E1185" s="217">
        <v>273</v>
      </c>
      <c r="F1185" s="220"/>
      <c r="G1185" s="217">
        <f t="shared" ref="G1185:G1187" si="383">C1185+D1185</f>
        <v>7728</v>
      </c>
      <c r="H1185" s="209" t="str">
        <f t="shared" ref="H1185:H1187" si="384">IF(LEN(A1185)=3,"类",IF(LEN(A1185)=5,"款","项"))</f>
        <v>项</v>
      </c>
    </row>
    <row r="1186" s="178" customFormat="1" ht="36" customHeight="1" spans="1:8">
      <c r="A1186" s="213" t="s">
        <v>2172</v>
      </c>
      <c r="B1186" s="214" t="s">
        <v>2173</v>
      </c>
      <c r="C1186" s="237">
        <v>0</v>
      </c>
      <c r="D1186" s="237">
        <f t="shared" si="382"/>
        <v>0</v>
      </c>
      <c r="E1186" s="218"/>
      <c r="F1186" s="219">
        <v>0</v>
      </c>
      <c r="G1186" s="217">
        <f t="shared" si="383"/>
        <v>0</v>
      </c>
      <c r="H1186" s="209" t="str">
        <f t="shared" si="384"/>
        <v>项</v>
      </c>
    </row>
    <row r="1187" s="178" customFormat="1" ht="36" customHeight="1" spans="1:8">
      <c r="A1187" s="213" t="s">
        <v>2174</v>
      </c>
      <c r="B1187" s="214" t="s">
        <v>2175</v>
      </c>
      <c r="C1187" s="237">
        <v>0</v>
      </c>
      <c r="D1187" s="237">
        <f t="shared" si="382"/>
        <v>0</v>
      </c>
      <c r="E1187" s="218"/>
      <c r="F1187" s="219">
        <v>0</v>
      </c>
      <c r="G1187" s="217">
        <f t="shared" si="383"/>
        <v>0</v>
      </c>
      <c r="H1187" s="209" t="str">
        <f t="shared" si="384"/>
        <v>项</v>
      </c>
    </row>
    <row r="1188" s="178" customFormat="1" ht="36" customHeight="1" spans="1:8">
      <c r="A1188" s="213" t="s">
        <v>2176</v>
      </c>
      <c r="B1188" s="214" t="s">
        <v>2177</v>
      </c>
      <c r="C1188" s="207">
        <f>SUM(C1189:C1191)</f>
        <v>0</v>
      </c>
      <c r="D1188" s="207">
        <f>SUM(D1189:D1191)</f>
        <v>0</v>
      </c>
      <c r="E1188" s="207">
        <f>SUM(E1189:E1191)</f>
        <v>0</v>
      </c>
      <c r="F1188" s="207">
        <f>SUM(F1189:F1191)</f>
        <v>0</v>
      </c>
      <c r="G1188" s="207">
        <f>SUM(G1189:G1191)</f>
        <v>0</v>
      </c>
      <c r="H1188" s="209" t="s">
        <v>182</v>
      </c>
    </row>
    <row r="1189" s="178" customFormat="1" ht="36" customHeight="1" spans="1:8">
      <c r="A1189" s="213" t="s">
        <v>2178</v>
      </c>
      <c r="B1189" s="214" t="s">
        <v>2179</v>
      </c>
      <c r="C1189" s="237">
        <v>0</v>
      </c>
      <c r="D1189" s="237">
        <f t="shared" ref="D1189:D1191" si="385">E1189+F1189</f>
        <v>0</v>
      </c>
      <c r="E1189" s="218"/>
      <c r="F1189" s="219">
        <v>0</v>
      </c>
      <c r="G1189" s="217">
        <f t="shared" ref="G1189:G1191" si="386">C1189+D1189</f>
        <v>0</v>
      </c>
      <c r="H1189" s="209" t="str">
        <f t="shared" ref="H1189:H1191" si="387">IF(LEN(A1189)=3,"类",IF(LEN(A1189)=5,"款","项"))</f>
        <v>项</v>
      </c>
    </row>
    <row r="1190" s="178" customFormat="1" ht="36" customHeight="1" spans="1:8">
      <c r="A1190" s="213" t="s">
        <v>2180</v>
      </c>
      <c r="B1190" s="214" t="s">
        <v>2181</v>
      </c>
      <c r="C1190" s="237">
        <v>0</v>
      </c>
      <c r="D1190" s="237">
        <f t="shared" si="385"/>
        <v>0</v>
      </c>
      <c r="E1190" s="218"/>
      <c r="F1190" s="219">
        <v>0</v>
      </c>
      <c r="G1190" s="217">
        <f t="shared" si="386"/>
        <v>0</v>
      </c>
      <c r="H1190" s="209" t="str">
        <f t="shared" si="387"/>
        <v>项</v>
      </c>
    </row>
    <row r="1191" s="178" customFormat="1" ht="36" customHeight="1" spans="1:8">
      <c r="A1191" s="213" t="s">
        <v>2182</v>
      </c>
      <c r="B1191" s="214" t="s">
        <v>2183</v>
      </c>
      <c r="C1191" s="237">
        <v>0</v>
      </c>
      <c r="D1191" s="237">
        <f t="shared" si="385"/>
        <v>0</v>
      </c>
      <c r="E1191" s="218"/>
      <c r="F1191" s="219">
        <v>0</v>
      </c>
      <c r="G1191" s="217">
        <f t="shared" si="386"/>
        <v>0</v>
      </c>
      <c r="H1191" s="209" t="str">
        <f t="shared" si="387"/>
        <v>项</v>
      </c>
    </row>
    <row r="1192" s="178" customFormat="1" ht="36" customHeight="1" spans="1:8">
      <c r="A1192" s="210" t="s">
        <v>157</v>
      </c>
      <c r="B1192" s="206" t="s">
        <v>158</v>
      </c>
      <c r="C1192" s="207">
        <f>SUM(C1193,C1211,C1225,C1231,C1237)</f>
        <v>0</v>
      </c>
      <c r="D1192" s="207">
        <f>SUM(D1193,D1211,D1225,D1231,D1237)</f>
        <v>0</v>
      </c>
      <c r="E1192" s="207">
        <f>SUM(E1193,E1211,E1225,E1231,E1237)</f>
        <v>0</v>
      </c>
      <c r="F1192" s="207">
        <f>SUM(F1193,F1211,F1225,F1231,F1237)</f>
        <v>0</v>
      </c>
      <c r="G1192" s="207">
        <f>SUM(G1193,G1211,G1225,G1231,G1237)</f>
        <v>0</v>
      </c>
      <c r="H1192" s="209" t="s">
        <v>179</v>
      </c>
    </row>
    <row r="1193" s="178" customFormat="1" ht="36" customHeight="1" spans="1:8">
      <c r="A1193" s="213" t="s">
        <v>2184</v>
      </c>
      <c r="B1193" s="214" t="s">
        <v>2185</v>
      </c>
      <c r="C1193" s="207">
        <f>SUM(C1194:C1210)</f>
        <v>0</v>
      </c>
      <c r="D1193" s="207">
        <f>SUM(D1194:D1210)</f>
        <v>0</v>
      </c>
      <c r="E1193" s="207">
        <f>SUM(E1194:E1210)</f>
        <v>0</v>
      </c>
      <c r="F1193" s="207">
        <f>SUM(F1194:F1210)</f>
        <v>0</v>
      </c>
      <c r="G1193" s="207">
        <f>SUM(G1194:G1210)</f>
        <v>0</v>
      </c>
      <c r="H1193" s="209" t="s">
        <v>182</v>
      </c>
    </row>
    <row r="1194" s="178" customFormat="1" ht="36" customHeight="1" spans="1:8">
      <c r="A1194" s="213" t="s">
        <v>2186</v>
      </c>
      <c r="B1194" s="214" t="s">
        <v>184</v>
      </c>
      <c r="C1194" s="237">
        <v>0</v>
      </c>
      <c r="D1194" s="237">
        <f t="shared" ref="D1194:D1210" si="388">E1194+F1194</f>
        <v>0</v>
      </c>
      <c r="E1194" s="218"/>
      <c r="F1194" s="219">
        <v>0</v>
      </c>
      <c r="G1194" s="217">
        <f t="shared" ref="G1194:G1210" si="389">C1194+D1194</f>
        <v>0</v>
      </c>
      <c r="H1194" s="209" t="str">
        <f t="shared" ref="H1194:H1210" si="390">IF(LEN(A1194)=3,"类",IF(LEN(A1194)=5,"款","项"))</f>
        <v>项</v>
      </c>
    </row>
    <row r="1195" s="178" customFormat="1" ht="36" customHeight="1" spans="1:8">
      <c r="A1195" s="213" t="s">
        <v>2187</v>
      </c>
      <c r="B1195" s="214" t="s">
        <v>186</v>
      </c>
      <c r="C1195" s="237">
        <v>0</v>
      </c>
      <c r="D1195" s="237">
        <f t="shared" si="388"/>
        <v>0</v>
      </c>
      <c r="E1195" s="218"/>
      <c r="F1195" s="219">
        <v>0</v>
      </c>
      <c r="G1195" s="217">
        <f t="shared" si="389"/>
        <v>0</v>
      </c>
      <c r="H1195" s="209" t="str">
        <f t="shared" si="390"/>
        <v>项</v>
      </c>
    </row>
    <row r="1196" s="178" customFormat="1" ht="36" customHeight="1" spans="1:8">
      <c r="A1196" s="213" t="s">
        <v>2188</v>
      </c>
      <c r="B1196" s="214" t="s">
        <v>188</v>
      </c>
      <c r="C1196" s="237">
        <v>0</v>
      </c>
      <c r="D1196" s="237">
        <f t="shared" si="388"/>
        <v>0</v>
      </c>
      <c r="E1196" s="218"/>
      <c r="F1196" s="219">
        <v>0</v>
      </c>
      <c r="G1196" s="217">
        <f t="shared" si="389"/>
        <v>0</v>
      </c>
      <c r="H1196" s="209" t="str">
        <f t="shared" si="390"/>
        <v>项</v>
      </c>
    </row>
    <row r="1197" s="178" customFormat="1" ht="36" customHeight="1" spans="1:8">
      <c r="A1197" s="213" t="s">
        <v>2189</v>
      </c>
      <c r="B1197" s="214" t="s">
        <v>2190</v>
      </c>
      <c r="C1197" s="237">
        <v>0</v>
      </c>
      <c r="D1197" s="237">
        <f t="shared" si="388"/>
        <v>0</v>
      </c>
      <c r="E1197" s="218"/>
      <c r="F1197" s="219">
        <v>0</v>
      </c>
      <c r="G1197" s="217">
        <f t="shared" si="389"/>
        <v>0</v>
      </c>
      <c r="H1197" s="209" t="str">
        <f t="shared" si="390"/>
        <v>项</v>
      </c>
    </row>
    <row r="1198" s="178" customFormat="1" ht="36" customHeight="1" spans="1:8">
      <c r="A1198" s="213" t="s">
        <v>2191</v>
      </c>
      <c r="B1198" s="214" t="s">
        <v>2192</v>
      </c>
      <c r="C1198" s="237">
        <v>0</v>
      </c>
      <c r="D1198" s="237">
        <f t="shared" si="388"/>
        <v>0</v>
      </c>
      <c r="E1198" s="218"/>
      <c r="F1198" s="219">
        <v>0</v>
      </c>
      <c r="G1198" s="217">
        <f t="shared" si="389"/>
        <v>0</v>
      </c>
      <c r="H1198" s="209" t="str">
        <f t="shared" si="390"/>
        <v>项</v>
      </c>
    </row>
    <row r="1199" s="178" customFormat="1" ht="36" customHeight="1" spans="1:8">
      <c r="A1199" s="213" t="s">
        <v>2193</v>
      </c>
      <c r="B1199" s="214" t="s">
        <v>2194</v>
      </c>
      <c r="C1199" s="237">
        <v>0</v>
      </c>
      <c r="D1199" s="237">
        <f t="shared" si="388"/>
        <v>0</v>
      </c>
      <c r="E1199" s="218"/>
      <c r="F1199" s="219">
        <v>0</v>
      </c>
      <c r="G1199" s="217">
        <f t="shared" si="389"/>
        <v>0</v>
      </c>
      <c r="H1199" s="209" t="str">
        <f t="shared" si="390"/>
        <v>项</v>
      </c>
    </row>
    <row r="1200" s="178" customFormat="1" ht="36" customHeight="1" spans="1:8">
      <c r="A1200" s="213" t="s">
        <v>2195</v>
      </c>
      <c r="B1200" s="214" t="s">
        <v>2196</v>
      </c>
      <c r="C1200" s="237">
        <v>0</v>
      </c>
      <c r="D1200" s="237">
        <f t="shared" si="388"/>
        <v>0</v>
      </c>
      <c r="E1200" s="218"/>
      <c r="F1200" s="219">
        <v>0</v>
      </c>
      <c r="G1200" s="217">
        <f t="shared" si="389"/>
        <v>0</v>
      </c>
      <c r="H1200" s="209" t="str">
        <f t="shared" si="390"/>
        <v>项</v>
      </c>
    </row>
    <row r="1201" s="178" customFormat="1" ht="36" customHeight="1" spans="1:8">
      <c r="A1201" s="213" t="s">
        <v>2197</v>
      </c>
      <c r="B1201" s="214" t="s">
        <v>2198</v>
      </c>
      <c r="C1201" s="237">
        <v>0</v>
      </c>
      <c r="D1201" s="237">
        <f t="shared" si="388"/>
        <v>0</v>
      </c>
      <c r="E1201" s="218"/>
      <c r="F1201" s="219">
        <v>0</v>
      </c>
      <c r="G1201" s="217">
        <f t="shared" si="389"/>
        <v>0</v>
      </c>
      <c r="H1201" s="209" t="str">
        <f t="shared" si="390"/>
        <v>项</v>
      </c>
    </row>
    <row r="1202" s="178" customFormat="1" ht="36" customHeight="1" spans="1:8">
      <c r="A1202" s="213" t="s">
        <v>2199</v>
      </c>
      <c r="B1202" s="214" t="s">
        <v>2200</v>
      </c>
      <c r="C1202" s="237">
        <v>0</v>
      </c>
      <c r="D1202" s="237">
        <f t="shared" si="388"/>
        <v>0</v>
      </c>
      <c r="E1202" s="218"/>
      <c r="F1202" s="219">
        <v>0</v>
      </c>
      <c r="G1202" s="217">
        <f t="shared" si="389"/>
        <v>0</v>
      </c>
      <c r="H1202" s="209" t="str">
        <f t="shared" si="390"/>
        <v>项</v>
      </c>
    </row>
    <row r="1203" s="178" customFormat="1" ht="36" customHeight="1" spans="1:8">
      <c r="A1203" s="213" t="s">
        <v>2201</v>
      </c>
      <c r="B1203" s="214" t="s">
        <v>2202</v>
      </c>
      <c r="C1203" s="237">
        <v>0</v>
      </c>
      <c r="D1203" s="237">
        <f t="shared" si="388"/>
        <v>0</v>
      </c>
      <c r="E1203" s="218"/>
      <c r="F1203" s="219">
        <v>0</v>
      </c>
      <c r="G1203" s="217">
        <f t="shared" si="389"/>
        <v>0</v>
      </c>
      <c r="H1203" s="209" t="str">
        <f t="shared" si="390"/>
        <v>项</v>
      </c>
    </row>
    <row r="1204" s="178" customFormat="1" ht="36" customHeight="1" spans="1:8">
      <c r="A1204" s="213" t="s">
        <v>2203</v>
      </c>
      <c r="B1204" s="214" t="s">
        <v>2204</v>
      </c>
      <c r="C1204" s="237">
        <v>0</v>
      </c>
      <c r="D1204" s="237">
        <f t="shared" si="388"/>
        <v>0</v>
      </c>
      <c r="E1204" s="218"/>
      <c r="F1204" s="219">
        <v>0</v>
      </c>
      <c r="G1204" s="217">
        <f t="shared" si="389"/>
        <v>0</v>
      </c>
      <c r="H1204" s="209" t="str">
        <f t="shared" si="390"/>
        <v>项</v>
      </c>
    </row>
    <row r="1205" s="178" customFormat="1" ht="36" customHeight="1" spans="1:8">
      <c r="A1205" s="213" t="s">
        <v>2205</v>
      </c>
      <c r="B1205" s="214" t="s">
        <v>2206</v>
      </c>
      <c r="C1205" s="237">
        <v>0</v>
      </c>
      <c r="D1205" s="237">
        <f t="shared" si="388"/>
        <v>0</v>
      </c>
      <c r="E1205" s="218"/>
      <c r="F1205" s="219">
        <v>0</v>
      </c>
      <c r="G1205" s="217">
        <f t="shared" si="389"/>
        <v>0</v>
      </c>
      <c r="H1205" s="209" t="str">
        <f t="shared" si="390"/>
        <v>项</v>
      </c>
    </row>
    <row r="1206" s="178" customFormat="1" ht="36" customHeight="1" spans="1:8">
      <c r="A1206" s="213">
        <v>2220119</v>
      </c>
      <c r="B1206" s="225" t="s">
        <v>2207</v>
      </c>
      <c r="C1206" s="237">
        <v>0</v>
      </c>
      <c r="D1206" s="237">
        <f t="shared" si="388"/>
        <v>0</v>
      </c>
      <c r="E1206" s="218"/>
      <c r="F1206" s="219">
        <v>0</v>
      </c>
      <c r="G1206" s="217">
        <f t="shared" si="389"/>
        <v>0</v>
      </c>
      <c r="H1206" s="209" t="str">
        <f t="shared" si="390"/>
        <v>项</v>
      </c>
    </row>
    <row r="1207" s="178" customFormat="1" ht="36" customHeight="1" spans="1:8">
      <c r="A1207" s="213">
        <v>2220120</v>
      </c>
      <c r="B1207" s="225" t="s">
        <v>2208</v>
      </c>
      <c r="C1207" s="237">
        <v>0</v>
      </c>
      <c r="D1207" s="237">
        <f t="shared" si="388"/>
        <v>0</v>
      </c>
      <c r="E1207" s="218"/>
      <c r="F1207" s="219">
        <v>0</v>
      </c>
      <c r="G1207" s="217">
        <f t="shared" si="389"/>
        <v>0</v>
      </c>
      <c r="H1207" s="209" t="str">
        <f t="shared" si="390"/>
        <v>项</v>
      </c>
    </row>
    <row r="1208" s="178" customFormat="1" ht="36" customHeight="1" spans="1:8">
      <c r="A1208" s="213">
        <v>2220121</v>
      </c>
      <c r="B1208" s="225" t="s">
        <v>2209</v>
      </c>
      <c r="C1208" s="237">
        <v>0</v>
      </c>
      <c r="D1208" s="237">
        <f t="shared" si="388"/>
        <v>0</v>
      </c>
      <c r="E1208" s="218"/>
      <c r="F1208" s="219">
        <v>0</v>
      </c>
      <c r="G1208" s="217">
        <f t="shared" si="389"/>
        <v>0</v>
      </c>
      <c r="H1208" s="209" t="str">
        <f t="shared" si="390"/>
        <v>项</v>
      </c>
    </row>
    <row r="1209" s="178" customFormat="1" ht="36" customHeight="1" spans="1:8">
      <c r="A1209" s="213" t="s">
        <v>2210</v>
      </c>
      <c r="B1209" s="214" t="s">
        <v>202</v>
      </c>
      <c r="C1209" s="237">
        <v>0</v>
      </c>
      <c r="D1209" s="237">
        <f t="shared" si="388"/>
        <v>0</v>
      </c>
      <c r="E1209" s="218"/>
      <c r="F1209" s="219">
        <v>0</v>
      </c>
      <c r="G1209" s="217">
        <f t="shared" si="389"/>
        <v>0</v>
      </c>
      <c r="H1209" s="209" t="str">
        <f t="shared" si="390"/>
        <v>项</v>
      </c>
    </row>
    <row r="1210" s="178" customFormat="1" ht="36" customHeight="1" spans="1:8">
      <c r="A1210" s="213" t="s">
        <v>2211</v>
      </c>
      <c r="B1210" s="214" t="s">
        <v>2212</v>
      </c>
      <c r="C1210" s="237">
        <v>0</v>
      </c>
      <c r="D1210" s="237">
        <f t="shared" si="388"/>
        <v>0</v>
      </c>
      <c r="E1210" s="218"/>
      <c r="F1210" s="219">
        <v>0</v>
      </c>
      <c r="G1210" s="217">
        <f t="shared" si="389"/>
        <v>0</v>
      </c>
      <c r="H1210" s="209" t="str">
        <f t="shared" si="390"/>
        <v>项</v>
      </c>
    </row>
    <row r="1211" s="178" customFormat="1" ht="36" customHeight="1" spans="1:8">
      <c r="A1211" s="213" t="s">
        <v>2213</v>
      </c>
      <c r="B1211" s="214" t="s">
        <v>2214</v>
      </c>
      <c r="C1211" s="207">
        <f>SUM(C1212:C1224)</f>
        <v>0</v>
      </c>
      <c r="D1211" s="207">
        <f>SUM(D1212:D1224)</f>
        <v>0</v>
      </c>
      <c r="E1211" s="207">
        <f>SUM(E1212:E1224)</f>
        <v>0</v>
      </c>
      <c r="F1211" s="207">
        <f>SUM(F1212:F1224)</f>
        <v>0</v>
      </c>
      <c r="G1211" s="207">
        <f>SUM(G1212:G1224)</f>
        <v>0</v>
      </c>
      <c r="H1211" s="209" t="s">
        <v>182</v>
      </c>
    </row>
    <row r="1212" s="178" customFormat="1" ht="36" customHeight="1" spans="1:8">
      <c r="A1212" s="213" t="s">
        <v>2215</v>
      </c>
      <c r="B1212" s="214" t="s">
        <v>184</v>
      </c>
      <c r="C1212" s="237">
        <v>0</v>
      </c>
      <c r="D1212" s="237">
        <f t="shared" ref="D1212:D1224" si="391">E1212+F1212</f>
        <v>0</v>
      </c>
      <c r="E1212" s="218"/>
      <c r="F1212" s="219">
        <v>0</v>
      </c>
      <c r="G1212" s="217">
        <f t="shared" ref="G1212:G1224" si="392">C1212+D1212</f>
        <v>0</v>
      </c>
      <c r="H1212" s="209" t="str">
        <f t="shared" ref="H1212:H1224" si="393">IF(LEN(A1212)=3,"类",IF(LEN(A1212)=5,"款","项"))</f>
        <v>项</v>
      </c>
    </row>
    <row r="1213" s="178" customFormat="1" ht="36" customHeight="1" spans="1:8">
      <c r="A1213" s="213" t="s">
        <v>2216</v>
      </c>
      <c r="B1213" s="214" t="s">
        <v>186</v>
      </c>
      <c r="C1213" s="237">
        <v>0</v>
      </c>
      <c r="D1213" s="237">
        <f t="shared" si="391"/>
        <v>0</v>
      </c>
      <c r="E1213" s="218"/>
      <c r="F1213" s="219">
        <v>0</v>
      </c>
      <c r="G1213" s="217">
        <f t="shared" si="392"/>
        <v>0</v>
      </c>
      <c r="H1213" s="209" t="str">
        <f t="shared" si="393"/>
        <v>项</v>
      </c>
    </row>
    <row r="1214" s="178" customFormat="1" ht="36" customHeight="1" spans="1:8">
      <c r="A1214" s="213" t="s">
        <v>2217</v>
      </c>
      <c r="B1214" s="214" t="s">
        <v>188</v>
      </c>
      <c r="C1214" s="237">
        <v>0</v>
      </c>
      <c r="D1214" s="237">
        <f t="shared" si="391"/>
        <v>0</v>
      </c>
      <c r="E1214" s="218"/>
      <c r="F1214" s="219">
        <v>0</v>
      </c>
      <c r="G1214" s="217">
        <f t="shared" si="392"/>
        <v>0</v>
      </c>
      <c r="H1214" s="209" t="str">
        <f t="shared" si="393"/>
        <v>项</v>
      </c>
    </row>
    <row r="1215" s="178" customFormat="1" ht="36" customHeight="1" spans="1:8">
      <c r="A1215" s="213" t="s">
        <v>2218</v>
      </c>
      <c r="B1215" s="214" t="s">
        <v>2219</v>
      </c>
      <c r="C1215" s="237">
        <v>0</v>
      </c>
      <c r="D1215" s="237">
        <f t="shared" si="391"/>
        <v>0</v>
      </c>
      <c r="E1215" s="218"/>
      <c r="F1215" s="219">
        <v>0</v>
      </c>
      <c r="G1215" s="217">
        <f t="shared" si="392"/>
        <v>0</v>
      </c>
      <c r="H1215" s="209" t="str">
        <f t="shared" si="393"/>
        <v>项</v>
      </c>
    </row>
    <row r="1216" s="178" customFormat="1" ht="36" customHeight="1" spans="1:8">
      <c r="A1216" s="213" t="s">
        <v>2220</v>
      </c>
      <c r="B1216" s="214" t="s">
        <v>2221</v>
      </c>
      <c r="C1216" s="237">
        <v>0</v>
      </c>
      <c r="D1216" s="237">
        <f t="shared" si="391"/>
        <v>0</v>
      </c>
      <c r="E1216" s="218"/>
      <c r="F1216" s="219">
        <v>0</v>
      </c>
      <c r="G1216" s="217">
        <f t="shared" si="392"/>
        <v>0</v>
      </c>
      <c r="H1216" s="209" t="str">
        <f t="shared" si="393"/>
        <v>项</v>
      </c>
    </row>
    <row r="1217" s="178" customFormat="1" ht="36" customHeight="1" spans="1:8">
      <c r="A1217" s="213" t="s">
        <v>2222</v>
      </c>
      <c r="B1217" s="214" t="s">
        <v>2223</v>
      </c>
      <c r="C1217" s="237">
        <v>0</v>
      </c>
      <c r="D1217" s="237">
        <f t="shared" si="391"/>
        <v>0</v>
      </c>
      <c r="E1217" s="218"/>
      <c r="F1217" s="219">
        <v>0</v>
      </c>
      <c r="G1217" s="217">
        <f t="shared" si="392"/>
        <v>0</v>
      </c>
      <c r="H1217" s="209" t="str">
        <f t="shared" si="393"/>
        <v>项</v>
      </c>
    </row>
    <row r="1218" s="178" customFormat="1" ht="36" customHeight="1" spans="1:8">
      <c r="A1218" s="213" t="s">
        <v>2224</v>
      </c>
      <c r="B1218" s="214" t="s">
        <v>2225</v>
      </c>
      <c r="C1218" s="237">
        <v>0</v>
      </c>
      <c r="D1218" s="237">
        <f t="shared" si="391"/>
        <v>0</v>
      </c>
      <c r="E1218" s="218"/>
      <c r="F1218" s="219">
        <v>0</v>
      </c>
      <c r="G1218" s="217">
        <f t="shared" si="392"/>
        <v>0</v>
      </c>
      <c r="H1218" s="209" t="str">
        <f t="shared" si="393"/>
        <v>项</v>
      </c>
    </row>
    <row r="1219" s="178" customFormat="1" ht="36" customHeight="1" spans="1:8">
      <c r="A1219" s="213" t="s">
        <v>2226</v>
      </c>
      <c r="B1219" s="214" t="s">
        <v>2227</v>
      </c>
      <c r="C1219" s="237">
        <v>0</v>
      </c>
      <c r="D1219" s="237">
        <f t="shared" si="391"/>
        <v>0</v>
      </c>
      <c r="E1219" s="218"/>
      <c r="F1219" s="219">
        <v>0</v>
      </c>
      <c r="G1219" s="217">
        <f t="shared" si="392"/>
        <v>0</v>
      </c>
      <c r="H1219" s="209" t="str">
        <f t="shared" si="393"/>
        <v>项</v>
      </c>
    </row>
    <row r="1220" s="178" customFormat="1" ht="36" customHeight="1" spans="1:8">
      <c r="A1220" s="213" t="s">
        <v>2228</v>
      </c>
      <c r="B1220" s="214" t="s">
        <v>2229</v>
      </c>
      <c r="C1220" s="237">
        <v>0</v>
      </c>
      <c r="D1220" s="237">
        <f t="shared" si="391"/>
        <v>0</v>
      </c>
      <c r="E1220" s="218"/>
      <c r="F1220" s="219">
        <v>0</v>
      </c>
      <c r="G1220" s="217">
        <f t="shared" si="392"/>
        <v>0</v>
      </c>
      <c r="H1220" s="209" t="str">
        <f t="shared" si="393"/>
        <v>项</v>
      </c>
    </row>
    <row r="1221" s="178" customFormat="1" ht="36" customHeight="1" spans="1:8">
      <c r="A1221" s="213" t="s">
        <v>2230</v>
      </c>
      <c r="B1221" s="214" t="s">
        <v>2231</v>
      </c>
      <c r="C1221" s="237">
        <v>0</v>
      </c>
      <c r="D1221" s="237">
        <f t="shared" si="391"/>
        <v>0</v>
      </c>
      <c r="E1221" s="218"/>
      <c r="F1221" s="219">
        <v>0</v>
      </c>
      <c r="G1221" s="217">
        <f t="shared" si="392"/>
        <v>0</v>
      </c>
      <c r="H1221" s="209" t="str">
        <f t="shared" si="393"/>
        <v>项</v>
      </c>
    </row>
    <row r="1222" s="178" customFormat="1" ht="36" customHeight="1" spans="1:8">
      <c r="A1222" s="213" t="s">
        <v>2232</v>
      </c>
      <c r="B1222" s="214" t="s">
        <v>2233</v>
      </c>
      <c r="C1222" s="237">
        <v>0</v>
      </c>
      <c r="D1222" s="237">
        <f t="shared" si="391"/>
        <v>0</v>
      </c>
      <c r="E1222" s="218"/>
      <c r="F1222" s="219">
        <v>0</v>
      </c>
      <c r="G1222" s="217">
        <f t="shared" si="392"/>
        <v>0</v>
      </c>
      <c r="H1222" s="209" t="str">
        <f t="shared" si="393"/>
        <v>项</v>
      </c>
    </row>
    <row r="1223" s="178" customFormat="1" ht="36" customHeight="1" spans="1:8">
      <c r="A1223" s="213" t="s">
        <v>2234</v>
      </c>
      <c r="B1223" s="214" t="s">
        <v>202</v>
      </c>
      <c r="C1223" s="237">
        <v>0</v>
      </c>
      <c r="D1223" s="237">
        <f t="shared" si="391"/>
        <v>0</v>
      </c>
      <c r="E1223" s="218"/>
      <c r="F1223" s="219">
        <v>0</v>
      </c>
      <c r="G1223" s="217">
        <f t="shared" si="392"/>
        <v>0</v>
      </c>
      <c r="H1223" s="209" t="str">
        <f t="shared" si="393"/>
        <v>项</v>
      </c>
    </row>
    <row r="1224" s="178" customFormat="1" ht="36" customHeight="1" spans="1:8">
      <c r="A1224" s="213" t="s">
        <v>2235</v>
      </c>
      <c r="B1224" s="214" t="s">
        <v>2236</v>
      </c>
      <c r="C1224" s="237">
        <v>0</v>
      </c>
      <c r="D1224" s="237">
        <f t="shared" si="391"/>
        <v>0</v>
      </c>
      <c r="E1224" s="218"/>
      <c r="F1224" s="219">
        <v>0</v>
      </c>
      <c r="G1224" s="217">
        <f t="shared" si="392"/>
        <v>0</v>
      </c>
      <c r="H1224" s="209" t="str">
        <f t="shared" si="393"/>
        <v>项</v>
      </c>
    </row>
    <row r="1225" s="178" customFormat="1" ht="36" customHeight="1" spans="1:8">
      <c r="A1225" s="213" t="s">
        <v>2237</v>
      </c>
      <c r="B1225" s="214" t="s">
        <v>2238</v>
      </c>
      <c r="C1225" s="207">
        <f>SUM(C1226:C1230)</f>
        <v>0</v>
      </c>
      <c r="D1225" s="207">
        <f>SUM(D1226:D1230)</f>
        <v>0</v>
      </c>
      <c r="E1225" s="207">
        <f>SUM(E1226:E1230)</f>
        <v>0</v>
      </c>
      <c r="F1225" s="207">
        <f>SUM(F1226:F1230)</f>
        <v>0</v>
      </c>
      <c r="G1225" s="207">
        <f>SUM(G1226:G1230)</f>
        <v>0</v>
      </c>
      <c r="H1225" s="209" t="s">
        <v>182</v>
      </c>
    </row>
    <row r="1226" s="178" customFormat="1" ht="36" customHeight="1" spans="1:8">
      <c r="A1226" s="213" t="s">
        <v>2239</v>
      </c>
      <c r="B1226" s="214" t="s">
        <v>2240</v>
      </c>
      <c r="C1226" s="237">
        <v>0</v>
      </c>
      <c r="D1226" s="237">
        <f t="shared" ref="D1226:D1230" si="394">E1226+F1226</f>
        <v>0</v>
      </c>
      <c r="E1226" s="218"/>
      <c r="F1226" s="219">
        <v>0</v>
      </c>
      <c r="G1226" s="217">
        <f t="shared" ref="G1226:G1230" si="395">C1226+D1226</f>
        <v>0</v>
      </c>
      <c r="H1226" s="209" t="str">
        <f t="shared" ref="H1226:H1230" si="396">IF(LEN(A1226)=3,"类",IF(LEN(A1226)=5,"款","项"))</f>
        <v>项</v>
      </c>
    </row>
    <row r="1227" s="178" customFormat="1" ht="36" customHeight="1" spans="1:8">
      <c r="A1227" s="213" t="s">
        <v>2241</v>
      </c>
      <c r="B1227" s="214" t="s">
        <v>2242</v>
      </c>
      <c r="C1227" s="237">
        <v>0</v>
      </c>
      <c r="D1227" s="237">
        <f t="shared" si="394"/>
        <v>0</v>
      </c>
      <c r="E1227" s="218"/>
      <c r="F1227" s="219">
        <v>0</v>
      </c>
      <c r="G1227" s="217">
        <f t="shared" si="395"/>
        <v>0</v>
      </c>
      <c r="H1227" s="209" t="str">
        <f t="shared" si="396"/>
        <v>项</v>
      </c>
    </row>
    <row r="1228" s="178" customFormat="1" ht="36" customHeight="1" spans="1:8">
      <c r="A1228" s="213" t="s">
        <v>2243</v>
      </c>
      <c r="B1228" s="214" t="s">
        <v>2244</v>
      </c>
      <c r="C1228" s="237">
        <v>0</v>
      </c>
      <c r="D1228" s="237">
        <f t="shared" si="394"/>
        <v>0</v>
      </c>
      <c r="E1228" s="218"/>
      <c r="F1228" s="219">
        <v>0</v>
      </c>
      <c r="G1228" s="217">
        <f t="shared" si="395"/>
        <v>0</v>
      </c>
      <c r="H1228" s="209" t="str">
        <f t="shared" si="396"/>
        <v>项</v>
      </c>
    </row>
    <row r="1229" s="178" customFormat="1" ht="36" customHeight="1" spans="1:8">
      <c r="A1229" s="213">
        <v>2220305</v>
      </c>
      <c r="B1229" s="225" t="s">
        <v>2245</v>
      </c>
      <c r="C1229" s="237">
        <v>0</v>
      </c>
      <c r="D1229" s="237">
        <f t="shared" si="394"/>
        <v>0</v>
      </c>
      <c r="E1229" s="218"/>
      <c r="F1229" s="219">
        <v>0</v>
      </c>
      <c r="G1229" s="217">
        <f t="shared" si="395"/>
        <v>0</v>
      </c>
      <c r="H1229" s="209" t="str">
        <f t="shared" si="396"/>
        <v>项</v>
      </c>
    </row>
    <row r="1230" s="178" customFormat="1" ht="36" customHeight="1" spans="1:8">
      <c r="A1230" s="213" t="s">
        <v>2246</v>
      </c>
      <c r="B1230" s="214" t="s">
        <v>2247</v>
      </c>
      <c r="C1230" s="237">
        <v>0</v>
      </c>
      <c r="D1230" s="237">
        <f t="shared" si="394"/>
        <v>0</v>
      </c>
      <c r="E1230" s="218"/>
      <c r="F1230" s="219">
        <v>0</v>
      </c>
      <c r="G1230" s="217">
        <f t="shared" si="395"/>
        <v>0</v>
      </c>
      <c r="H1230" s="209" t="str">
        <f t="shared" si="396"/>
        <v>项</v>
      </c>
    </row>
    <row r="1231" s="178" customFormat="1" ht="36" customHeight="1" spans="1:8">
      <c r="A1231" s="213" t="s">
        <v>2248</v>
      </c>
      <c r="B1231" s="214" t="s">
        <v>2249</v>
      </c>
      <c r="C1231" s="207">
        <f>SUM(C1232:C1236)</f>
        <v>0</v>
      </c>
      <c r="D1231" s="207">
        <f>SUM(D1232:D1236)</f>
        <v>0</v>
      </c>
      <c r="E1231" s="207">
        <f>SUM(E1232:E1236)</f>
        <v>0</v>
      </c>
      <c r="F1231" s="207">
        <f>SUM(F1232:F1236)</f>
        <v>0</v>
      </c>
      <c r="G1231" s="207">
        <f>SUM(G1232:G1236)</f>
        <v>0</v>
      </c>
      <c r="H1231" s="209" t="s">
        <v>182</v>
      </c>
    </row>
    <row r="1232" s="178" customFormat="1" ht="36" customHeight="1" spans="1:8">
      <c r="A1232" s="213" t="s">
        <v>2250</v>
      </c>
      <c r="B1232" s="214" t="s">
        <v>2251</v>
      </c>
      <c r="C1232" s="237">
        <v>0</v>
      </c>
      <c r="D1232" s="237">
        <f t="shared" ref="D1232:D1236" si="397">E1232+F1232</f>
        <v>0</v>
      </c>
      <c r="E1232" s="217"/>
      <c r="F1232" s="220">
        <v>0</v>
      </c>
      <c r="G1232" s="217">
        <f t="shared" ref="G1232:G1236" si="398">C1232+D1232</f>
        <v>0</v>
      </c>
      <c r="H1232" s="209" t="str">
        <f t="shared" ref="H1232:H1236" si="399">IF(LEN(A1232)=3,"类",IF(LEN(A1232)=5,"款","项"))</f>
        <v>项</v>
      </c>
    </row>
    <row r="1233" s="178" customFormat="1" ht="36" customHeight="1" spans="1:8">
      <c r="A1233" s="213" t="s">
        <v>2252</v>
      </c>
      <c r="B1233" s="214" t="s">
        <v>2253</v>
      </c>
      <c r="C1233" s="237">
        <v>0</v>
      </c>
      <c r="D1233" s="237">
        <f t="shared" si="397"/>
        <v>0</v>
      </c>
      <c r="E1233" s="218"/>
      <c r="F1233" s="219">
        <v>0</v>
      </c>
      <c r="G1233" s="217">
        <f t="shared" si="398"/>
        <v>0</v>
      </c>
      <c r="H1233" s="209" t="str">
        <f t="shared" si="399"/>
        <v>项</v>
      </c>
    </row>
    <row r="1234" s="178" customFormat="1" ht="36" customHeight="1" spans="1:8">
      <c r="A1234" s="213" t="s">
        <v>2254</v>
      </c>
      <c r="B1234" s="214" t="s">
        <v>2255</v>
      </c>
      <c r="C1234" s="237">
        <v>0</v>
      </c>
      <c r="D1234" s="237">
        <f t="shared" si="397"/>
        <v>0</v>
      </c>
      <c r="E1234" s="218"/>
      <c r="F1234" s="219">
        <v>0</v>
      </c>
      <c r="G1234" s="217">
        <f t="shared" si="398"/>
        <v>0</v>
      </c>
      <c r="H1234" s="209" t="str">
        <f t="shared" si="399"/>
        <v>项</v>
      </c>
    </row>
    <row r="1235" s="178" customFormat="1" ht="36" customHeight="1" spans="1:8">
      <c r="A1235" s="213" t="s">
        <v>2256</v>
      </c>
      <c r="B1235" s="214" t="s">
        <v>2257</v>
      </c>
      <c r="C1235" s="237">
        <v>0</v>
      </c>
      <c r="D1235" s="237">
        <f t="shared" si="397"/>
        <v>0</v>
      </c>
      <c r="E1235" s="218"/>
      <c r="F1235" s="219">
        <v>0</v>
      </c>
      <c r="G1235" s="217">
        <f t="shared" si="398"/>
        <v>0</v>
      </c>
      <c r="H1235" s="209" t="str">
        <f t="shared" si="399"/>
        <v>项</v>
      </c>
    </row>
    <row r="1236" s="178" customFormat="1" ht="36" customHeight="1" spans="1:8">
      <c r="A1236" s="213" t="s">
        <v>2258</v>
      </c>
      <c r="B1236" s="214" t="s">
        <v>2259</v>
      </c>
      <c r="C1236" s="237">
        <v>0</v>
      </c>
      <c r="D1236" s="237">
        <f t="shared" si="397"/>
        <v>0</v>
      </c>
      <c r="E1236" s="218"/>
      <c r="F1236" s="219">
        <v>0</v>
      </c>
      <c r="G1236" s="217">
        <f t="shared" si="398"/>
        <v>0</v>
      </c>
      <c r="H1236" s="209" t="str">
        <f t="shared" si="399"/>
        <v>项</v>
      </c>
    </row>
    <row r="1237" s="178" customFormat="1" ht="36" customHeight="1" spans="1:8">
      <c r="A1237" s="213" t="s">
        <v>2260</v>
      </c>
      <c r="B1237" s="214" t="s">
        <v>2261</v>
      </c>
      <c r="C1237" s="207">
        <f>SUM(C1238:C1249)</f>
        <v>0</v>
      </c>
      <c r="D1237" s="207">
        <f>SUM(D1238:D1249)</f>
        <v>0</v>
      </c>
      <c r="E1237" s="207">
        <f>SUM(E1238:E1249)</f>
        <v>0</v>
      </c>
      <c r="F1237" s="207">
        <f>SUM(F1238:F1249)</f>
        <v>0</v>
      </c>
      <c r="G1237" s="207">
        <f>SUM(G1238:G1249)</f>
        <v>0</v>
      </c>
      <c r="H1237" s="209" t="s">
        <v>182</v>
      </c>
    </row>
    <row r="1238" s="178" customFormat="1" ht="36" customHeight="1" spans="1:8">
      <c r="A1238" s="213" t="s">
        <v>2262</v>
      </c>
      <c r="B1238" s="214" t="s">
        <v>2263</v>
      </c>
      <c r="C1238" s="237">
        <v>0</v>
      </c>
      <c r="D1238" s="237">
        <f t="shared" ref="D1238:D1249" si="400">E1238+F1238</f>
        <v>0</v>
      </c>
      <c r="E1238" s="218"/>
      <c r="F1238" s="219">
        <v>0</v>
      </c>
      <c r="G1238" s="217">
        <f t="shared" ref="G1238:G1249" si="401">C1238+D1238</f>
        <v>0</v>
      </c>
      <c r="H1238" s="209" t="str">
        <f t="shared" ref="H1238:H1249" si="402">IF(LEN(A1238)=3,"类",IF(LEN(A1238)=5,"款","项"))</f>
        <v>项</v>
      </c>
    </row>
    <row r="1239" s="178" customFormat="1" ht="36" customHeight="1" spans="1:8">
      <c r="A1239" s="213" t="s">
        <v>2264</v>
      </c>
      <c r="B1239" s="214" t="s">
        <v>2265</v>
      </c>
      <c r="C1239" s="237">
        <v>0</v>
      </c>
      <c r="D1239" s="237">
        <f t="shared" si="400"/>
        <v>0</v>
      </c>
      <c r="E1239" s="218"/>
      <c r="F1239" s="219">
        <v>0</v>
      </c>
      <c r="G1239" s="217">
        <f t="shared" si="401"/>
        <v>0</v>
      </c>
      <c r="H1239" s="209" t="str">
        <f t="shared" si="402"/>
        <v>项</v>
      </c>
    </row>
    <row r="1240" s="178" customFormat="1" ht="36" customHeight="1" spans="1:8">
      <c r="A1240" s="213" t="s">
        <v>2266</v>
      </c>
      <c r="B1240" s="214" t="s">
        <v>2267</v>
      </c>
      <c r="C1240" s="237">
        <v>0</v>
      </c>
      <c r="D1240" s="237">
        <f t="shared" si="400"/>
        <v>0</v>
      </c>
      <c r="E1240" s="218"/>
      <c r="F1240" s="219">
        <v>0</v>
      </c>
      <c r="G1240" s="217">
        <f t="shared" si="401"/>
        <v>0</v>
      </c>
      <c r="H1240" s="209" t="str">
        <f t="shared" si="402"/>
        <v>项</v>
      </c>
    </row>
    <row r="1241" s="178" customFormat="1" ht="36" customHeight="1" spans="1:8">
      <c r="A1241" s="213" t="s">
        <v>2268</v>
      </c>
      <c r="B1241" s="214" t="s">
        <v>2269</v>
      </c>
      <c r="C1241" s="237">
        <v>0</v>
      </c>
      <c r="D1241" s="237">
        <f t="shared" si="400"/>
        <v>0</v>
      </c>
      <c r="E1241" s="218"/>
      <c r="F1241" s="219">
        <v>0</v>
      </c>
      <c r="G1241" s="217">
        <f t="shared" si="401"/>
        <v>0</v>
      </c>
      <c r="H1241" s="209" t="str">
        <f t="shared" si="402"/>
        <v>项</v>
      </c>
    </row>
    <row r="1242" s="178" customFormat="1" ht="36" customHeight="1" spans="1:8">
      <c r="A1242" s="213" t="s">
        <v>2270</v>
      </c>
      <c r="B1242" s="214" t="s">
        <v>2271</v>
      </c>
      <c r="C1242" s="237">
        <v>0</v>
      </c>
      <c r="D1242" s="237">
        <f t="shared" si="400"/>
        <v>0</v>
      </c>
      <c r="E1242" s="218"/>
      <c r="F1242" s="219">
        <v>0</v>
      </c>
      <c r="G1242" s="217">
        <f t="shared" si="401"/>
        <v>0</v>
      </c>
      <c r="H1242" s="209" t="str">
        <f t="shared" si="402"/>
        <v>项</v>
      </c>
    </row>
    <row r="1243" s="178" customFormat="1" ht="36" customHeight="1" spans="1:8">
      <c r="A1243" s="213" t="s">
        <v>2272</v>
      </c>
      <c r="B1243" s="214" t="s">
        <v>2273</v>
      </c>
      <c r="C1243" s="237">
        <v>0</v>
      </c>
      <c r="D1243" s="237">
        <f t="shared" si="400"/>
        <v>0</v>
      </c>
      <c r="E1243" s="218"/>
      <c r="F1243" s="219">
        <v>0</v>
      </c>
      <c r="G1243" s="217">
        <f t="shared" si="401"/>
        <v>0</v>
      </c>
      <c r="H1243" s="209" t="str">
        <f t="shared" si="402"/>
        <v>项</v>
      </c>
    </row>
    <row r="1244" s="178" customFormat="1" ht="36" customHeight="1" spans="1:8">
      <c r="A1244" s="213" t="s">
        <v>2274</v>
      </c>
      <c r="B1244" s="214" t="s">
        <v>2275</v>
      </c>
      <c r="C1244" s="237">
        <v>0</v>
      </c>
      <c r="D1244" s="237">
        <f t="shared" si="400"/>
        <v>0</v>
      </c>
      <c r="E1244" s="218"/>
      <c r="F1244" s="219">
        <v>0</v>
      </c>
      <c r="G1244" s="217">
        <f t="shared" si="401"/>
        <v>0</v>
      </c>
      <c r="H1244" s="209" t="str">
        <f t="shared" si="402"/>
        <v>项</v>
      </c>
    </row>
    <row r="1245" s="178" customFormat="1" ht="36" customHeight="1" spans="1:8">
      <c r="A1245" s="213" t="s">
        <v>2276</v>
      </c>
      <c r="B1245" s="214" t="s">
        <v>2277</v>
      </c>
      <c r="C1245" s="237">
        <v>0</v>
      </c>
      <c r="D1245" s="237">
        <f t="shared" si="400"/>
        <v>0</v>
      </c>
      <c r="E1245" s="218"/>
      <c r="F1245" s="219">
        <v>0</v>
      </c>
      <c r="G1245" s="217">
        <f t="shared" si="401"/>
        <v>0</v>
      </c>
      <c r="H1245" s="209" t="str">
        <f t="shared" si="402"/>
        <v>项</v>
      </c>
    </row>
    <row r="1246" s="178" customFormat="1" ht="36" customHeight="1" spans="1:8">
      <c r="A1246" s="213" t="s">
        <v>2278</v>
      </c>
      <c r="B1246" s="214" t="s">
        <v>2279</v>
      </c>
      <c r="C1246" s="237">
        <v>0</v>
      </c>
      <c r="D1246" s="237">
        <f t="shared" si="400"/>
        <v>0</v>
      </c>
      <c r="E1246" s="218"/>
      <c r="F1246" s="219">
        <v>0</v>
      </c>
      <c r="G1246" s="217">
        <f t="shared" si="401"/>
        <v>0</v>
      </c>
      <c r="H1246" s="209" t="str">
        <f t="shared" si="402"/>
        <v>项</v>
      </c>
    </row>
    <row r="1247" s="178" customFormat="1" ht="36" customHeight="1" spans="1:8">
      <c r="A1247" s="213" t="s">
        <v>2280</v>
      </c>
      <c r="B1247" s="214" t="s">
        <v>2281</v>
      </c>
      <c r="C1247" s="237">
        <v>0</v>
      </c>
      <c r="D1247" s="237">
        <f t="shared" si="400"/>
        <v>0</v>
      </c>
      <c r="E1247" s="218"/>
      <c r="F1247" s="219">
        <v>0</v>
      </c>
      <c r="G1247" s="217">
        <f t="shared" si="401"/>
        <v>0</v>
      </c>
      <c r="H1247" s="209" t="str">
        <f t="shared" si="402"/>
        <v>项</v>
      </c>
    </row>
    <row r="1248" s="178" customFormat="1" ht="36" customHeight="1" spans="1:8">
      <c r="A1248" s="223">
        <v>2220511</v>
      </c>
      <c r="B1248" s="214" t="s">
        <v>2282</v>
      </c>
      <c r="C1248" s="237">
        <v>0</v>
      </c>
      <c r="D1248" s="237">
        <f t="shared" si="400"/>
        <v>0</v>
      </c>
      <c r="E1248" s="218"/>
      <c r="F1248" s="219">
        <v>0</v>
      </c>
      <c r="G1248" s="217">
        <f t="shared" si="401"/>
        <v>0</v>
      </c>
      <c r="H1248" s="209" t="str">
        <f t="shared" si="402"/>
        <v>项</v>
      </c>
    </row>
    <row r="1249" s="178" customFormat="1" ht="36" customHeight="1" spans="1:8">
      <c r="A1249" s="213" t="s">
        <v>2283</v>
      </c>
      <c r="B1249" s="214" t="s">
        <v>2284</v>
      </c>
      <c r="C1249" s="237">
        <v>0</v>
      </c>
      <c r="D1249" s="237">
        <f t="shared" si="400"/>
        <v>0</v>
      </c>
      <c r="E1249" s="218"/>
      <c r="F1249" s="219">
        <v>0</v>
      </c>
      <c r="G1249" s="217">
        <f t="shared" si="401"/>
        <v>0</v>
      </c>
      <c r="H1249" s="209" t="str">
        <f t="shared" si="402"/>
        <v>项</v>
      </c>
    </row>
    <row r="1250" s="178" customFormat="1" ht="36" customHeight="1" spans="1:8">
      <c r="A1250" s="210" t="s">
        <v>159</v>
      </c>
      <c r="B1250" s="206" t="s">
        <v>160</v>
      </c>
      <c r="C1250" s="207">
        <f>SUM(C1251,C1263,C1269,C1275,C1283,C1296,C1300,C1306)</f>
        <v>1052</v>
      </c>
      <c r="D1250" s="207">
        <f>SUM(D1251,D1263,D1269,D1275,D1283,D1296,D1300,D1306)</f>
        <v>331</v>
      </c>
      <c r="E1250" s="207">
        <f>SUM(E1251,E1263,E1269,E1275,E1283,E1296,E1300,E1306)</f>
        <v>335</v>
      </c>
      <c r="F1250" s="207">
        <f>SUM(F1251,F1263,F1269,F1275,F1283,F1296,F1300,F1306)</f>
        <v>-4</v>
      </c>
      <c r="G1250" s="207">
        <f>SUM(G1251,G1263,G1269,G1275,G1283,G1296,G1300,G1306)</f>
        <v>1383</v>
      </c>
      <c r="H1250" s="209" t="s">
        <v>179</v>
      </c>
    </row>
    <row r="1251" s="178" customFormat="1" ht="36" customHeight="1" spans="1:8">
      <c r="A1251" s="213" t="s">
        <v>2285</v>
      </c>
      <c r="B1251" s="214" t="s">
        <v>2286</v>
      </c>
      <c r="C1251" s="207">
        <f>SUM(C1252:C1262)</f>
        <v>279</v>
      </c>
      <c r="D1251" s="207">
        <f>SUM(D1252:D1262)</f>
        <v>38</v>
      </c>
      <c r="E1251" s="207">
        <f>SUM(E1252:E1262)</f>
        <v>42</v>
      </c>
      <c r="F1251" s="207">
        <f>SUM(F1252:F1262)</f>
        <v>-4</v>
      </c>
      <c r="G1251" s="207">
        <f>SUM(G1252:G1262)</f>
        <v>317</v>
      </c>
      <c r="H1251" s="209" t="s">
        <v>182</v>
      </c>
    </row>
    <row r="1252" s="178" customFormat="1" ht="36" customHeight="1" spans="1:8">
      <c r="A1252" s="213" t="s">
        <v>2287</v>
      </c>
      <c r="B1252" s="214" t="s">
        <v>184</v>
      </c>
      <c r="C1252" s="237">
        <v>279</v>
      </c>
      <c r="D1252" s="237">
        <f t="shared" ref="D1252:D1262" si="403">E1252+F1252</f>
        <v>38</v>
      </c>
      <c r="E1252" s="217">
        <v>42</v>
      </c>
      <c r="F1252" s="220">
        <v>-4</v>
      </c>
      <c r="G1252" s="217">
        <f t="shared" ref="G1252:G1262" si="404">C1252+D1252</f>
        <v>317</v>
      </c>
      <c r="H1252" s="209" t="str">
        <f t="shared" ref="H1252:H1262" si="405">IF(LEN(A1252)=3,"类",IF(LEN(A1252)=5,"款","项"))</f>
        <v>项</v>
      </c>
    </row>
    <row r="1253" s="178" customFormat="1" ht="36" customHeight="1" spans="1:8">
      <c r="A1253" s="213" t="s">
        <v>2288</v>
      </c>
      <c r="B1253" s="214" t="s">
        <v>186</v>
      </c>
      <c r="C1253" s="237">
        <v>0</v>
      </c>
      <c r="D1253" s="237">
        <f t="shared" si="403"/>
        <v>0</v>
      </c>
      <c r="E1253" s="218"/>
      <c r="F1253" s="219">
        <v>0</v>
      </c>
      <c r="G1253" s="217">
        <f t="shared" si="404"/>
        <v>0</v>
      </c>
      <c r="H1253" s="209" t="str">
        <f t="shared" si="405"/>
        <v>项</v>
      </c>
    </row>
    <row r="1254" s="178" customFormat="1" ht="36" customHeight="1" spans="1:8">
      <c r="A1254" s="213" t="s">
        <v>2289</v>
      </c>
      <c r="B1254" s="214" t="s">
        <v>188</v>
      </c>
      <c r="C1254" s="237">
        <v>0</v>
      </c>
      <c r="D1254" s="237">
        <f t="shared" si="403"/>
        <v>0</v>
      </c>
      <c r="E1254" s="218"/>
      <c r="F1254" s="219">
        <v>0</v>
      </c>
      <c r="G1254" s="217">
        <f t="shared" si="404"/>
        <v>0</v>
      </c>
      <c r="H1254" s="209" t="str">
        <f t="shared" si="405"/>
        <v>项</v>
      </c>
    </row>
    <row r="1255" s="178" customFormat="1" ht="36" customHeight="1" spans="1:8">
      <c r="A1255" s="213" t="s">
        <v>2290</v>
      </c>
      <c r="B1255" s="214" t="s">
        <v>2291</v>
      </c>
      <c r="C1255" s="237">
        <v>0</v>
      </c>
      <c r="D1255" s="237">
        <f t="shared" si="403"/>
        <v>0</v>
      </c>
      <c r="E1255" s="218"/>
      <c r="F1255" s="219">
        <v>0</v>
      </c>
      <c r="G1255" s="217">
        <f t="shared" si="404"/>
        <v>0</v>
      </c>
      <c r="H1255" s="209" t="str">
        <f t="shared" si="405"/>
        <v>项</v>
      </c>
    </row>
    <row r="1256" s="178" customFormat="1" ht="36" customHeight="1" spans="1:8">
      <c r="A1256" s="213" t="s">
        <v>2292</v>
      </c>
      <c r="B1256" s="214" t="s">
        <v>2293</v>
      </c>
      <c r="C1256" s="237">
        <v>0</v>
      </c>
      <c r="D1256" s="237">
        <f t="shared" si="403"/>
        <v>0</v>
      </c>
      <c r="E1256" s="218"/>
      <c r="F1256" s="219">
        <v>0</v>
      </c>
      <c r="G1256" s="217">
        <f t="shared" si="404"/>
        <v>0</v>
      </c>
      <c r="H1256" s="209" t="str">
        <f t="shared" si="405"/>
        <v>项</v>
      </c>
    </row>
    <row r="1257" s="178" customFormat="1" ht="36" customHeight="1" spans="1:8">
      <c r="A1257" s="213" t="s">
        <v>2294</v>
      </c>
      <c r="B1257" s="214" t="s">
        <v>2295</v>
      </c>
      <c r="C1257" s="237">
        <v>0</v>
      </c>
      <c r="D1257" s="237">
        <f t="shared" si="403"/>
        <v>0</v>
      </c>
      <c r="E1257" s="218"/>
      <c r="F1257" s="219">
        <v>0</v>
      </c>
      <c r="G1257" s="217">
        <f t="shared" si="404"/>
        <v>0</v>
      </c>
      <c r="H1257" s="209" t="str">
        <f t="shared" si="405"/>
        <v>项</v>
      </c>
    </row>
    <row r="1258" s="178" customFormat="1" ht="36" customHeight="1" spans="1:8">
      <c r="A1258" s="213" t="s">
        <v>2296</v>
      </c>
      <c r="B1258" s="214" t="s">
        <v>2297</v>
      </c>
      <c r="C1258" s="237">
        <v>0</v>
      </c>
      <c r="D1258" s="237">
        <f t="shared" si="403"/>
        <v>0</v>
      </c>
      <c r="E1258" s="218"/>
      <c r="F1258" s="219">
        <v>0</v>
      </c>
      <c r="G1258" s="217">
        <f t="shared" si="404"/>
        <v>0</v>
      </c>
      <c r="H1258" s="209" t="str">
        <f t="shared" si="405"/>
        <v>项</v>
      </c>
    </row>
    <row r="1259" s="178" customFormat="1" ht="36" customHeight="1" spans="1:8">
      <c r="A1259" s="213" t="s">
        <v>2298</v>
      </c>
      <c r="B1259" s="214" t="s">
        <v>2299</v>
      </c>
      <c r="C1259" s="237">
        <v>0</v>
      </c>
      <c r="D1259" s="237">
        <f t="shared" si="403"/>
        <v>0</v>
      </c>
      <c r="E1259" s="218"/>
      <c r="F1259" s="219">
        <v>0</v>
      </c>
      <c r="G1259" s="217">
        <f t="shared" si="404"/>
        <v>0</v>
      </c>
      <c r="H1259" s="209" t="str">
        <f t="shared" si="405"/>
        <v>项</v>
      </c>
    </row>
    <row r="1260" s="178" customFormat="1" ht="36" customHeight="1" spans="1:8">
      <c r="A1260" s="213" t="s">
        <v>2300</v>
      </c>
      <c r="B1260" s="214" t="s">
        <v>2301</v>
      </c>
      <c r="C1260" s="237">
        <v>0</v>
      </c>
      <c r="D1260" s="237">
        <f t="shared" si="403"/>
        <v>0</v>
      </c>
      <c r="E1260" s="218"/>
      <c r="F1260" s="219">
        <v>0</v>
      </c>
      <c r="G1260" s="217">
        <f t="shared" si="404"/>
        <v>0</v>
      </c>
      <c r="H1260" s="209" t="str">
        <f t="shared" si="405"/>
        <v>项</v>
      </c>
    </row>
    <row r="1261" s="178" customFormat="1" ht="36" customHeight="1" spans="1:8">
      <c r="A1261" s="213" t="s">
        <v>2302</v>
      </c>
      <c r="B1261" s="214" t="s">
        <v>202</v>
      </c>
      <c r="C1261" s="237">
        <v>0</v>
      </c>
      <c r="D1261" s="237">
        <f t="shared" si="403"/>
        <v>0</v>
      </c>
      <c r="E1261" s="218"/>
      <c r="F1261" s="219">
        <v>0</v>
      </c>
      <c r="G1261" s="217">
        <f t="shared" si="404"/>
        <v>0</v>
      </c>
      <c r="H1261" s="209" t="str">
        <f t="shared" si="405"/>
        <v>项</v>
      </c>
    </row>
    <row r="1262" s="178" customFormat="1" ht="36" customHeight="1" spans="1:8">
      <c r="A1262" s="213" t="s">
        <v>2303</v>
      </c>
      <c r="B1262" s="214" t="s">
        <v>2304</v>
      </c>
      <c r="C1262" s="237">
        <v>0</v>
      </c>
      <c r="D1262" s="237">
        <f t="shared" si="403"/>
        <v>0</v>
      </c>
      <c r="E1262" s="218"/>
      <c r="F1262" s="219">
        <v>0</v>
      </c>
      <c r="G1262" s="217">
        <f t="shared" si="404"/>
        <v>0</v>
      </c>
      <c r="H1262" s="209" t="str">
        <f t="shared" si="405"/>
        <v>项</v>
      </c>
    </row>
    <row r="1263" s="178" customFormat="1" ht="36" customHeight="1" spans="1:8">
      <c r="A1263" s="213" t="s">
        <v>2305</v>
      </c>
      <c r="B1263" s="214" t="s">
        <v>2306</v>
      </c>
      <c r="C1263" s="207">
        <f>SUM(C1264:C1268)</f>
        <v>727</v>
      </c>
      <c r="D1263" s="207">
        <f>SUM(D1264:D1268)</f>
        <v>272</v>
      </c>
      <c r="E1263" s="207">
        <f>SUM(E1264:E1268)</f>
        <v>272</v>
      </c>
      <c r="F1263" s="207">
        <f>SUM(F1264:F1268)</f>
        <v>0</v>
      </c>
      <c r="G1263" s="207">
        <f>SUM(G1264:G1268)</f>
        <v>999</v>
      </c>
      <c r="H1263" s="209" t="s">
        <v>182</v>
      </c>
    </row>
    <row r="1264" s="178" customFormat="1" ht="36" customHeight="1" spans="1:8">
      <c r="A1264" s="213" t="s">
        <v>2307</v>
      </c>
      <c r="B1264" s="214" t="s">
        <v>184</v>
      </c>
      <c r="C1264" s="237">
        <v>0</v>
      </c>
      <c r="D1264" s="237">
        <f t="shared" ref="D1264:D1268" si="406">E1264+F1264</f>
        <v>0</v>
      </c>
      <c r="E1264" s="218"/>
      <c r="F1264" s="219">
        <v>0</v>
      </c>
      <c r="G1264" s="217">
        <f t="shared" ref="G1264:G1268" si="407">C1264+D1264</f>
        <v>0</v>
      </c>
      <c r="H1264" s="209" t="str">
        <f t="shared" ref="H1264:H1268" si="408">IF(LEN(A1264)=3,"类",IF(LEN(A1264)=5,"款","项"))</f>
        <v>项</v>
      </c>
    </row>
    <row r="1265" s="178" customFormat="1" ht="36" customHeight="1" spans="1:8">
      <c r="A1265" s="213" t="s">
        <v>2308</v>
      </c>
      <c r="B1265" s="214" t="s">
        <v>186</v>
      </c>
      <c r="C1265" s="237">
        <v>0</v>
      </c>
      <c r="D1265" s="237">
        <f t="shared" si="406"/>
        <v>0</v>
      </c>
      <c r="E1265" s="218"/>
      <c r="F1265" s="219">
        <v>0</v>
      </c>
      <c r="G1265" s="217">
        <f t="shared" si="407"/>
        <v>0</v>
      </c>
      <c r="H1265" s="209" t="str">
        <f t="shared" si="408"/>
        <v>项</v>
      </c>
    </row>
    <row r="1266" s="178" customFormat="1" ht="36" customHeight="1" spans="1:8">
      <c r="A1266" s="213" t="s">
        <v>2309</v>
      </c>
      <c r="B1266" s="214" t="s">
        <v>188</v>
      </c>
      <c r="C1266" s="237">
        <v>0</v>
      </c>
      <c r="D1266" s="237">
        <f t="shared" si="406"/>
        <v>0</v>
      </c>
      <c r="E1266" s="218"/>
      <c r="F1266" s="219">
        <v>0</v>
      </c>
      <c r="G1266" s="217">
        <f t="shared" si="407"/>
        <v>0</v>
      </c>
      <c r="H1266" s="209" t="str">
        <f t="shared" si="408"/>
        <v>项</v>
      </c>
    </row>
    <row r="1267" s="178" customFormat="1" ht="36" customHeight="1" spans="1:8">
      <c r="A1267" s="213" t="s">
        <v>2310</v>
      </c>
      <c r="B1267" s="214" t="s">
        <v>2311</v>
      </c>
      <c r="C1267" s="237">
        <v>727</v>
      </c>
      <c r="D1267" s="237">
        <f t="shared" si="406"/>
        <v>272</v>
      </c>
      <c r="E1267" s="217">
        <v>272</v>
      </c>
      <c r="F1267" s="220">
        <v>0</v>
      </c>
      <c r="G1267" s="217">
        <f t="shared" si="407"/>
        <v>999</v>
      </c>
      <c r="H1267" s="209" t="str">
        <f t="shared" si="408"/>
        <v>项</v>
      </c>
    </row>
    <row r="1268" s="178" customFormat="1" ht="36" customHeight="1" spans="1:8">
      <c r="A1268" s="213" t="s">
        <v>2312</v>
      </c>
      <c r="B1268" s="214" t="s">
        <v>2313</v>
      </c>
      <c r="C1268" s="237">
        <v>0</v>
      </c>
      <c r="D1268" s="237">
        <f t="shared" si="406"/>
        <v>0</v>
      </c>
      <c r="E1268" s="218"/>
      <c r="F1268" s="219">
        <v>0</v>
      </c>
      <c r="G1268" s="217">
        <f t="shared" si="407"/>
        <v>0</v>
      </c>
      <c r="H1268" s="209" t="str">
        <f t="shared" si="408"/>
        <v>项</v>
      </c>
    </row>
    <row r="1269" s="178" customFormat="1" ht="36" customHeight="1" spans="1:8">
      <c r="A1269" s="213" t="s">
        <v>2314</v>
      </c>
      <c r="B1269" s="214" t="s">
        <v>2315</v>
      </c>
      <c r="C1269" s="221"/>
      <c r="D1269" s="221"/>
      <c r="E1269" s="221"/>
      <c r="F1269" s="221"/>
      <c r="G1269" s="221"/>
      <c r="H1269" s="209" t="s">
        <v>182</v>
      </c>
    </row>
    <row r="1270" s="178" customFormat="1" ht="36" customHeight="1" spans="1:8">
      <c r="A1270" s="213" t="s">
        <v>2316</v>
      </c>
      <c r="B1270" s="214" t="s">
        <v>184</v>
      </c>
      <c r="C1270" s="237">
        <v>0</v>
      </c>
      <c r="D1270" s="237">
        <f t="shared" ref="D1270:D1274" si="409">E1270+F1270</f>
        <v>0</v>
      </c>
      <c r="E1270" s="218"/>
      <c r="F1270" s="219">
        <v>0</v>
      </c>
      <c r="G1270" s="217">
        <f t="shared" ref="G1270:G1274" si="410">C1270+D1270</f>
        <v>0</v>
      </c>
      <c r="H1270" s="209" t="str">
        <f t="shared" ref="H1270:H1274" si="411">IF(LEN(A1270)=3,"类",IF(LEN(A1270)=5,"款","项"))</f>
        <v>项</v>
      </c>
    </row>
    <row r="1271" s="178" customFormat="1" ht="36" customHeight="1" spans="1:8">
      <c r="A1271" s="213" t="s">
        <v>2317</v>
      </c>
      <c r="B1271" s="214" t="s">
        <v>186</v>
      </c>
      <c r="C1271" s="237">
        <v>0</v>
      </c>
      <c r="D1271" s="237">
        <f t="shared" si="409"/>
        <v>0</v>
      </c>
      <c r="E1271" s="218"/>
      <c r="F1271" s="219">
        <v>0</v>
      </c>
      <c r="G1271" s="217">
        <f t="shared" si="410"/>
        <v>0</v>
      </c>
      <c r="H1271" s="209" t="str">
        <f t="shared" si="411"/>
        <v>项</v>
      </c>
    </row>
    <row r="1272" s="178" customFormat="1" ht="36" customHeight="1" spans="1:8">
      <c r="A1272" s="213" t="s">
        <v>2318</v>
      </c>
      <c r="B1272" s="214" t="s">
        <v>188</v>
      </c>
      <c r="C1272" s="237">
        <v>0</v>
      </c>
      <c r="D1272" s="237">
        <f t="shared" si="409"/>
        <v>0</v>
      </c>
      <c r="E1272" s="218"/>
      <c r="F1272" s="219">
        <v>0</v>
      </c>
      <c r="G1272" s="217">
        <f t="shared" si="410"/>
        <v>0</v>
      </c>
      <c r="H1272" s="209" t="str">
        <f t="shared" si="411"/>
        <v>项</v>
      </c>
    </row>
    <row r="1273" s="178" customFormat="1" ht="36" customHeight="1" spans="1:8">
      <c r="A1273" s="213" t="s">
        <v>2319</v>
      </c>
      <c r="B1273" s="214" t="s">
        <v>2320</v>
      </c>
      <c r="C1273" s="237">
        <v>0</v>
      </c>
      <c r="D1273" s="237">
        <f t="shared" si="409"/>
        <v>0</v>
      </c>
      <c r="E1273" s="218"/>
      <c r="F1273" s="219">
        <v>0</v>
      </c>
      <c r="G1273" s="217">
        <f t="shared" si="410"/>
        <v>0</v>
      </c>
      <c r="H1273" s="209" t="str">
        <f t="shared" si="411"/>
        <v>项</v>
      </c>
    </row>
    <row r="1274" s="178" customFormat="1" ht="36" customHeight="1" spans="1:8">
      <c r="A1274" s="213" t="s">
        <v>2321</v>
      </c>
      <c r="B1274" s="214" t="s">
        <v>2322</v>
      </c>
      <c r="C1274" s="237">
        <v>0</v>
      </c>
      <c r="D1274" s="237">
        <f t="shared" si="409"/>
        <v>0</v>
      </c>
      <c r="E1274" s="218"/>
      <c r="F1274" s="219">
        <v>0</v>
      </c>
      <c r="G1274" s="217">
        <f t="shared" si="410"/>
        <v>0</v>
      </c>
      <c r="H1274" s="209" t="str">
        <f t="shared" si="411"/>
        <v>项</v>
      </c>
    </row>
    <row r="1275" s="178" customFormat="1" ht="36" customHeight="1" spans="1:8">
      <c r="A1275" s="213" t="s">
        <v>2323</v>
      </c>
      <c r="B1275" s="214" t="s">
        <v>2324</v>
      </c>
      <c r="C1275" s="207">
        <f>SUM(C1276:C1282)</f>
        <v>0</v>
      </c>
      <c r="D1275" s="207">
        <f>SUM(D1276:D1282)</f>
        <v>0</v>
      </c>
      <c r="E1275" s="207">
        <f>SUM(E1276:E1282)</f>
        <v>0</v>
      </c>
      <c r="F1275" s="207">
        <f>SUM(F1276:F1282)</f>
        <v>0</v>
      </c>
      <c r="G1275" s="207">
        <f>SUM(G1276:G1282)</f>
        <v>0</v>
      </c>
      <c r="H1275" s="209" t="s">
        <v>182</v>
      </c>
    </row>
    <row r="1276" s="178" customFormat="1" ht="36" customHeight="1" spans="1:8">
      <c r="A1276" s="213" t="s">
        <v>2325</v>
      </c>
      <c r="B1276" s="214" t="s">
        <v>184</v>
      </c>
      <c r="C1276" s="237">
        <v>0</v>
      </c>
      <c r="D1276" s="237">
        <f t="shared" ref="D1276:D1282" si="412">E1276+F1276</f>
        <v>0</v>
      </c>
      <c r="E1276" s="218"/>
      <c r="F1276" s="219">
        <v>0</v>
      </c>
      <c r="G1276" s="217">
        <f t="shared" ref="G1276:G1282" si="413">C1276+D1276</f>
        <v>0</v>
      </c>
      <c r="H1276" s="209" t="str">
        <f t="shared" ref="H1276:H1282" si="414">IF(LEN(A1276)=3,"类",IF(LEN(A1276)=5,"款","项"))</f>
        <v>项</v>
      </c>
    </row>
    <row r="1277" s="178" customFormat="1" ht="36" customHeight="1" spans="1:8">
      <c r="A1277" s="213" t="s">
        <v>2326</v>
      </c>
      <c r="B1277" s="214" t="s">
        <v>186</v>
      </c>
      <c r="C1277" s="237">
        <v>0</v>
      </c>
      <c r="D1277" s="237">
        <f t="shared" si="412"/>
        <v>0</v>
      </c>
      <c r="E1277" s="218"/>
      <c r="F1277" s="219">
        <v>0</v>
      </c>
      <c r="G1277" s="217">
        <f t="shared" si="413"/>
        <v>0</v>
      </c>
      <c r="H1277" s="209" t="str">
        <f t="shared" si="414"/>
        <v>项</v>
      </c>
    </row>
    <row r="1278" s="178" customFormat="1" ht="36" customHeight="1" spans="1:8">
      <c r="A1278" s="213" t="s">
        <v>2327</v>
      </c>
      <c r="B1278" s="214" t="s">
        <v>188</v>
      </c>
      <c r="C1278" s="237">
        <v>0</v>
      </c>
      <c r="D1278" s="237">
        <f t="shared" si="412"/>
        <v>0</v>
      </c>
      <c r="E1278" s="218"/>
      <c r="F1278" s="219">
        <v>0</v>
      </c>
      <c r="G1278" s="217">
        <f t="shared" si="413"/>
        <v>0</v>
      </c>
      <c r="H1278" s="209" t="str">
        <f t="shared" si="414"/>
        <v>项</v>
      </c>
    </row>
    <row r="1279" s="178" customFormat="1" ht="36" customHeight="1" spans="1:8">
      <c r="A1279" s="213" t="s">
        <v>2328</v>
      </c>
      <c r="B1279" s="214" t="s">
        <v>2329</v>
      </c>
      <c r="C1279" s="237">
        <v>0</v>
      </c>
      <c r="D1279" s="237">
        <f t="shared" si="412"/>
        <v>0</v>
      </c>
      <c r="E1279" s="218"/>
      <c r="F1279" s="219">
        <v>0</v>
      </c>
      <c r="G1279" s="217">
        <f t="shared" si="413"/>
        <v>0</v>
      </c>
      <c r="H1279" s="209" t="str">
        <f t="shared" si="414"/>
        <v>项</v>
      </c>
    </row>
    <row r="1280" s="178" customFormat="1" ht="36" customHeight="1" spans="1:8">
      <c r="A1280" s="213" t="s">
        <v>2330</v>
      </c>
      <c r="B1280" s="214" t="s">
        <v>2331</v>
      </c>
      <c r="C1280" s="237">
        <v>0</v>
      </c>
      <c r="D1280" s="237">
        <f t="shared" si="412"/>
        <v>0</v>
      </c>
      <c r="E1280" s="218"/>
      <c r="F1280" s="219">
        <v>0</v>
      </c>
      <c r="G1280" s="217">
        <f t="shared" si="413"/>
        <v>0</v>
      </c>
      <c r="H1280" s="209" t="str">
        <f t="shared" si="414"/>
        <v>项</v>
      </c>
    </row>
    <row r="1281" s="178" customFormat="1" ht="36" customHeight="1" spans="1:8">
      <c r="A1281" s="213" t="s">
        <v>2332</v>
      </c>
      <c r="B1281" s="214" t="s">
        <v>202</v>
      </c>
      <c r="C1281" s="237">
        <v>0</v>
      </c>
      <c r="D1281" s="237">
        <f t="shared" si="412"/>
        <v>0</v>
      </c>
      <c r="E1281" s="218"/>
      <c r="F1281" s="219">
        <v>0</v>
      </c>
      <c r="G1281" s="217">
        <f t="shared" si="413"/>
        <v>0</v>
      </c>
      <c r="H1281" s="209" t="str">
        <f t="shared" si="414"/>
        <v>项</v>
      </c>
    </row>
    <row r="1282" s="178" customFormat="1" ht="36" customHeight="1" spans="1:8">
      <c r="A1282" s="213" t="s">
        <v>2333</v>
      </c>
      <c r="B1282" s="214" t="s">
        <v>2334</v>
      </c>
      <c r="C1282" s="237">
        <v>0</v>
      </c>
      <c r="D1282" s="237">
        <f t="shared" si="412"/>
        <v>0</v>
      </c>
      <c r="E1282" s="218"/>
      <c r="F1282" s="219">
        <v>0</v>
      </c>
      <c r="G1282" s="217">
        <f t="shared" si="413"/>
        <v>0</v>
      </c>
      <c r="H1282" s="209" t="str">
        <f t="shared" si="414"/>
        <v>项</v>
      </c>
    </row>
    <row r="1283" s="178" customFormat="1" ht="36" customHeight="1" spans="1:8">
      <c r="A1283" s="213" t="s">
        <v>2335</v>
      </c>
      <c r="B1283" s="214" t="s">
        <v>2336</v>
      </c>
      <c r="C1283" s="207">
        <f>SUM(C1284:C1295)</f>
        <v>46</v>
      </c>
      <c r="D1283" s="207">
        <f>SUM(D1284:D1295)</f>
        <v>2</v>
      </c>
      <c r="E1283" s="207">
        <f>SUM(E1284:E1295)</f>
        <v>2</v>
      </c>
      <c r="F1283" s="207">
        <f>SUM(F1284:F1295)</f>
        <v>0</v>
      </c>
      <c r="G1283" s="207">
        <f>SUM(G1284:G1295)</f>
        <v>48</v>
      </c>
      <c r="H1283" s="209" t="s">
        <v>182</v>
      </c>
    </row>
    <row r="1284" s="178" customFormat="1" ht="36" customHeight="1" spans="1:8">
      <c r="A1284" s="213" t="s">
        <v>2337</v>
      </c>
      <c r="B1284" s="214" t="s">
        <v>184</v>
      </c>
      <c r="C1284" s="237">
        <v>0</v>
      </c>
      <c r="D1284" s="237">
        <f t="shared" ref="D1284:D1295" si="415">E1284+F1284</f>
        <v>0</v>
      </c>
      <c r="E1284" s="218"/>
      <c r="F1284" s="219">
        <v>0</v>
      </c>
      <c r="G1284" s="217">
        <f t="shared" ref="G1284:G1295" si="416">C1284+D1284</f>
        <v>0</v>
      </c>
      <c r="H1284" s="209" t="str">
        <f t="shared" ref="H1284:H1295" si="417">IF(LEN(A1284)=3,"类",IF(LEN(A1284)=5,"款","项"))</f>
        <v>项</v>
      </c>
    </row>
    <row r="1285" s="178" customFormat="1" ht="36" customHeight="1" spans="1:8">
      <c r="A1285" s="213" t="s">
        <v>2338</v>
      </c>
      <c r="B1285" s="214" t="s">
        <v>186</v>
      </c>
      <c r="C1285" s="237">
        <v>0</v>
      </c>
      <c r="D1285" s="237">
        <f t="shared" si="415"/>
        <v>0</v>
      </c>
      <c r="E1285" s="218"/>
      <c r="F1285" s="219">
        <v>0</v>
      </c>
      <c r="G1285" s="217">
        <f t="shared" si="416"/>
        <v>0</v>
      </c>
      <c r="H1285" s="209" t="str">
        <f t="shared" si="417"/>
        <v>项</v>
      </c>
    </row>
    <row r="1286" s="178" customFormat="1" ht="36" customHeight="1" spans="1:8">
      <c r="A1286" s="213" t="s">
        <v>2339</v>
      </c>
      <c r="B1286" s="214" t="s">
        <v>188</v>
      </c>
      <c r="C1286" s="237">
        <v>0</v>
      </c>
      <c r="D1286" s="237">
        <f t="shared" si="415"/>
        <v>0</v>
      </c>
      <c r="E1286" s="218"/>
      <c r="F1286" s="219">
        <v>0</v>
      </c>
      <c r="G1286" s="217">
        <f t="shared" si="416"/>
        <v>0</v>
      </c>
      <c r="H1286" s="209" t="str">
        <f t="shared" si="417"/>
        <v>项</v>
      </c>
    </row>
    <row r="1287" s="178" customFormat="1" ht="36" customHeight="1" spans="1:8">
      <c r="A1287" s="213" t="s">
        <v>2340</v>
      </c>
      <c r="B1287" s="214" t="s">
        <v>2341</v>
      </c>
      <c r="C1287" s="237">
        <v>0</v>
      </c>
      <c r="D1287" s="237">
        <f t="shared" si="415"/>
        <v>0</v>
      </c>
      <c r="E1287" s="218"/>
      <c r="F1287" s="219">
        <v>0</v>
      </c>
      <c r="G1287" s="217">
        <f t="shared" si="416"/>
        <v>0</v>
      </c>
      <c r="H1287" s="209" t="str">
        <f t="shared" si="417"/>
        <v>项</v>
      </c>
    </row>
    <row r="1288" s="178" customFormat="1" ht="36" customHeight="1" spans="1:8">
      <c r="A1288" s="213" t="s">
        <v>2342</v>
      </c>
      <c r="B1288" s="214" t="s">
        <v>2343</v>
      </c>
      <c r="C1288" s="237">
        <v>0</v>
      </c>
      <c r="D1288" s="237">
        <f t="shared" si="415"/>
        <v>0</v>
      </c>
      <c r="E1288" s="218"/>
      <c r="F1288" s="219">
        <v>0</v>
      </c>
      <c r="G1288" s="217">
        <f t="shared" si="416"/>
        <v>0</v>
      </c>
      <c r="H1288" s="209" t="str">
        <f t="shared" si="417"/>
        <v>项</v>
      </c>
    </row>
    <row r="1289" s="178" customFormat="1" ht="36" customHeight="1" spans="1:8">
      <c r="A1289" s="213" t="s">
        <v>2344</v>
      </c>
      <c r="B1289" s="214" t="s">
        <v>2345</v>
      </c>
      <c r="C1289" s="237">
        <v>0</v>
      </c>
      <c r="D1289" s="237">
        <f t="shared" si="415"/>
        <v>0</v>
      </c>
      <c r="E1289" s="218"/>
      <c r="F1289" s="219">
        <v>0</v>
      </c>
      <c r="G1289" s="217">
        <f t="shared" si="416"/>
        <v>0</v>
      </c>
      <c r="H1289" s="209" t="str">
        <f t="shared" si="417"/>
        <v>项</v>
      </c>
    </row>
    <row r="1290" s="178" customFormat="1" ht="36" customHeight="1" spans="1:8">
      <c r="A1290" s="213" t="s">
        <v>2346</v>
      </c>
      <c r="B1290" s="214" t="s">
        <v>2347</v>
      </c>
      <c r="C1290" s="237">
        <v>0</v>
      </c>
      <c r="D1290" s="237">
        <f t="shared" si="415"/>
        <v>0</v>
      </c>
      <c r="E1290" s="218"/>
      <c r="F1290" s="219">
        <v>0</v>
      </c>
      <c r="G1290" s="217">
        <f t="shared" si="416"/>
        <v>0</v>
      </c>
      <c r="H1290" s="209" t="str">
        <f t="shared" si="417"/>
        <v>项</v>
      </c>
    </row>
    <row r="1291" s="178" customFormat="1" ht="36" customHeight="1" spans="1:8">
      <c r="A1291" s="213" t="s">
        <v>2348</v>
      </c>
      <c r="B1291" s="214" t="s">
        <v>2349</v>
      </c>
      <c r="C1291" s="237">
        <v>0</v>
      </c>
      <c r="D1291" s="237">
        <f t="shared" si="415"/>
        <v>0</v>
      </c>
      <c r="E1291" s="218"/>
      <c r="F1291" s="219">
        <v>0</v>
      </c>
      <c r="G1291" s="217">
        <f t="shared" si="416"/>
        <v>0</v>
      </c>
      <c r="H1291" s="209" t="str">
        <f t="shared" si="417"/>
        <v>项</v>
      </c>
    </row>
    <row r="1292" s="178" customFormat="1" ht="36" customHeight="1" spans="1:8">
      <c r="A1292" s="213" t="s">
        <v>2350</v>
      </c>
      <c r="B1292" s="214" t="s">
        <v>2351</v>
      </c>
      <c r="C1292" s="237">
        <v>0</v>
      </c>
      <c r="D1292" s="237">
        <f t="shared" si="415"/>
        <v>0</v>
      </c>
      <c r="E1292" s="218"/>
      <c r="F1292" s="219">
        <v>0</v>
      </c>
      <c r="G1292" s="217">
        <f t="shared" si="416"/>
        <v>0</v>
      </c>
      <c r="H1292" s="209" t="str">
        <f t="shared" si="417"/>
        <v>项</v>
      </c>
    </row>
    <row r="1293" s="178" customFormat="1" ht="36" customHeight="1" spans="1:8">
      <c r="A1293" s="213" t="s">
        <v>2352</v>
      </c>
      <c r="B1293" s="214" t="s">
        <v>2353</v>
      </c>
      <c r="C1293" s="237">
        <v>0</v>
      </c>
      <c r="D1293" s="237">
        <f t="shared" si="415"/>
        <v>0</v>
      </c>
      <c r="E1293" s="218"/>
      <c r="F1293" s="219">
        <v>0</v>
      </c>
      <c r="G1293" s="217">
        <f t="shared" si="416"/>
        <v>0</v>
      </c>
      <c r="H1293" s="209" t="str">
        <f t="shared" si="417"/>
        <v>项</v>
      </c>
    </row>
    <row r="1294" s="178" customFormat="1" ht="36" customHeight="1" spans="1:8">
      <c r="A1294" s="213" t="s">
        <v>2354</v>
      </c>
      <c r="B1294" s="214" t="s">
        <v>2355</v>
      </c>
      <c r="C1294" s="237">
        <v>46</v>
      </c>
      <c r="D1294" s="237">
        <f t="shared" si="415"/>
        <v>2</v>
      </c>
      <c r="E1294" s="217">
        <v>2</v>
      </c>
      <c r="F1294" s="220">
        <v>0</v>
      </c>
      <c r="G1294" s="217">
        <f t="shared" si="416"/>
        <v>48</v>
      </c>
      <c r="H1294" s="209" t="str">
        <f t="shared" si="417"/>
        <v>项</v>
      </c>
    </row>
    <row r="1295" s="178" customFormat="1" ht="36" customHeight="1" spans="1:8">
      <c r="A1295" s="213" t="s">
        <v>2356</v>
      </c>
      <c r="B1295" s="214" t="s">
        <v>2357</v>
      </c>
      <c r="C1295" s="237">
        <v>0</v>
      </c>
      <c r="D1295" s="237">
        <f t="shared" si="415"/>
        <v>0</v>
      </c>
      <c r="E1295" s="218"/>
      <c r="F1295" s="219">
        <v>0</v>
      </c>
      <c r="G1295" s="217">
        <f t="shared" si="416"/>
        <v>0</v>
      </c>
      <c r="H1295" s="209" t="str">
        <f t="shared" si="417"/>
        <v>项</v>
      </c>
    </row>
    <row r="1296" s="178" customFormat="1" ht="36" customHeight="1" spans="1:8">
      <c r="A1296" s="213" t="s">
        <v>2358</v>
      </c>
      <c r="B1296" s="214" t="s">
        <v>2359</v>
      </c>
      <c r="C1296" s="207">
        <f>SUM(C1297:C1299)</f>
        <v>0</v>
      </c>
      <c r="D1296" s="207">
        <f>SUM(D1297:D1299)</f>
        <v>19</v>
      </c>
      <c r="E1296" s="207">
        <f>SUM(E1297:E1299)</f>
        <v>19</v>
      </c>
      <c r="F1296" s="207">
        <f>SUM(F1297:F1299)</f>
        <v>0</v>
      </c>
      <c r="G1296" s="207">
        <f>SUM(G1297:G1299)</f>
        <v>19</v>
      </c>
      <c r="H1296" s="209" t="s">
        <v>182</v>
      </c>
    </row>
    <row r="1297" s="178" customFormat="1" ht="36" customHeight="1" spans="1:8">
      <c r="A1297" s="213" t="s">
        <v>2360</v>
      </c>
      <c r="B1297" s="214" t="s">
        <v>2361</v>
      </c>
      <c r="C1297" s="237">
        <v>0</v>
      </c>
      <c r="D1297" s="237">
        <f t="shared" ref="D1297:D1299" si="418">E1297+F1297</f>
        <v>19</v>
      </c>
      <c r="E1297" s="218">
        <v>19</v>
      </c>
      <c r="F1297" s="219"/>
      <c r="G1297" s="217">
        <f t="shared" ref="G1297:G1299" si="419">C1297+D1297</f>
        <v>19</v>
      </c>
      <c r="H1297" s="209" t="str">
        <f t="shared" ref="H1297:H1299" si="420">IF(LEN(A1297)=3,"类",IF(LEN(A1297)=5,"款","项"))</f>
        <v>项</v>
      </c>
    </row>
    <row r="1298" s="178" customFormat="1" ht="36" customHeight="1" spans="1:8">
      <c r="A1298" s="213" t="s">
        <v>2362</v>
      </c>
      <c r="B1298" s="214" t="s">
        <v>2363</v>
      </c>
      <c r="C1298" s="237">
        <v>0</v>
      </c>
      <c r="D1298" s="237">
        <f t="shared" si="418"/>
        <v>0</v>
      </c>
      <c r="E1298" s="218"/>
      <c r="F1298" s="219">
        <v>0</v>
      </c>
      <c r="G1298" s="217">
        <f t="shared" si="419"/>
        <v>0</v>
      </c>
      <c r="H1298" s="209" t="str">
        <f t="shared" si="420"/>
        <v>项</v>
      </c>
    </row>
    <row r="1299" s="178" customFormat="1" ht="36" customHeight="1" spans="1:8">
      <c r="A1299" s="213" t="s">
        <v>2364</v>
      </c>
      <c r="B1299" s="214" t="s">
        <v>2365</v>
      </c>
      <c r="C1299" s="237">
        <v>0</v>
      </c>
      <c r="D1299" s="237">
        <f t="shared" si="418"/>
        <v>0</v>
      </c>
      <c r="E1299" s="218"/>
      <c r="F1299" s="219">
        <v>0</v>
      </c>
      <c r="G1299" s="217">
        <f t="shared" si="419"/>
        <v>0</v>
      </c>
      <c r="H1299" s="209" t="str">
        <f t="shared" si="420"/>
        <v>项</v>
      </c>
    </row>
    <row r="1300" s="178" customFormat="1" ht="36" customHeight="1" spans="1:8">
      <c r="A1300" s="213" t="s">
        <v>2366</v>
      </c>
      <c r="B1300" s="214" t="s">
        <v>2367</v>
      </c>
      <c r="C1300" s="207">
        <f>SUM(C1301:C1305)</f>
        <v>0</v>
      </c>
      <c r="D1300" s="207">
        <f>SUM(D1301:D1305)</f>
        <v>0</v>
      </c>
      <c r="E1300" s="207">
        <f>SUM(E1301:E1305)</f>
        <v>0</v>
      </c>
      <c r="F1300" s="207">
        <f>SUM(F1301:F1305)</f>
        <v>0</v>
      </c>
      <c r="G1300" s="207">
        <f>SUM(G1301:G1305)</f>
        <v>0</v>
      </c>
      <c r="H1300" s="209" t="s">
        <v>182</v>
      </c>
    </row>
    <row r="1301" s="178" customFormat="1" ht="36" customHeight="1" spans="1:8">
      <c r="A1301" s="213" t="s">
        <v>2368</v>
      </c>
      <c r="B1301" s="214" t="s">
        <v>2369</v>
      </c>
      <c r="C1301" s="237">
        <v>0</v>
      </c>
      <c r="D1301" s="237">
        <f t="shared" ref="D1301:D1305" si="421">E1301+F1301</f>
        <v>0</v>
      </c>
      <c r="E1301" s="218"/>
      <c r="F1301" s="219">
        <v>0</v>
      </c>
      <c r="G1301" s="217">
        <f t="shared" ref="G1301:G1305" si="422">C1301+D1301</f>
        <v>0</v>
      </c>
      <c r="H1301" s="209" t="str">
        <f t="shared" ref="H1301:H1305" si="423">IF(LEN(A1301)=3,"类",IF(LEN(A1301)=5,"款","项"))</f>
        <v>项</v>
      </c>
    </row>
    <row r="1302" s="178" customFormat="1" ht="36" customHeight="1" spans="1:8">
      <c r="A1302" s="213" t="s">
        <v>2370</v>
      </c>
      <c r="B1302" s="214" t="s">
        <v>2371</v>
      </c>
      <c r="C1302" s="237">
        <v>0</v>
      </c>
      <c r="D1302" s="237">
        <f t="shared" si="421"/>
        <v>0</v>
      </c>
      <c r="E1302" s="218"/>
      <c r="F1302" s="219">
        <v>0</v>
      </c>
      <c r="G1302" s="217">
        <f t="shared" si="422"/>
        <v>0</v>
      </c>
      <c r="H1302" s="209" t="str">
        <f t="shared" si="423"/>
        <v>项</v>
      </c>
    </row>
    <row r="1303" s="178" customFormat="1" ht="36" customHeight="1" spans="1:8">
      <c r="A1303" s="213" t="s">
        <v>2372</v>
      </c>
      <c r="B1303" s="214" t="s">
        <v>2373</v>
      </c>
      <c r="C1303" s="237">
        <v>0</v>
      </c>
      <c r="D1303" s="237">
        <f t="shared" si="421"/>
        <v>0</v>
      </c>
      <c r="E1303" s="218"/>
      <c r="F1303" s="219">
        <v>0</v>
      </c>
      <c r="G1303" s="217">
        <f t="shared" si="422"/>
        <v>0</v>
      </c>
      <c r="H1303" s="209" t="str">
        <f t="shared" si="423"/>
        <v>项</v>
      </c>
    </row>
    <row r="1304" s="178" customFormat="1" ht="36" customHeight="1" spans="1:8">
      <c r="A1304" s="213" t="s">
        <v>2374</v>
      </c>
      <c r="B1304" s="214" t="s">
        <v>2375</v>
      </c>
      <c r="C1304" s="237">
        <v>0</v>
      </c>
      <c r="D1304" s="237">
        <f t="shared" si="421"/>
        <v>0</v>
      </c>
      <c r="E1304" s="218"/>
      <c r="F1304" s="219">
        <v>0</v>
      </c>
      <c r="G1304" s="217">
        <f t="shared" si="422"/>
        <v>0</v>
      </c>
      <c r="H1304" s="209" t="str">
        <f t="shared" si="423"/>
        <v>项</v>
      </c>
    </row>
    <row r="1305" s="178" customFormat="1" ht="36" customHeight="1" spans="1:8">
      <c r="A1305" s="213" t="s">
        <v>2376</v>
      </c>
      <c r="B1305" s="214" t="s">
        <v>2377</v>
      </c>
      <c r="C1305" s="237">
        <v>0</v>
      </c>
      <c r="D1305" s="237">
        <f t="shared" si="421"/>
        <v>0</v>
      </c>
      <c r="E1305" s="218"/>
      <c r="F1305" s="219">
        <v>0</v>
      </c>
      <c r="G1305" s="217">
        <f t="shared" si="422"/>
        <v>0</v>
      </c>
      <c r="H1305" s="209" t="str">
        <f t="shared" si="423"/>
        <v>项</v>
      </c>
    </row>
    <row r="1306" s="178" customFormat="1" ht="36" customHeight="1" spans="1:8">
      <c r="A1306" s="213" t="s">
        <v>2378</v>
      </c>
      <c r="B1306" s="214" t="s">
        <v>2379</v>
      </c>
      <c r="C1306" s="207">
        <f>C1307</f>
        <v>0</v>
      </c>
      <c r="D1306" s="207">
        <f>D1307</f>
        <v>0</v>
      </c>
      <c r="E1306" s="207">
        <f>E1307</f>
        <v>0</v>
      </c>
      <c r="F1306" s="207">
        <f>F1307</f>
        <v>0</v>
      </c>
      <c r="G1306" s="207">
        <f>G1307</f>
        <v>0</v>
      </c>
      <c r="H1306" s="209" t="s">
        <v>182</v>
      </c>
    </row>
    <row r="1307" s="178" customFormat="1" ht="36" customHeight="1" spans="1:8">
      <c r="A1307" s="223" t="s">
        <v>2380</v>
      </c>
      <c r="B1307" s="214" t="s">
        <v>2379</v>
      </c>
      <c r="C1307" s="237">
        <v>0</v>
      </c>
      <c r="D1307" s="237">
        <f t="shared" ref="D1307:D1314" si="424">E1307+F1307</f>
        <v>0</v>
      </c>
      <c r="E1307" s="218"/>
      <c r="F1307" s="219">
        <v>0</v>
      </c>
      <c r="G1307" s="217">
        <f t="shared" ref="G1307:G1314" si="425">C1307+D1307</f>
        <v>0</v>
      </c>
      <c r="H1307" s="209" t="str">
        <f t="shared" ref="H1307:H1314" si="426">IF(LEN(A1307)=3,"类",IF(LEN(A1307)=5,"款","项"))</f>
        <v>项</v>
      </c>
    </row>
    <row r="1308" s="178" customFormat="1" ht="36" customHeight="1" spans="1:8">
      <c r="A1308" s="210" t="s">
        <v>161</v>
      </c>
      <c r="B1308" s="206" t="s">
        <v>162</v>
      </c>
      <c r="C1308" s="237">
        <v>0</v>
      </c>
      <c r="D1308" s="237">
        <f t="shared" si="424"/>
        <v>0</v>
      </c>
      <c r="E1308" s="221"/>
      <c r="F1308" s="227">
        <v>0</v>
      </c>
      <c r="G1308" s="217">
        <f t="shared" si="425"/>
        <v>0</v>
      </c>
      <c r="H1308" s="209" t="s">
        <v>2381</v>
      </c>
    </row>
    <row r="1309" s="178" customFormat="1" ht="36" customHeight="1" spans="1:8">
      <c r="A1309" s="210" t="s">
        <v>163</v>
      </c>
      <c r="B1309" s="206" t="s">
        <v>164</v>
      </c>
      <c r="C1309" s="207">
        <f>C1310</f>
        <v>0</v>
      </c>
      <c r="D1309" s="207">
        <f>D1310</f>
        <v>0</v>
      </c>
      <c r="E1309" s="207">
        <f>E1310</f>
        <v>0</v>
      </c>
      <c r="F1309" s="207">
        <f>F1310</f>
        <v>0</v>
      </c>
      <c r="G1309" s="207">
        <f>G1310</f>
        <v>0</v>
      </c>
      <c r="H1309" s="209" t="s">
        <v>179</v>
      </c>
    </row>
    <row r="1310" s="178" customFormat="1" ht="36" customHeight="1" spans="1:8">
      <c r="A1310" s="213" t="s">
        <v>2382</v>
      </c>
      <c r="B1310" s="214" t="s">
        <v>2383</v>
      </c>
      <c r="C1310" s="207">
        <f>SUM(C1311:C1314)</f>
        <v>0</v>
      </c>
      <c r="D1310" s="207">
        <f>SUM(D1311:D1314)</f>
        <v>0</v>
      </c>
      <c r="E1310" s="207">
        <f>SUM(E1311:E1314)</f>
        <v>0</v>
      </c>
      <c r="F1310" s="207">
        <f>SUM(F1311:F1314)</f>
        <v>0</v>
      </c>
      <c r="G1310" s="207">
        <f>SUM(G1311:G1314)</f>
        <v>0</v>
      </c>
      <c r="H1310" s="209" t="s">
        <v>182</v>
      </c>
    </row>
    <row r="1311" s="178" customFormat="1" ht="36" customHeight="1" spans="1:8">
      <c r="A1311" s="213" t="s">
        <v>2384</v>
      </c>
      <c r="B1311" s="214" t="s">
        <v>2385</v>
      </c>
      <c r="C1311" s="237">
        <v>0</v>
      </c>
      <c r="D1311" s="237">
        <f t="shared" si="424"/>
        <v>0</v>
      </c>
      <c r="E1311" s="218"/>
      <c r="F1311" s="219">
        <v>0</v>
      </c>
      <c r="G1311" s="217">
        <f t="shared" si="425"/>
        <v>0</v>
      </c>
      <c r="H1311" s="209" t="str">
        <f t="shared" si="426"/>
        <v>项</v>
      </c>
    </row>
    <row r="1312" s="178" customFormat="1" ht="36" customHeight="1" spans="1:8">
      <c r="A1312" s="213" t="s">
        <v>2386</v>
      </c>
      <c r="B1312" s="214" t="s">
        <v>2387</v>
      </c>
      <c r="C1312" s="237">
        <v>0</v>
      </c>
      <c r="D1312" s="237">
        <f t="shared" si="424"/>
        <v>0</v>
      </c>
      <c r="E1312" s="218"/>
      <c r="F1312" s="219">
        <v>0</v>
      </c>
      <c r="G1312" s="217">
        <f t="shared" si="425"/>
        <v>0</v>
      </c>
      <c r="H1312" s="209" t="str">
        <f t="shared" si="426"/>
        <v>项</v>
      </c>
    </row>
    <row r="1313" s="178" customFormat="1" ht="36" customHeight="1" spans="1:8">
      <c r="A1313" s="213" t="s">
        <v>2388</v>
      </c>
      <c r="B1313" s="214" t="s">
        <v>2389</v>
      </c>
      <c r="C1313" s="237">
        <v>0</v>
      </c>
      <c r="D1313" s="237">
        <f t="shared" si="424"/>
        <v>0</v>
      </c>
      <c r="E1313" s="218"/>
      <c r="F1313" s="219">
        <v>0</v>
      </c>
      <c r="G1313" s="217">
        <f t="shared" si="425"/>
        <v>0</v>
      </c>
      <c r="H1313" s="209" t="str">
        <f t="shared" si="426"/>
        <v>项</v>
      </c>
    </row>
    <row r="1314" s="178" customFormat="1" ht="36" customHeight="1" spans="1:8">
      <c r="A1314" s="213">
        <v>2320399</v>
      </c>
      <c r="B1314" s="214" t="s">
        <v>2390</v>
      </c>
      <c r="C1314" s="237">
        <v>0</v>
      </c>
      <c r="D1314" s="237">
        <f t="shared" si="424"/>
        <v>0</v>
      </c>
      <c r="E1314" s="218"/>
      <c r="F1314" s="219">
        <v>0</v>
      </c>
      <c r="G1314" s="217">
        <f t="shared" si="425"/>
        <v>0</v>
      </c>
      <c r="H1314" s="209" t="str">
        <f t="shared" si="426"/>
        <v>项</v>
      </c>
    </row>
    <row r="1315" s="178" customFormat="1" ht="36" customHeight="1" spans="1:8">
      <c r="A1315" s="210" t="s">
        <v>165</v>
      </c>
      <c r="B1315" s="206" t="s">
        <v>166</v>
      </c>
      <c r="C1315" s="207">
        <f>C1316</f>
        <v>0</v>
      </c>
      <c r="D1315" s="207">
        <f>D1316</f>
        <v>0</v>
      </c>
      <c r="E1315" s="207">
        <f>E1316</f>
        <v>0</v>
      </c>
      <c r="F1315" s="207">
        <f>F1316</f>
        <v>0</v>
      </c>
      <c r="G1315" s="207">
        <f>G1316</f>
        <v>0</v>
      </c>
      <c r="H1315" s="209" t="s">
        <v>179</v>
      </c>
    </row>
    <row r="1316" s="178" customFormat="1" ht="36" customHeight="1" spans="1:8">
      <c r="A1316" s="213" t="s">
        <v>2391</v>
      </c>
      <c r="B1316" s="214" t="s">
        <v>2392</v>
      </c>
      <c r="C1316" s="237">
        <v>0</v>
      </c>
      <c r="D1316" s="237">
        <f t="shared" ref="D1316:D1319" si="427">E1316+F1316</f>
        <v>0</v>
      </c>
      <c r="E1316" s="221"/>
      <c r="F1316" s="227">
        <v>0</v>
      </c>
      <c r="G1316" s="217">
        <f t="shared" ref="G1316:G1319" si="428">C1316+D1316</f>
        <v>0</v>
      </c>
      <c r="H1316" s="209" t="s">
        <v>2393</v>
      </c>
    </row>
    <row r="1317" s="178" customFormat="1" ht="36" customHeight="1" spans="1:8">
      <c r="A1317" s="210" t="s">
        <v>167</v>
      </c>
      <c r="B1317" s="206" t="s">
        <v>168</v>
      </c>
      <c r="C1317" s="207">
        <f>SUM(C1318:C1319)</f>
        <v>0</v>
      </c>
      <c r="D1317" s="207">
        <f>SUM(D1318:D1319)</f>
        <v>0</v>
      </c>
      <c r="E1317" s="207">
        <f>SUM(E1318:E1319)</f>
        <v>0</v>
      </c>
      <c r="F1317" s="207">
        <f>SUM(F1318:F1319)</f>
        <v>0</v>
      </c>
      <c r="G1317" s="207">
        <f>SUM(G1318:G1319)</f>
        <v>0</v>
      </c>
      <c r="H1317" s="209" t="s">
        <v>179</v>
      </c>
    </row>
    <row r="1318" s="178" customFormat="1" ht="36" customHeight="1" spans="1:8">
      <c r="A1318" s="213" t="s">
        <v>2394</v>
      </c>
      <c r="B1318" s="214" t="s">
        <v>2395</v>
      </c>
      <c r="C1318" s="237">
        <v>0</v>
      </c>
      <c r="D1318" s="237">
        <f t="shared" si="427"/>
        <v>0</v>
      </c>
      <c r="E1318" s="221"/>
      <c r="F1318" s="227">
        <v>0</v>
      </c>
      <c r="G1318" s="217">
        <f t="shared" si="428"/>
        <v>0</v>
      </c>
      <c r="H1318" s="209" t="s">
        <v>2393</v>
      </c>
    </row>
    <row r="1319" s="178" customFormat="1" ht="36" customHeight="1" spans="1:8">
      <c r="A1319" s="228" t="s">
        <v>2396</v>
      </c>
      <c r="B1319" s="229" t="s">
        <v>2065</v>
      </c>
      <c r="C1319" s="237">
        <v>0</v>
      </c>
      <c r="D1319" s="237">
        <f t="shared" si="427"/>
        <v>0</v>
      </c>
      <c r="E1319" s="218"/>
      <c r="F1319" s="219">
        <v>0</v>
      </c>
      <c r="G1319" s="217">
        <f t="shared" si="428"/>
        <v>0</v>
      </c>
      <c r="H1319" s="209" t="s">
        <v>2393</v>
      </c>
    </row>
    <row r="1320" ht="36" customHeight="1" spans="1:8">
      <c r="A1320" s="230"/>
      <c r="B1320" s="206" t="s">
        <v>169</v>
      </c>
      <c r="C1320" s="207">
        <f>SUM(C1317,C1315,C1309,C1308,C1250,C1192,C1172,C1127,C1117,C1090,C1070,C1000,C936,C825,C802,C721,C648,C519,C462,C406,C354,C264,C243,C240,C5)</f>
        <v>134453</v>
      </c>
      <c r="D1320" s="207">
        <f>SUM(D1317,D1315,D1309,D1308,D1250,D1192,D1172,D1127,D1117,D1090,D1070,D1000,D936,D825,D802,D721,D648,D519,D462,D406,D354,D264,D243,D240,D5)</f>
        <v>4539</v>
      </c>
      <c r="E1320" s="207">
        <f>SUM(E1317,E1315,E1309,E1308,E1250,E1192,E1172,E1127,E1117,E1090,E1070,E1000,E936,E825,E802,E721,E648,E519,E462,E406,E354,E264,E243,E240,E5)</f>
        <v>6785</v>
      </c>
      <c r="F1320" s="207">
        <f>SUM(F1317,F1315,F1309,F1308,F1250,F1192,F1172,F1127,F1117,F1090,F1070,F1000,F936,F825,F802,F721,F648,F519,F462,F406,F354,F264,F243,F240,F5)</f>
        <v>-2246</v>
      </c>
      <c r="G1320" s="207">
        <f>SUM(G1317,G1315,G1309,G1308,G1250,G1192,G1172,G1127,G1117,G1090,G1070,G1000,G936,G825,G802,G721,G648,G519,G462,G406,G354,G264,G243,G240,G5)</f>
        <v>138992</v>
      </c>
      <c r="H1320" s="209" t="s">
        <v>76</v>
      </c>
    </row>
    <row r="1321" ht="36" customHeight="1" spans="1:8">
      <c r="A1321" s="231">
        <v>2300602</v>
      </c>
      <c r="B1321" s="214" t="s">
        <v>170</v>
      </c>
      <c r="C1321" s="218"/>
      <c r="D1321" s="237">
        <f>E1321+F1321</f>
        <v>0</v>
      </c>
      <c r="E1321" s="218"/>
      <c r="F1321" s="218"/>
      <c r="G1321" s="217">
        <f t="shared" ref="G1321:G1324" si="429">C1321+E1321</f>
        <v>0</v>
      </c>
      <c r="H1321" s="232"/>
    </row>
    <row r="1322" ht="36" customHeight="1" spans="1:8">
      <c r="A1322" s="231">
        <v>23015</v>
      </c>
      <c r="B1322" s="214" t="s">
        <v>171</v>
      </c>
      <c r="C1322" s="218"/>
      <c r="D1322" s="218"/>
      <c r="E1322" s="218"/>
      <c r="F1322" s="218"/>
      <c r="G1322" s="217">
        <f t="shared" si="429"/>
        <v>0</v>
      </c>
      <c r="H1322" s="232"/>
    </row>
    <row r="1323" ht="36" customHeight="1" spans="1:8">
      <c r="A1323" s="231">
        <v>23009</v>
      </c>
      <c r="B1323" s="214" t="s">
        <v>172</v>
      </c>
      <c r="C1323" s="218"/>
      <c r="D1323" s="218"/>
      <c r="E1323" s="218"/>
      <c r="F1323" s="218"/>
      <c r="G1323" s="217">
        <f t="shared" si="429"/>
        <v>0</v>
      </c>
      <c r="H1323" s="232"/>
    </row>
    <row r="1324" ht="36" customHeight="1" spans="1:8">
      <c r="A1324" s="231">
        <v>2310301</v>
      </c>
      <c r="B1324" s="214" t="s">
        <v>173</v>
      </c>
      <c r="C1324" s="218"/>
      <c r="D1324" s="237">
        <f>E1324+F1324</f>
        <v>0</v>
      </c>
      <c r="E1324" s="218"/>
      <c r="F1324" s="218"/>
      <c r="G1324" s="217">
        <f t="shared" si="429"/>
        <v>0</v>
      </c>
      <c r="H1324" s="232"/>
    </row>
    <row r="1325" ht="36" customHeight="1" spans="1:8">
      <c r="A1325" s="234"/>
      <c r="B1325" s="206" t="s">
        <v>174</v>
      </c>
      <c r="C1325" s="207">
        <f>SUM(C1320:C1324)</f>
        <v>134453</v>
      </c>
      <c r="D1325" s="207">
        <f>SUM(D1320:D1324)</f>
        <v>4539</v>
      </c>
      <c r="E1325" s="207">
        <f>SUM(E1320:E1324)</f>
        <v>6785</v>
      </c>
      <c r="F1325" s="207">
        <f>SUM(F1320:F1324)</f>
        <v>-2246</v>
      </c>
      <c r="G1325" s="207">
        <f>SUM(G1320:G1324)</f>
        <v>138992</v>
      </c>
      <c r="H1325" s="209" t="s">
        <v>179</v>
      </c>
    </row>
    <row r="1326" spans="4:7">
      <c r="D1326" s="235"/>
      <c r="E1326" s="235"/>
      <c r="F1326" s="235"/>
      <c r="G1326" s="235"/>
    </row>
    <row r="1328" spans="4:7">
      <c r="D1328" s="235"/>
      <c r="E1328" s="235"/>
      <c r="F1328" s="235"/>
      <c r="G1328" s="235"/>
    </row>
    <row r="1329" spans="4:7">
      <c r="D1329" s="235"/>
      <c r="E1329" s="235"/>
      <c r="F1329" s="235"/>
      <c r="G1329" s="235"/>
    </row>
    <row r="1330" spans="4:7">
      <c r="D1330" s="235"/>
      <c r="E1330" s="235"/>
      <c r="F1330" s="235"/>
      <c r="G1330" s="235"/>
    </row>
    <row r="1331" spans="4:7">
      <c r="D1331" s="235"/>
      <c r="E1331" s="235"/>
      <c r="F1331" s="235"/>
      <c r="G1331" s="235"/>
    </row>
    <row r="1333" spans="4:7">
      <c r="D1333" s="235"/>
      <c r="E1333" s="235"/>
      <c r="F1333" s="235"/>
      <c r="G1333" s="235"/>
    </row>
  </sheetData>
  <mergeCells count="8">
    <mergeCell ref="A1:V1"/>
    <mergeCell ref="A2:C2"/>
    <mergeCell ref="D3:F3"/>
    <mergeCell ref="A3:A4"/>
    <mergeCell ref="B3:B4"/>
    <mergeCell ref="C3:C4"/>
    <mergeCell ref="G3:G4"/>
    <mergeCell ref="H3:H4"/>
  </mergeCells>
  <dataValidations count="3">
    <dataValidation type="custom" allowBlank="1" showInputMessage="1" showErrorMessage="1" sqref="C980 D980 E980 F980 G980">
      <formula1>"ISBLANK(D978)"</formula1>
    </dataValidation>
    <dataValidation type="custom" allowBlank="1" showInputMessage="1" showErrorMessage="1" sqref="C1211 D1211 E1211 F1211 G1211">
      <formula1>"ISBLANK(D1209)"</formula1>
    </dataValidation>
    <dataValidation type="custom" allowBlank="1" showInputMessage="1" showErrorMessage="1" sqref="C1269 D1269 E1269 F1269 G1269">
      <formula1>"ISBLANK(D1256)"</formula1>
    </dataValidation>
  </dataValidation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J1333"/>
  <sheetViews>
    <sheetView showZeros="0" workbookViewId="0">
      <pane xSplit="2" ySplit="4" topLeftCell="D794" activePane="bottomRight" state="frozen"/>
      <selection/>
      <selection pane="topRight"/>
      <selection pane="bottomLeft"/>
      <selection pane="bottomRight" activeCell="I4" sqref="I4"/>
    </sheetView>
  </sheetViews>
  <sheetFormatPr defaultColWidth="9" defaultRowHeight="13.5"/>
  <cols>
    <col min="1" max="1" width="11.875" style="180" customWidth="1"/>
    <col min="2" max="2" width="20.25" style="178" customWidth="1"/>
    <col min="3" max="3" width="10.5" style="181" customWidth="1"/>
    <col min="4" max="4" width="8.25" style="182" customWidth="1"/>
    <col min="5" max="5" width="15.625" style="181" customWidth="1"/>
    <col min="6" max="6" width="13.5" style="181" customWidth="1"/>
    <col min="7" max="7" width="11.125" style="181" customWidth="1"/>
    <col min="8" max="8" width="8.875" style="178" customWidth="1"/>
    <col min="9" max="16384" width="9" style="178"/>
  </cols>
  <sheetData>
    <row r="1" s="176" customFormat="1" ht="45" customHeight="1" spans="1:9">
      <c r="A1" s="183" t="s">
        <v>2397</v>
      </c>
      <c r="B1" s="184"/>
      <c r="C1" s="185"/>
      <c r="D1" s="186"/>
      <c r="E1" s="185"/>
      <c r="F1" s="185"/>
      <c r="G1" s="185"/>
      <c r="H1" s="184"/>
      <c r="I1" s="184"/>
    </row>
    <row r="2" s="176" customFormat="1" ht="20.1" customHeight="1" spans="1:9">
      <c r="A2" s="187" t="s">
        <v>19</v>
      </c>
      <c r="B2" s="188"/>
      <c r="C2" s="188"/>
      <c r="D2" s="189"/>
      <c r="E2" s="190"/>
      <c r="F2" s="190"/>
      <c r="G2" s="190"/>
      <c r="H2" s="191"/>
      <c r="I2" s="191"/>
    </row>
    <row r="3" s="177" customFormat="1" ht="24" customHeight="1" spans="1:8">
      <c r="A3" s="192" t="s">
        <v>115</v>
      </c>
      <c r="B3" s="193" t="s">
        <v>116</v>
      </c>
      <c r="C3" s="194" t="s">
        <v>21</v>
      </c>
      <c r="D3" s="195" t="s">
        <v>22</v>
      </c>
      <c r="E3" s="196"/>
      <c r="F3" s="196"/>
      <c r="G3" s="197" t="s">
        <v>23</v>
      </c>
      <c r="H3" s="198" t="s">
        <v>176</v>
      </c>
    </row>
    <row r="4" s="177" customFormat="1" ht="31" customHeight="1" spans="1:8">
      <c r="A4" s="199"/>
      <c r="B4" s="200"/>
      <c r="C4" s="201"/>
      <c r="D4" s="202" t="s">
        <v>118</v>
      </c>
      <c r="E4" s="203" t="s">
        <v>2398</v>
      </c>
      <c r="F4" s="204" t="s">
        <v>178</v>
      </c>
      <c r="G4" s="197"/>
      <c r="H4" s="198"/>
    </row>
    <row r="5" s="178" customFormat="1" ht="36" customHeight="1" spans="1:8">
      <c r="A5" s="205" t="s">
        <v>119</v>
      </c>
      <c r="B5" s="206" t="s">
        <v>120</v>
      </c>
      <c r="C5" s="207">
        <f>SUM(C6,C18,C27,C38,C49,C60,C71,C84,C93,C106,C115,C126,C139,C146,C154,C160,C167,C174,C181,C188,C195,C203,C209,C215,C222,C237)</f>
        <v>4506</v>
      </c>
      <c r="D5" s="208">
        <f>SUM(D6,D18,D27,D38,D49,D60,D71,D84,D93,D106,D115,D126,D139,D146,D154,D160,D167,D174,D181,D188,D195,D203,D209,D215,D222,D237)</f>
        <v>1018</v>
      </c>
      <c r="E5" s="207">
        <f>SUM(E6,E18,E27,E38,E49,E60,E71,E84,E93,E106,E115,E126,E139,E146,E154,E160,E167,E174,E181,E188,E195,E203,E209,E215,E222,E237)</f>
        <v>1392</v>
      </c>
      <c r="F5" s="207">
        <f>SUM(F6,F18,F27,F38,F49,F60,F71,F84,F93,F106,F115,F126,F139,F146,F154,F160,F167,F174,F181,F188,F195,F203,F209,F215,F222,F237)</f>
        <v>-374</v>
      </c>
      <c r="G5" s="207">
        <f>SUM(G6,G18,G27,G38,G49,G60,G71,G84,G93,G106,G115,G126,G139,G146,G154,G160,G167,G174,G181,G188,G195,G203,G209,G215,G222,G237)</f>
        <v>5524</v>
      </c>
      <c r="H5" s="209" t="s">
        <v>179</v>
      </c>
    </row>
    <row r="6" s="179" customFormat="1" ht="36" customHeight="1" spans="1:8">
      <c r="A6" s="210" t="s">
        <v>180</v>
      </c>
      <c r="B6" s="211" t="s">
        <v>181</v>
      </c>
      <c r="C6" s="207">
        <f>SUM(C7:C17)</f>
        <v>291</v>
      </c>
      <c r="D6" s="208">
        <f>SUM(D7:D17)</f>
        <v>55</v>
      </c>
      <c r="E6" s="207">
        <f>SUM(E7:E17)</f>
        <v>80</v>
      </c>
      <c r="F6" s="207">
        <f>SUM(F7:F17)</f>
        <v>-25</v>
      </c>
      <c r="G6" s="207">
        <f>SUM(G7:G17)</f>
        <v>346</v>
      </c>
      <c r="H6" s="212" t="s">
        <v>182</v>
      </c>
    </row>
    <row r="7" s="178" customFormat="1" ht="36" customHeight="1" spans="1:8">
      <c r="A7" s="213" t="s">
        <v>183</v>
      </c>
      <c r="B7" s="214" t="s">
        <v>184</v>
      </c>
      <c r="C7" s="215">
        <v>0</v>
      </c>
      <c r="D7" s="216">
        <f t="shared" ref="D7:D17" si="0">E7+F7</f>
        <v>0</v>
      </c>
      <c r="E7" s="217"/>
      <c r="F7" s="217"/>
      <c r="G7" s="217">
        <f t="shared" ref="G7:G17" si="1">C7+D7</f>
        <v>0</v>
      </c>
      <c r="H7" s="209" t="str">
        <f t="shared" ref="H7:H17" si="2">IF(LEN(A7)=3,"类",IF(LEN(A7)=5,"款","项"))</f>
        <v>项</v>
      </c>
    </row>
    <row r="8" s="178" customFormat="1" ht="36" customHeight="1" spans="1:8">
      <c r="A8" s="213" t="s">
        <v>185</v>
      </c>
      <c r="B8" s="214" t="s">
        <v>186</v>
      </c>
      <c r="C8" s="215">
        <v>0</v>
      </c>
      <c r="D8" s="216">
        <f t="shared" si="0"/>
        <v>0</v>
      </c>
      <c r="E8" s="218"/>
      <c r="F8" s="218"/>
      <c r="G8" s="217">
        <f t="shared" si="1"/>
        <v>0</v>
      </c>
      <c r="H8" s="209" t="str">
        <f t="shared" si="2"/>
        <v>项</v>
      </c>
    </row>
    <row r="9" s="178" customFormat="1" ht="36" customHeight="1" spans="1:8">
      <c r="A9" s="213" t="s">
        <v>187</v>
      </c>
      <c r="B9" s="214" t="s">
        <v>188</v>
      </c>
      <c r="C9" s="215">
        <v>0</v>
      </c>
      <c r="D9" s="216">
        <f t="shared" si="0"/>
        <v>0</v>
      </c>
      <c r="E9" s="218"/>
      <c r="F9" s="218"/>
      <c r="G9" s="217">
        <f t="shared" si="1"/>
        <v>0</v>
      </c>
      <c r="H9" s="209" t="str">
        <f t="shared" si="2"/>
        <v>项</v>
      </c>
    </row>
    <row r="10" s="178" customFormat="1" ht="36" customHeight="1" spans="1:8">
      <c r="A10" s="213" t="s">
        <v>189</v>
      </c>
      <c r="B10" s="214" t="s">
        <v>190</v>
      </c>
      <c r="C10" s="215">
        <v>132</v>
      </c>
      <c r="D10" s="216">
        <f t="shared" si="0"/>
        <v>80</v>
      </c>
      <c r="E10" s="219">
        <v>80</v>
      </c>
      <c r="F10" s="218"/>
      <c r="G10" s="217">
        <f t="shared" si="1"/>
        <v>212</v>
      </c>
      <c r="H10" s="209" t="str">
        <f t="shared" si="2"/>
        <v>项</v>
      </c>
    </row>
    <row r="11" s="178" customFormat="1" ht="36" customHeight="1" spans="1:8">
      <c r="A11" s="213" t="s">
        <v>191</v>
      </c>
      <c r="B11" s="214" t="s">
        <v>192</v>
      </c>
      <c r="C11" s="215">
        <v>0</v>
      </c>
      <c r="D11" s="216">
        <f t="shared" si="0"/>
        <v>0</v>
      </c>
      <c r="E11" s="218"/>
      <c r="F11" s="218"/>
      <c r="G11" s="217">
        <f t="shared" si="1"/>
        <v>0</v>
      </c>
      <c r="H11" s="209" t="str">
        <f t="shared" si="2"/>
        <v>项</v>
      </c>
    </row>
    <row r="12" s="178" customFormat="1" ht="36" customHeight="1" spans="1:8">
      <c r="A12" s="213" t="s">
        <v>193</v>
      </c>
      <c r="B12" s="214" t="s">
        <v>194</v>
      </c>
      <c r="C12" s="215">
        <v>0</v>
      </c>
      <c r="D12" s="216">
        <f t="shared" si="0"/>
        <v>0</v>
      </c>
      <c r="E12" s="218"/>
      <c r="F12" s="218"/>
      <c r="G12" s="217">
        <f t="shared" si="1"/>
        <v>0</v>
      </c>
      <c r="H12" s="209" t="str">
        <f t="shared" si="2"/>
        <v>项</v>
      </c>
    </row>
    <row r="13" s="178" customFormat="1" ht="36" customHeight="1" spans="1:8">
      <c r="A13" s="213" t="s">
        <v>195</v>
      </c>
      <c r="B13" s="214" t="s">
        <v>196</v>
      </c>
      <c r="C13" s="215">
        <v>34</v>
      </c>
      <c r="D13" s="216">
        <f t="shared" si="0"/>
        <v>0</v>
      </c>
      <c r="E13" s="218"/>
      <c r="F13" s="218"/>
      <c r="G13" s="217">
        <f t="shared" si="1"/>
        <v>34</v>
      </c>
      <c r="H13" s="209" t="str">
        <f t="shared" si="2"/>
        <v>项</v>
      </c>
    </row>
    <row r="14" s="178" customFormat="1" ht="36" customHeight="1" spans="1:8">
      <c r="A14" s="213" t="s">
        <v>197</v>
      </c>
      <c r="B14" s="214" t="s">
        <v>198</v>
      </c>
      <c r="C14" s="215">
        <v>71</v>
      </c>
      <c r="D14" s="216">
        <f t="shared" si="0"/>
        <v>0</v>
      </c>
      <c r="E14" s="218"/>
      <c r="F14" s="218"/>
      <c r="G14" s="217">
        <f t="shared" si="1"/>
        <v>71</v>
      </c>
      <c r="H14" s="209" t="str">
        <f t="shared" si="2"/>
        <v>项</v>
      </c>
    </row>
    <row r="15" s="178" customFormat="1" ht="36" customHeight="1" spans="1:8">
      <c r="A15" s="213" t="s">
        <v>199</v>
      </c>
      <c r="B15" s="214" t="s">
        <v>200</v>
      </c>
      <c r="C15" s="215">
        <v>0</v>
      </c>
      <c r="D15" s="216">
        <f t="shared" si="0"/>
        <v>0</v>
      </c>
      <c r="E15" s="218"/>
      <c r="F15" s="218"/>
      <c r="G15" s="217">
        <f t="shared" si="1"/>
        <v>0</v>
      </c>
      <c r="H15" s="209" t="str">
        <f t="shared" si="2"/>
        <v>项</v>
      </c>
    </row>
    <row r="16" s="178" customFormat="1" ht="36" customHeight="1" spans="1:8">
      <c r="A16" s="213" t="s">
        <v>201</v>
      </c>
      <c r="B16" s="214" t="s">
        <v>202</v>
      </c>
      <c r="C16" s="215">
        <v>0</v>
      </c>
      <c r="D16" s="216">
        <f t="shared" si="0"/>
        <v>0</v>
      </c>
      <c r="E16" s="218"/>
      <c r="F16" s="218"/>
      <c r="G16" s="217">
        <f t="shared" si="1"/>
        <v>0</v>
      </c>
      <c r="H16" s="209" t="str">
        <f t="shared" si="2"/>
        <v>项</v>
      </c>
    </row>
    <row r="17" s="178" customFormat="1" ht="36" customHeight="1" spans="1:8">
      <c r="A17" s="213" t="s">
        <v>203</v>
      </c>
      <c r="B17" s="214" t="s">
        <v>204</v>
      </c>
      <c r="C17" s="215">
        <v>54</v>
      </c>
      <c r="D17" s="216">
        <f t="shared" si="0"/>
        <v>-25</v>
      </c>
      <c r="E17" s="219"/>
      <c r="F17" s="219">
        <v>-25</v>
      </c>
      <c r="G17" s="217">
        <f t="shared" si="1"/>
        <v>29</v>
      </c>
      <c r="H17" s="209" t="str">
        <f t="shared" si="2"/>
        <v>项</v>
      </c>
    </row>
    <row r="18" s="178" customFormat="1" ht="36" customHeight="1" spans="1:8">
      <c r="A18" s="213" t="s">
        <v>205</v>
      </c>
      <c r="B18" s="214" t="s">
        <v>206</v>
      </c>
      <c r="C18" s="207">
        <f>SUM(C19:C26)</f>
        <v>100</v>
      </c>
      <c r="D18" s="208">
        <f>SUM(D19:D26)</f>
        <v>40</v>
      </c>
      <c r="E18" s="207">
        <f>SUM(E19:E26)</f>
        <v>40</v>
      </c>
      <c r="F18" s="207">
        <f>SUM(F19:F26)</f>
        <v>0</v>
      </c>
      <c r="G18" s="207">
        <f>SUM(G19:G26)</f>
        <v>140</v>
      </c>
      <c r="H18" s="209" t="s">
        <v>182</v>
      </c>
    </row>
    <row r="19" s="178" customFormat="1" ht="36" customHeight="1" spans="1:8">
      <c r="A19" s="213" t="s">
        <v>207</v>
      </c>
      <c r="B19" s="214" t="s">
        <v>184</v>
      </c>
      <c r="C19" s="215">
        <v>0</v>
      </c>
      <c r="D19" s="216">
        <f t="shared" ref="D19:D26" si="3">E19+F19</f>
        <v>0</v>
      </c>
      <c r="E19" s="217"/>
      <c r="F19" s="217"/>
      <c r="G19" s="217">
        <f t="shared" ref="G19:G26" si="4">C19+D19</f>
        <v>0</v>
      </c>
      <c r="H19" s="209" t="str">
        <f t="shared" ref="H19:H26" si="5">IF(LEN(A19)=3,"类",IF(LEN(A19)=5,"款","项"))</f>
        <v>项</v>
      </c>
    </row>
    <row r="20" s="178" customFormat="1" ht="36" customHeight="1" spans="1:8">
      <c r="A20" s="213" t="s">
        <v>208</v>
      </c>
      <c r="B20" s="214" t="s">
        <v>186</v>
      </c>
      <c r="C20" s="215">
        <v>0</v>
      </c>
      <c r="D20" s="216">
        <f t="shared" si="3"/>
        <v>0</v>
      </c>
      <c r="E20" s="218"/>
      <c r="F20" s="218"/>
      <c r="G20" s="217">
        <f t="shared" si="4"/>
        <v>0</v>
      </c>
      <c r="H20" s="209" t="str">
        <f t="shared" si="5"/>
        <v>项</v>
      </c>
    </row>
    <row r="21" s="178" customFormat="1" ht="36" customHeight="1" spans="1:8">
      <c r="A21" s="213" t="s">
        <v>209</v>
      </c>
      <c r="B21" s="214" t="s">
        <v>188</v>
      </c>
      <c r="C21" s="215">
        <v>0</v>
      </c>
      <c r="D21" s="216">
        <f t="shared" si="3"/>
        <v>0</v>
      </c>
      <c r="E21" s="218"/>
      <c r="F21" s="218"/>
      <c r="G21" s="217">
        <f t="shared" si="4"/>
        <v>0</v>
      </c>
      <c r="H21" s="209" t="str">
        <f t="shared" si="5"/>
        <v>项</v>
      </c>
    </row>
    <row r="22" s="178" customFormat="1" ht="36" customHeight="1" spans="1:8">
      <c r="A22" s="213" t="s">
        <v>210</v>
      </c>
      <c r="B22" s="214" t="s">
        <v>211</v>
      </c>
      <c r="C22" s="215">
        <v>18</v>
      </c>
      <c r="D22" s="216">
        <f t="shared" si="3"/>
        <v>0</v>
      </c>
      <c r="E22" s="218"/>
      <c r="F22" s="218"/>
      <c r="G22" s="217">
        <f t="shared" si="4"/>
        <v>18</v>
      </c>
      <c r="H22" s="209" t="str">
        <f t="shared" si="5"/>
        <v>项</v>
      </c>
    </row>
    <row r="23" s="178" customFormat="1" ht="36" customHeight="1" spans="1:8">
      <c r="A23" s="213" t="s">
        <v>212</v>
      </c>
      <c r="B23" s="214" t="s">
        <v>213</v>
      </c>
      <c r="C23" s="215">
        <v>22</v>
      </c>
      <c r="D23" s="216">
        <f t="shared" si="3"/>
        <v>0</v>
      </c>
      <c r="E23" s="218"/>
      <c r="F23" s="218"/>
      <c r="G23" s="217">
        <f t="shared" si="4"/>
        <v>22</v>
      </c>
      <c r="H23" s="209" t="str">
        <f t="shared" si="5"/>
        <v>项</v>
      </c>
    </row>
    <row r="24" s="178" customFormat="1" ht="36" customHeight="1" spans="1:8">
      <c r="A24" s="213" t="s">
        <v>214</v>
      </c>
      <c r="B24" s="214" t="s">
        <v>215</v>
      </c>
      <c r="C24" s="215">
        <v>0</v>
      </c>
      <c r="D24" s="216">
        <f t="shared" si="3"/>
        <v>0</v>
      </c>
      <c r="E24" s="218"/>
      <c r="F24" s="218"/>
      <c r="G24" s="217">
        <f t="shared" si="4"/>
        <v>0</v>
      </c>
      <c r="H24" s="209" t="str">
        <f t="shared" si="5"/>
        <v>项</v>
      </c>
    </row>
    <row r="25" s="178" customFormat="1" ht="36" customHeight="1" spans="1:8">
      <c r="A25" s="213" t="s">
        <v>216</v>
      </c>
      <c r="B25" s="214" t="s">
        <v>202</v>
      </c>
      <c r="C25" s="215">
        <v>0</v>
      </c>
      <c r="D25" s="216">
        <f t="shared" si="3"/>
        <v>0</v>
      </c>
      <c r="E25" s="218"/>
      <c r="F25" s="218"/>
      <c r="G25" s="217">
        <f t="shared" si="4"/>
        <v>0</v>
      </c>
      <c r="H25" s="209" t="str">
        <f t="shared" si="5"/>
        <v>项</v>
      </c>
    </row>
    <row r="26" s="178" customFormat="1" ht="36" customHeight="1" spans="1:8">
      <c r="A26" s="213" t="s">
        <v>217</v>
      </c>
      <c r="B26" s="214" t="s">
        <v>218</v>
      </c>
      <c r="C26" s="215">
        <v>60</v>
      </c>
      <c r="D26" s="216">
        <f t="shared" si="3"/>
        <v>40</v>
      </c>
      <c r="E26" s="219">
        <v>40</v>
      </c>
      <c r="F26" s="218"/>
      <c r="G26" s="217">
        <f t="shared" si="4"/>
        <v>100</v>
      </c>
      <c r="H26" s="209" t="str">
        <f t="shared" si="5"/>
        <v>项</v>
      </c>
    </row>
    <row r="27" s="178" customFormat="1" ht="36" customHeight="1" spans="1:8">
      <c r="A27" s="213" t="s">
        <v>219</v>
      </c>
      <c r="B27" s="214" t="s">
        <v>220</v>
      </c>
      <c r="C27" s="207">
        <f>SUM(C28:C37)</f>
        <v>738</v>
      </c>
      <c r="D27" s="208">
        <f>SUM(D28:D37)</f>
        <v>-57</v>
      </c>
      <c r="E27" s="207">
        <f>SUM(E28:E37)</f>
        <v>53</v>
      </c>
      <c r="F27" s="207">
        <f>SUM(F28:F37)</f>
        <v>-110</v>
      </c>
      <c r="G27" s="207">
        <f>SUM(G28:G37)</f>
        <v>681</v>
      </c>
      <c r="H27" s="209" t="s">
        <v>182</v>
      </c>
    </row>
    <row r="28" s="178" customFormat="1" ht="36" customHeight="1" spans="1:8">
      <c r="A28" s="213" t="s">
        <v>221</v>
      </c>
      <c r="B28" s="214" t="s">
        <v>184</v>
      </c>
      <c r="C28" s="215">
        <v>198</v>
      </c>
      <c r="D28" s="216">
        <f t="shared" ref="D28:D37" si="6">E28+F28</f>
        <v>0</v>
      </c>
      <c r="E28" s="217"/>
      <c r="F28" s="217"/>
      <c r="G28" s="217">
        <f t="shared" ref="G28:G37" si="7">C28+D28</f>
        <v>198</v>
      </c>
      <c r="H28" s="209" t="str">
        <f t="shared" ref="H28:H37" si="8">IF(LEN(A28)=3,"类",IF(LEN(A28)=5,"款","项"))</f>
        <v>项</v>
      </c>
    </row>
    <row r="29" s="178" customFormat="1" ht="36" customHeight="1" spans="1:8">
      <c r="A29" s="213" t="s">
        <v>222</v>
      </c>
      <c r="B29" s="214" t="s">
        <v>186</v>
      </c>
      <c r="C29" s="215">
        <v>0</v>
      </c>
      <c r="D29" s="216">
        <f t="shared" si="6"/>
        <v>0</v>
      </c>
      <c r="E29" s="218"/>
      <c r="F29" s="218"/>
      <c r="G29" s="217">
        <f t="shared" si="7"/>
        <v>0</v>
      </c>
      <c r="H29" s="209" t="str">
        <f t="shared" si="8"/>
        <v>项</v>
      </c>
    </row>
    <row r="30" s="178" customFormat="1" ht="36" customHeight="1" spans="1:8">
      <c r="A30" s="213" t="s">
        <v>223</v>
      </c>
      <c r="B30" s="214" t="s">
        <v>188</v>
      </c>
      <c r="C30" s="215">
        <v>53</v>
      </c>
      <c r="D30" s="216">
        <f t="shared" si="6"/>
        <v>50</v>
      </c>
      <c r="E30" s="220">
        <v>50</v>
      </c>
      <c r="F30" s="217"/>
      <c r="G30" s="217">
        <f t="shared" si="7"/>
        <v>103</v>
      </c>
      <c r="H30" s="209" t="str">
        <f t="shared" si="8"/>
        <v>项</v>
      </c>
    </row>
    <row r="31" s="178" customFormat="1" ht="36" customHeight="1" spans="1:8">
      <c r="A31" s="213" t="s">
        <v>224</v>
      </c>
      <c r="B31" s="214" t="s">
        <v>225</v>
      </c>
      <c r="C31" s="215">
        <v>0</v>
      </c>
      <c r="D31" s="216">
        <f t="shared" si="6"/>
        <v>0</v>
      </c>
      <c r="E31" s="218"/>
      <c r="F31" s="218"/>
      <c r="G31" s="217">
        <f t="shared" si="7"/>
        <v>0</v>
      </c>
      <c r="H31" s="209" t="str">
        <f t="shared" si="8"/>
        <v>项</v>
      </c>
    </row>
    <row r="32" s="178" customFormat="1" ht="36" customHeight="1" spans="1:8">
      <c r="A32" s="213" t="s">
        <v>226</v>
      </c>
      <c r="B32" s="214" t="s">
        <v>227</v>
      </c>
      <c r="C32" s="215">
        <v>0</v>
      </c>
      <c r="D32" s="216">
        <f t="shared" si="6"/>
        <v>0</v>
      </c>
      <c r="E32" s="218"/>
      <c r="F32" s="218"/>
      <c r="G32" s="217">
        <f t="shared" si="7"/>
        <v>0</v>
      </c>
      <c r="H32" s="209" t="str">
        <f t="shared" si="8"/>
        <v>项</v>
      </c>
    </row>
    <row r="33" s="178" customFormat="1" ht="36" customHeight="1" spans="1:8">
      <c r="A33" s="213" t="s">
        <v>228</v>
      </c>
      <c r="B33" s="214" t="s">
        <v>229</v>
      </c>
      <c r="C33" s="215">
        <v>0</v>
      </c>
      <c r="D33" s="216">
        <f t="shared" si="6"/>
        <v>0</v>
      </c>
      <c r="E33" s="218"/>
      <c r="F33" s="218"/>
      <c r="G33" s="217">
        <f t="shared" si="7"/>
        <v>0</v>
      </c>
      <c r="H33" s="209" t="str">
        <f t="shared" si="8"/>
        <v>项</v>
      </c>
    </row>
    <row r="34" s="178" customFormat="1" ht="36" customHeight="1" spans="1:8">
      <c r="A34" s="213" t="s">
        <v>230</v>
      </c>
      <c r="B34" s="214" t="s">
        <v>231</v>
      </c>
      <c r="C34" s="215">
        <v>5</v>
      </c>
      <c r="D34" s="216">
        <f t="shared" si="6"/>
        <v>3</v>
      </c>
      <c r="E34" s="219">
        <v>3</v>
      </c>
      <c r="F34" s="218"/>
      <c r="G34" s="217">
        <f t="shared" si="7"/>
        <v>8</v>
      </c>
      <c r="H34" s="209" t="str">
        <f t="shared" si="8"/>
        <v>项</v>
      </c>
    </row>
    <row r="35" s="178" customFormat="1" ht="36" customHeight="1" spans="1:8">
      <c r="A35" s="213" t="s">
        <v>232</v>
      </c>
      <c r="B35" s="214" t="s">
        <v>233</v>
      </c>
      <c r="C35" s="215">
        <v>0</v>
      </c>
      <c r="D35" s="216">
        <f t="shared" si="6"/>
        <v>0</v>
      </c>
      <c r="E35" s="218"/>
      <c r="F35" s="218"/>
      <c r="G35" s="217">
        <f t="shared" si="7"/>
        <v>0</v>
      </c>
      <c r="H35" s="209" t="str">
        <f t="shared" si="8"/>
        <v>项</v>
      </c>
    </row>
    <row r="36" s="178" customFormat="1" ht="36" customHeight="1" spans="1:8">
      <c r="A36" s="213" t="s">
        <v>234</v>
      </c>
      <c r="B36" s="214" t="s">
        <v>202</v>
      </c>
      <c r="C36" s="215">
        <v>0</v>
      </c>
      <c r="D36" s="216">
        <f t="shared" si="6"/>
        <v>0</v>
      </c>
      <c r="E36" s="217"/>
      <c r="F36" s="217"/>
      <c r="G36" s="217">
        <f t="shared" si="7"/>
        <v>0</v>
      </c>
      <c r="H36" s="209" t="str">
        <f t="shared" si="8"/>
        <v>项</v>
      </c>
    </row>
    <row r="37" s="178" customFormat="1" ht="36" customHeight="1" spans="1:8">
      <c r="A37" s="213" t="s">
        <v>235</v>
      </c>
      <c r="B37" s="214" t="s">
        <v>236</v>
      </c>
      <c r="C37" s="215">
        <v>482</v>
      </c>
      <c r="D37" s="216">
        <f t="shared" si="6"/>
        <v>-110</v>
      </c>
      <c r="E37" s="220"/>
      <c r="F37" s="220">
        <v>-110</v>
      </c>
      <c r="G37" s="217">
        <f t="shared" si="7"/>
        <v>372</v>
      </c>
      <c r="H37" s="209" t="str">
        <f t="shared" si="8"/>
        <v>项</v>
      </c>
    </row>
    <row r="38" s="178" customFormat="1" ht="36" customHeight="1" spans="1:8">
      <c r="A38" s="213" t="s">
        <v>237</v>
      </c>
      <c r="B38" s="214" t="s">
        <v>238</v>
      </c>
      <c r="C38" s="207">
        <f>SUM(C39:C48)</f>
        <v>160</v>
      </c>
      <c r="D38" s="208">
        <f>SUM(D39:D48)</f>
        <v>0</v>
      </c>
      <c r="E38" s="207">
        <f>SUM(E39:E48)</f>
        <v>0</v>
      </c>
      <c r="F38" s="207">
        <f>SUM(F39:F48)</f>
        <v>0</v>
      </c>
      <c r="G38" s="207">
        <f>SUM(G39:G48)</f>
        <v>160</v>
      </c>
      <c r="H38" s="209" t="s">
        <v>182</v>
      </c>
    </row>
    <row r="39" s="178" customFormat="1" ht="36" customHeight="1" spans="1:8">
      <c r="A39" s="213" t="s">
        <v>239</v>
      </c>
      <c r="B39" s="214" t="s">
        <v>184</v>
      </c>
      <c r="C39" s="215">
        <v>0</v>
      </c>
      <c r="D39" s="216">
        <f t="shared" ref="D39:D48" si="9">E39+F39</f>
        <v>0</v>
      </c>
      <c r="E39" s="217"/>
      <c r="F39" s="217"/>
      <c r="G39" s="217">
        <f t="shared" ref="G39:G48" si="10">C39+D39</f>
        <v>0</v>
      </c>
      <c r="H39" s="209" t="str">
        <f t="shared" ref="H39:H48" si="11">IF(LEN(A39)=3,"类",IF(LEN(A39)=5,"款","项"))</f>
        <v>项</v>
      </c>
    </row>
    <row r="40" s="178" customFormat="1" ht="36" customHeight="1" spans="1:8">
      <c r="A40" s="213" t="s">
        <v>240</v>
      </c>
      <c r="B40" s="214" t="s">
        <v>186</v>
      </c>
      <c r="C40" s="215">
        <v>0</v>
      </c>
      <c r="D40" s="216">
        <f t="shared" si="9"/>
        <v>0</v>
      </c>
      <c r="E40" s="218"/>
      <c r="F40" s="218"/>
      <c r="G40" s="217">
        <f t="shared" si="10"/>
        <v>0</v>
      </c>
      <c r="H40" s="209" t="str">
        <f t="shared" si="11"/>
        <v>项</v>
      </c>
    </row>
    <row r="41" s="178" customFormat="1" ht="36" customHeight="1" spans="1:8">
      <c r="A41" s="213" t="s">
        <v>241</v>
      </c>
      <c r="B41" s="214" t="s">
        <v>188</v>
      </c>
      <c r="C41" s="215">
        <v>0</v>
      </c>
      <c r="D41" s="216">
        <f t="shared" si="9"/>
        <v>0</v>
      </c>
      <c r="E41" s="218"/>
      <c r="F41" s="218"/>
      <c r="G41" s="217">
        <f t="shared" si="10"/>
        <v>0</v>
      </c>
      <c r="H41" s="209" t="str">
        <f t="shared" si="11"/>
        <v>项</v>
      </c>
    </row>
    <row r="42" s="178" customFormat="1" ht="36" customHeight="1" spans="1:8">
      <c r="A42" s="213" t="s">
        <v>242</v>
      </c>
      <c r="B42" s="214" t="s">
        <v>243</v>
      </c>
      <c r="C42" s="215">
        <v>0</v>
      </c>
      <c r="D42" s="216">
        <f t="shared" si="9"/>
        <v>0</v>
      </c>
      <c r="E42" s="218"/>
      <c r="F42" s="218"/>
      <c r="G42" s="217">
        <f t="shared" si="10"/>
        <v>0</v>
      </c>
      <c r="H42" s="209" t="str">
        <f t="shared" si="11"/>
        <v>项</v>
      </c>
    </row>
    <row r="43" s="178" customFormat="1" ht="36" customHeight="1" spans="1:8">
      <c r="A43" s="213" t="s">
        <v>244</v>
      </c>
      <c r="B43" s="214" t="s">
        <v>245</v>
      </c>
      <c r="C43" s="215">
        <v>5</v>
      </c>
      <c r="D43" s="216">
        <f t="shared" si="9"/>
        <v>0</v>
      </c>
      <c r="E43" s="218"/>
      <c r="F43" s="218"/>
      <c r="G43" s="217">
        <f t="shared" si="10"/>
        <v>5</v>
      </c>
      <c r="H43" s="209" t="str">
        <f t="shared" si="11"/>
        <v>项</v>
      </c>
    </row>
    <row r="44" s="178" customFormat="1" ht="36" customHeight="1" spans="1:8">
      <c r="A44" s="213" t="s">
        <v>246</v>
      </c>
      <c r="B44" s="214" t="s">
        <v>247</v>
      </c>
      <c r="C44" s="215">
        <v>0</v>
      </c>
      <c r="D44" s="216">
        <f t="shared" si="9"/>
        <v>0</v>
      </c>
      <c r="E44" s="218"/>
      <c r="F44" s="218"/>
      <c r="G44" s="217">
        <f t="shared" si="10"/>
        <v>0</v>
      </c>
      <c r="H44" s="209" t="str">
        <f t="shared" si="11"/>
        <v>项</v>
      </c>
    </row>
    <row r="45" s="178" customFormat="1" ht="36" customHeight="1" spans="1:8">
      <c r="A45" s="213" t="s">
        <v>248</v>
      </c>
      <c r="B45" s="214" t="s">
        <v>249</v>
      </c>
      <c r="C45" s="215">
        <v>0</v>
      </c>
      <c r="D45" s="216">
        <f t="shared" si="9"/>
        <v>0</v>
      </c>
      <c r="E45" s="218"/>
      <c r="F45" s="218"/>
      <c r="G45" s="217">
        <f t="shared" si="10"/>
        <v>0</v>
      </c>
      <c r="H45" s="209" t="str">
        <f t="shared" si="11"/>
        <v>项</v>
      </c>
    </row>
    <row r="46" s="178" customFormat="1" ht="36" customHeight="1" spans="1:8">
      <c r="A46" s="213" t="s">
        <v>250</v>
      </c>
      <c r="B46" s="214" t="s">
        <v>251</v>
      </c>
      <c r="C46" s="215">
        <v>0</v>
      </c>
      <c r="D46" s="216">
        <f t="shared" si="9"/>
        <v>0</v>
      </c>
      <c r="E46" s="218"/>
      <c r="F46" s="218"/>
      <c r="G46" s="217">
        <f t="shared" si="10"/>
        <v>0</v>
      </c>
      <c r="H46" s="209" t="str">
        <f t="shared" si="11"/>
        <v>项</v>
      </c>
    </row>
    <row r="47" s="178" customFormat="1" ht="36" customHeight="1" spans="1:8">
      <c r="A47" s="213" t="s">
        <v>252</v>
      </c>
      <c r="B47" s="214" t="s">
        <v>202</v>
      </c>
      <c r="C47" s="215">
        <v>0</v>
      </c>
      <c r="D47" s="216">
        <f t="shared" si="9"/>
        <v>0</v>
      </c>
      <c r="E47" s="218"/>
      <c r="F47" s="218"/>
      <c r="G47" s="217">
        <f t="shared" si="10"/>
        <v>0</v>
      </c>
      <c r="H47" s="209" t="str">
        <f t="shared" si="11"/>
        <v>项</v>
      </c>
    </row>
    <row r="48" s="178" customFormat="1" ht="36" customHeight="1" spans="1:8">
      <c r="A48" s="213" t="s">
        <v>253</v>
      </c>
      <c r="B48" s="214" t="s">
        <v>254</v>
      </c>
      <c r="C48" s="215">
        <v>155</v>
      </c>
      <c r="D48" s="216">
        <f t="shared" si="9"/>
        <v>0</v>
      </c>
      <c r="E48" s="218"/>
      <c r="F48" s="218"/>
      <c r="G48" s="217">
        <f t="shared" si="10"/>
        <v>155</v>
      </c>
      <c r="H48" s="209" t="str">
        <f t="shared" si="11"/>
        <v>项</v>
      </c>
    </row>
    <row r="49" s="178" customFormat="1" ht="36" customHeight="1" spans="1:8">
      <c r="A49" s="213" t="s">
        <v>255</v>
      </c>
      <c r="B49" s="214" t="s">
        <v>256</v>
      </c>
      <c r="C49" s="207">
        <f>SUM(C50:C59)</f>
        <v>35</v>
      </c>
      <c r="D49" s="208">
        <f>SUM(D50:D59)</f>
        <v>60</v>
      </c>
      <c r="E49" s="207">
        <f>SUM(E50:E59)</f>
        <v>60</v>
      </c>
      <c r="F49" s="207">
        <f>SUM(F50:F59)</f>
        <v>0</v>
      </c>
      <c r="G49" s="207">
        <f>SUM(G50:G59)</f>
        <v>95</v>
      </c>
      <c r="H49" s="209" t="s">
        <v>182</v>
      </c>
    </row>
    <row r="50" s="178" customFormat="1" ht="36" customHeight="1" spans="1:8">
      <c r="A50" s="213" t="s">
        <v>257</v>
      </c>
      <c r="B50" s="214" t="s">
        <v>184</v>
      </c>
      <c r="C50" s="215">
        <v>0</v>
      </c>
      <c r="D50" s="216">
        <f t="shared" ref="D50:D59" si="12">E50+F50</f>
        <v>0</v>
      </c>
      <c r="E50" s="217"/>
      <c r="F50" s="217"/>
      <c r="G50" s="217">
        <f t="shared" ref="G50:G59" si="13">C50+D50</f>
        <v>0</v>
      </c>
      <c r="H50" s="209" t="str">
        <f t="shared" ref="H50:H59" si="14">IF(LEN(A50)=3,"类",IF(LEN(A50)=5,"款","项"))</f>
        <v>项</v>
      </c>
    </row>
    <row r="51" s="178" customFormat="1" ht="36" customHeight="1" spans="1:8">
      <c r="A51" s="213" t="s">
        <v>258</v>
      </c>
      <c r="B51" s="214" t="s">
        <v>186</v>
      </c>
      <c r="C51" s="215">
        <v>0</v>
      </c>
      <c r="D51" s="216">
        <f t="shared" si="12"/>
        <v>0</v>
      </c>
      <c r="E51" s="218"/>
      <c r="F51" s="218"/>
      <c r="G51" s="217">
        <f t="shared" si="13"/>
        <v>0</v>
      </c>
      <c r="H51" s="209" t="str">
        <f t="shared" si="14"/>
        <v>项</v>
      </c>
    </row>
    <row r="52" s="178" customFormat="1" ht="36" customHeight="1" spans="1:8">
      <c r="A52" s="213" t="s">
        <v>259</v>
      </c>
      <c r="B52" s="214" t="s">
        <v>188</v>
      </c>
      <c r="C52" s="215">
        <v>0</v>
      </c>
      <c r="D52" s="216">
        <f t="shared" si="12"/>
        <v>0</v>
      </c>
      <c r="E52" s="218"/>
      <c r="F52" s="218"/>
      <c r="G52" s="217">
        <f t="shared" si="13"/>
        <v>0</v>
      </c>
      <c r="H52" s="209" t="str">
        <f t="shared" si="14"/>
        <v>项</v>
      </c>
    </row>
    <row r="53" s="178" customFormat="1" ht="36" customHeight="1" spans="1:8">
      <c r="A53" s="213" t="s">
        <v>260</v>
      </c>
      <c r="B53" s="214" t="s">
        <v>261</v>
      </c>
      <c r="C53" s="215">
        <v>0</v>
      </c>
      <c r="D53" s="216">
        <f t="shared" si="12"/>
        <v>0</v>
      </c>
      <c r="E53" s="218"/>
      <c r="F53" s="218"/>
      <c r="G53" s="217">
        <f t="shared" si="13"/>
        <v>0</v>
      </c>
      <c r="H53" s="209" t="str">
        <f t="shared" si="14"/>
        <v>项</v>
      </c>
    </row>
    <row r="54" s="178" customFormat="1" ht="36" customHeight="1" spans="1:8">
      <c r="A54" s="213" t="s">
        <v>262</v>
      </c>
      <c r="B54" s="214" t="s">
        <v>263</v>
      </c>
      <c r="C54" s="215">
        <v>15</v>
      </c>
      <c r="D54" s="216">
        <f t="shared" si="12"/>
        <v>0</v>
      </c>
      <c r="E54" s="218"/>
      <c r="F54" s="218"/>
      <c r="G54" s="217">
        <f t="shared" si="13"/>
        <v>15</v>
      </c>
      <c r="H54" s="209" t="str">
        <f t="shared" si="14"/>
        <v>项</v>
      </c>
    </row>
    <row r="55" s="178" customFormat="1" ht="36" customHeight="1" spans="1:8">
      <c r="A55" s="213" t="s">
        <v>264</v>
      </c>
      <c r="B55" s="214" t="s">
        <v>265</v>
      </c>
      <c r="C55" s="215">
        <v>0</v>
      </c>
      <c r="D55" s="216">
        <f t="shared" si="12"/>
        <v>0</v>
      </c>
      <c r="E55" s="218"/>
      <c r="F55" s="218"/>
      <c r="G55" s="217">
        <f t="shared" si="13"/>
        <v>0</v>
      </c>
      <c r="H55" s="209" t="str">
        <f t="shared" si="14"/>
        <v>项</v>
      </c>
    </row>
    <row r="56" s="178" customFormat="1" ht="36" customHeight="1" spans="1:8">
      <c r="A56" s="213" t="s">
        <v>266</v>
      </c>
      <c r="B56" s="214" t="s">
        <v>267</v>
      </c>
      <c r="C56" s="215">
        <v>0</v>
      </c>
      <c r="D56" s="216">
        <f t="shared" si="12"/>
        <v>0</v>
      </c>
      <c r="E56" s="218"/>
      <c r="F56" s="218"/>
      <c r="G56" s="217">
        <f t="shared" si="13"/>
        <v>0</v>
      </c>
      <c r="H56" s="209" t="str">
        <f t="shared" si="14"/>
        <v>项</v>
      </c>
    </row>
    <row r="57" s="178" customFormat="1" ht="36" customHeight="1" spans="1:8">
      <c r="A57" s="213" t="s">
        <v>268</v>
      </c>
      <c r="B57" s="214" t="s">
        <v>269</v>
      </c>
      <c r="C57" s="215">
        <v>20</v>
      </c>
      <c r="D57" s="216">
        <f t="shared" si="12"/>
        <v>39</v>
      </c>
      <c r="E57" s="219">
        <v>39</v>
      </c>
      <c r="F57" s="218"/>
      <c r="G57" s="217">
        <f t="shared" si="13"/>
        <v>59</v>
      </c>
      <c r="H57" s="209" t="str">
        <f t="shared" si="14"/>
        <v>项</v>
      </c>
    </row>
    <row r="58" s="178" customFormat="1" ht="36" customHeight="1" spans="1:8">
      <c r="A58" s="213" t="s">
        <v>270</v>
      </c>
      <c r="B58" s="214" t="s">
        <v>202</v>
      </c>
      <c r="C58" s="215">
        <v>0</v>
      </c>
      <c r="D58" s="216">
        <f t="shared" si="12"/>
        <v>0</v>
      </c>
      <c r="E58" s="218"/>
      <c r="F58" s="218"/>
      <c r="G58" s="217">
        <f t="shared" si="13"/>
        <v>0</v>
      </c>
      <c r="H58" s="209" t="str">
        <f t="shared" si="14"/>
        <v>项</v>
      </c>
    </row>
    <row r="59" s="178" customFormat="1" ht="36" customHeight="1" spans="1:8">
      <c r="A59" s="213" t="s">
        <v>271</v>
      </c>
      <c r="B59" s="214" t="s">
        <v>272</v>
      </c>
      <c r="C59" s="215">
        <v>0</v>
      </c>
      <c r="D59" s="216">
        <f t="shared" si="12"/>
        <v>21</v>
      </c>
      <c r="E59" s="219">
        <v>21</v>
      </c>
      <c r="F59" s="218"/>
      <c r="G59" s="217">
        <f t="shared" si="13"/>
        <v>21</v>
      </c>
      <c r="H59" s="209" t="str">
        <f t="shared" si="14"/>
        <v>项</v>
      </c>
    </row>
    <row r="60" s="178" customFormat="1" ht="36" customHeight="1" spans="1:8">
      <c r="A60" s="213" t="s">
        <v>273</v>
      </c>
      <c r="B60" s="214" t="s">
        <v>274</v>
      </c>
      <c r="C60" s="207">
        <f>SUM(C61:C70)</f>
        <v>204</v>
      </c>
      <c r="D60" s="208">
        <f>SUM(D61:D70)</f>
        <v>216</v>
      </c>
      <c r="E60" s="207">
        <f>SUM(E61:E70)</f>
        <v>216</v>
      </c>
      <c r="F60" s="207">
        <f>SUM(F61:F70)</f>
        <v>0</v>
      </c>
      <c r="G60" s="207">
        <f>SUM(G61:G70)</f>
        <v>420</v>
      </c>
      <c r="H60" s="209" t="s">
        <v>182</v>
      </c>
    </row>
    <row r="61" s="178" customFormat="1" ht="36" customHeight="1" spans="1:8">
      <c r="A61" s="213" t="s">
        <v>275</v>
      </c>
      <c r="B61" s="214" t="s">
        <v>184</v>
      </c>
      <c r="C61" s="215">
        <v>0</v>
      </c>
      <c r="D61" s="216">
        <f t="shared" ref="D61:D70" si="15">E61+F61</f>
        <v>0</v>
      </c>
      <c r="E61" s="217"/>
      <c r="F61" s="217"/>
      <c r="G61" s="217">
        <f t="shared" ref="G61:G70" si="16">C61+D61</f>
        <v>0</v>
      </c>
      <c r="H61" s="209" t="str">
        <f t="shared" ref="H61:H70" si="17">IF(LEN(A61)=3,"类",IF(LEN(A61)=5,"款","项"))</f>
        <v>项</v>
      </c>
    </row>
    <row r="62" s="178" customFormat="1" ht="36" customHeight="1" spans="1:8">
      <c r="A62" s="213" t="s">
        <v>276</v>
      </c>
      <c r="B62" s="214" t="s">
        <v>186</v>
      </c>
      <c r="C62" s="215">
        <v>0</v>
      </c>
      <c r="D62" s="216">
        <f t="shared" si="15"/>
        <v>0</v>
      </c>
      <c r="E62" s="218"/>
      <c r="F62" s="218"/>
      <c r="G62" s="217">
        <f t="shared" si="16"/>
        <v>0</v>
      </c>
      <c r="H62" s="209" t="str">
        <f t="shared" si="17"/>
        <v>项</v>
      </c>
    </row>
    <row r="63" s="178" customFormat="1" ht="36" customHeight="1" spans="1:8">
      <c r="A63" s="213" t="s">
        <v>277</v>
      </c>
      <c r="B63" s="214" t="s">
        <v>188</v>
      </c>
      <c r="C63" s="215">
        <v>0</v>
      </c>
      <c r="D63" s="216">
        <f t="shared" si="15"/>
        <v>0</v>
      </c>
      <c r="E63" s="218"/>
      <c r="F63" s="218"/>
      <c r="G63" s="217">
        <f t="shared" si="16"/>
        <v>0</v>
      </c>
      <c r="H63" s="209" t="str">
        <f t="shared" si="17"/>
        <v>项</v>
      </c>
    </row>
    <row r="64" s="178" customFormat="1" ht="36" customHeight="1" spans="1:8">
      <c r="A64" s="213" t="s">
        <v>278</v>
      </c>
      <c r="B64" s="214" t="s">
        <v>279</v>
      </c>
      <c r="C64" s="215">
        <v>0</v>
      </c>
      <c r="D64" s="216">
        <f t="shared" si="15"/>
        <v>0</v>
      </c>
      <c r="E64" s="218"/>
      <c r="F64" s="218"/>
      <c r="G64" s="217">
        <f t="shared" si="16"/>
        <v>0</v>
      </c>
      <c r="H64" s="209" t="str">
        <f t="shared" si="17"/>
        <v>项</v>
      </c>
    </row>
    <row r="65" s="178" customFormat="1" ht="36" customHeight="1" spans="1:8">
      <c r="A65" s="213" t="s">
        <v>280</v>
      </c>
      <c r="B65" s="214" t="s">
        <v>281</v>
      </c>
      <c r="C65" s="215">
        <v>0</v>
      </c>
      <c r="D65" s="216">
        <f t="shared" si="15"/>
        <v>0</v>
      </c>
      <c r="E65" s="218"/>
      <c r="F65" s="218"/>
      <c r="G65" s="217">
        <f t="shared" si="16"/>
        <v>0</v>
      </c>
      <c r="H65" s="209" t="str">
        <f t="shared" si="17"/>
        <v>项</v>
      </c>
    </row>
    <row r="66" s="178" customFormat="1" ht="36" customHeight="1" spans="1:8">
      <c r="A66" s="213" t="s">
        <v>282</v>
      </c>
      <c r="B66" s="214" t="s">
        <v>283</v>
      </c>
      <c r="C66" s="215">
        <v>0</v>
      </c>
      <c r="D66" s="216">
        <f t="shared" si="15"/>
        <v>0</v>
      </c>
      <c r="E66" s="218"/>
      <c r="F66" s="218"/>
      <c r="G66" s="217">
        <f t="shared" si="16"/>
        <v>0</v>
      </c>
      <c r="H66" s="209" t="str">
        <f t="shared" si="17"/>
        <v>项</v>
      </c>
    </row>
    <row r="67" s="178" customFormat="1" ht="36" customHeight="1" spans="1:8">
      <c r="A67" s="213" t="s">
        <v>284</v>
      </c>
      <c r="B67" s="214" t="s">
        <v>285</v>
      </c>
      <c r="C67" s="215">
        <v>15</v>
      </c>
      <c r="D67" s="216">
        <f t="shared" si="15"/>
        <v>0</v>
      </c>
      <c r="E67" s="217"/>
      <c r="F67" s="217"/>
      <c r="G67" s="217">
        <f t="shared" si="16"/>
        <v>15</v>
      </c>
      <c r="H67" s="209" t="str">
        <f t="shared" si="17"/>
        <v>项</v>
      </c>
    </row>
    <row r="68" s="178" customFormat="1" ht="36" customHeight="1" spans="1:8">
      <c r="A68" s="213" t="s">
        <v>286</v>
      </c>
      <c r="B68" s="214" t="s">
        <v>287</v>
      </c>
      <c r="C68" s="215">
        <v>0</v>
      </c>
      <c r="D68" s="216">
        <f t="shared" si="15"/>
        <v>0</v>
      </c>
      <c r="E68" s="218"/>
      <c r="F68" s="218"/>
      <c r="G68" s="217">
        <f t="shared" si="16"/>
        <v>0</v>
      </c>
      <c r="H68" s="209" t="str">
        <f t="shared" si="17"/>
        <v>项</v>
      </c>
    </row>
    <row r="69" s="178" customFormat="1" ht="36" customHeight="1" spans="1:8">
      <c r="A69" s="213" t="s">
        <v>288</v>
      </c>
      <c r="B69" s="214" t="s">
        <v>202</v>
      </c>
      <c r="C69" s="215">
        <v>0</v>
      </c>
      <c r="D69" s="216">
        <f t="shared" si="15"/>
        <v>0</v>
      </c>
      <c r="E69" s="218"/>
      <c r="F69" s="218"/>
      <c r="G69" s="217">
        <f t="shared" si="16"/>
        <v>0</v>
      </c>
      <c r="H69" s="209" t="str">
        <f t="shared" si="17"/>
        <v>项</v>
      </c>
    </row>
    <row r="70" s="178" customFormat="1" ht="36" customHeight="1" spans="1:8">
      <c r="A70" s="213" t="s">
        <v>289</v>
      </c>
      <c r="B70" s="214" t="s">
        <v>290</v>
      </c>
      <c r="C70" s="215">
        <v>189</v>
      </c>
      <c r="D70" s="216">
        <f t="shared" si="15"/>
        <v>216</v>
      </c>
      <c r="E70" s="219">
        <v>216</v>
      </c>
      <c r="F70" s="218"/>
      <c r="G70" s="217">
        <f t="shared" si="16"/>
        <v>405</v>
      </c>
      <c r="H70" s="209" t="str">
        <f t="shared" si="17"/>
        <v>项</v>
      </c>
    </row>
    <row r="71" s="178" customFormat="1" ht="36" customHeight="1" spans="1:8">
      <c r="A71" s="213" t="s">
        <v>291</v>
      </c>
      <c r="B71" s="214" t="s">
        <v>292</v>
      </c>
      <c r="C71" s="207">
        <f>SUM(C72:C83)</f>
        <v>150</v>
      </c>
      <c r="D71" s="208">
        <f>SUM(D72:D83)</f>
        <v>50</v>
      </c>
      <c r="E71" s="207">
        <f>SUM(E72:E83)</f>
        <v>50</v>
      </c>
      <c r="F71" s="207">
        <f>SUM(F72:F83)</f>
        <v>0</v>
      </c>
      <c r="G71" s="207">
        <f>SUM(G72:G83)</f>
        <v>200</v>
      </c>
      <c r="H71" s="209" t="s">
        <v>182</v>
      </c>
    </row>
    <row r="72" s="178" customFormat="1" ht="36" customHeight="1" spans="1:8">
      <c r="A72" s="213" t="s">
        <v>293</v>
      </c>
      <c r="B72" s="214" t="s">
        <v>184</v>
      </c>
      <c r="C72" s="215">
        <v>0</v>
      </c>
      <c r="D72" s="216">
        <f t="shared" ref="D72:D83" si="18">E72+F72</f>
        <v>0</v>
      </c>
      <c r="E72" s="217"/>
      <c r="F72" s="217"/>
      <c r="G72" s="217">
        <f t="shared" ref="G72:G83" si="19">C72+D72</f>
        <v>0</v>
      </c>
      <c r="H72" s="209" t="str">
        <f t="shared" ref="H72:H83" si="20">IF(LEN(A72)=3,"类",IF(LEN(A72)=5,"款","项"))</f>
        <v>项</v>
      </c>
    </row>
    <row r="73" s="178" customFormat="1" ht="36" customHeight="1" spans="1:8">
      <c r="A73" s="213" t="s">
        <v>294</v>
      </c>
      <c r="B73" s="214" t="s">
        <v>186</v>
      </c>
      <c r="C73" s="215">
        <v>0</v>
      </c>
      <c r="D73" s="216">
        <f t="shared" si="18"/>
        <v>0</v>
      </c>
      <c r="E73" s="218"/>
      <c r="F73" s="218"/>
      <c r="G73" s="217">
        <f t="shared" si="19"/>
        <v>0</v>
      </c>
      <c r="H73" s="209" t="str">
        <f t="shared" si="20"/>
        <v>项</v>
      </c>
    </row>
    <row r="74" s="178" customFormat="1" ht="36" customHeight="1" spans="1:8">
      <c r="A74" s="213" t="s">
        <v>295</v>
      </c>
      <c r="B74" s="214" t="s">
        <v>188</v>
      </c>
      <c r="C74" s="215">
        <v>0</v>
      </c>
      <c r="D74" s="216">
        <f t="shared" si="18"/>
        <v>0</v>
      </c>
      <c r="E74" s="218"/>
      <c r="F74" s="218"/>
      <c r="G74" s="217">
        <f t="shared" si="19"/>
        <v>0</v>
      </c>
      <c r="H74" s="209" t="str">
        <f t="shared" si="20"/>
        <v>项</v>
      </c>
    </row>
    <row r="75" s="178" customFormat="1" ht="36" customHeight="1" spans="1:8">
      <c r="A75" s="213" t="s">
        <v>296</v>
      </c>
      <c r="B75" s="214" t="s">
        <v>297</v>
      </c>
      <c r="C75" s="215">
        <v>0</v>
      </c>
      <c r="D75" s="216">
        <f t="shared" si="18"/>
        <v>0</v>
      </c>
      <c r="E75" s="218"/>
      <c r="F75" s="218"/>
      <c r="G75" s="217">
        <f t="shared" si="19"/>
        <v>0</v>
      </c>
      <c r="H75" s="209" t="str">
        <f t="shared" si="20"/>
        <v>项</v>
      </c>
    </row>
    <row r="76" s="178" customFormat="1" ht="36" customHeight="1" spans="1:8">
      <c r="A76" s="213" t="s">
        <v>298</v>
      </c>
      <c r="B76" s="214" t="s">
        <v>299</v>
      </c>
      <c r="C76" s="215">
        <v>0</v>
      </c>
      <c r="D76" s="216">
        <f t="shared" si="18"/>
        <v>0</v>
      </c>
      <c r="E76" s="218"/>
      <c r="F76" s="218"/>
      <c r="G76" s="217">
        <f t="shared" si="19"/>
        <v>0</v>
      </c>
      <c r="H76" s="209" t="str">
        <f t="shared" si="20"/>
        <v>项</v>
      </c>
    </row>
    <row r="77" s="178" customFormat="1" ht="36" customHeight="1" spans="1:8">
      <c r="A77" s="213" t="s">
        <v>300</v>
      </c>
      <c r="B77" s="214" t="s">
        <v>301</v>
      </c>
      <c r="C77" s="215">
        <v>0</v>
      </c>
      <c r="D77" s="216">
        <f t="shared" si="18"/>
        <v>0</v>
      </c>
      <c r="E77" s="218"/>
      <c r="F77" s="218"/>
      <c r="G77" s="217">
        <f t="shared" si="19"/>
        <v>0</v>
      </c>
      <c r="H77" s="209" t="str">
        <f t="shared" si="20"/>
        <v>项</v>
      </c>
    </row>
    <row r="78" s="178" customFormat="1" ht="36" customHeight="1" spans="1:8">
      <c r="A78" s="213" t="s">
        <v>302</v>
      </c>
      <c r="B78" s="214" t="s">
        <v>303</v>
      </c>
      <c r="C78" s="215">
        <v>0</v>
      </c>
      <c r="D78" s="216">
        <f t="shared" si="18"/>
        <v>0</v>
      </c>
      <c r="E78" s="218"/>
      <c r="F78" s="218"/>
      <c r="G78" s="217">
        <f t="shared" si="19"/>
        <v>0</v>
      </c>
      <c r="H78" s="209" t="str">
        <f t="shared" si="20"/>
        <v>项</v>
      </c>
    </row>
    <row r="79" s="178" customFormat="1" ht="36" customHeight="1" spans="1:8">
      <c r="A79" s="213" t="s">
        <v>304</v>
      </c>
      <c r="B79" s="214" t="s">
        <v>305</v>
      </c>
      <c r="C79" s="215">
        <v>0</v>
      </c>
      <c r="D79" s="216">
        <f t="shared" si="18"/>
        <v>0</v>
      </c>
      <c r="E79" s="218"/>
      <c r="F79" s="218"/>
      <c r="G79" s="217">
        <f t="shared" si="19"/>
        <v>0</v>
      </c>
      <c r="H79" s="209" t="str">
        <f t="shared" si="20"/>
        <v>项</v>
      </c>
    </row>
    <row r="80" s="178" customFormat="1" ht="36" customHeight="1" spans="1:8">
      <c r="A80" s="213" t="s">
        <v>306</v>
      </c>
      <c r="B80" s="214" t="s">
        <v>285</v>
      </c>
      <c r="C80" s="215">
        <v>0</v>
      </c>
      <c r="D80" s="216">
        <f t="shared" si="18"/>
        <v>0</v>
      </c>
      <c r="E80" s="218"/>
      <c r="F80" s="218"/>
      <c r="G80" s="217">
        <f t="shared" si="19"/>
        <v>0</v>
      </c>
      <c r="H80" s="209" t="str">
        <f t="shared" si="20"/>
        <v>项</v>
      </c>
    </row>
    <row r="81" s="178" customFormat="1" ht="36" customHeight="1" spans="1:8">
      <c r="A81" s="213">
        <v>2010710</v>
      </c>
      <c r="B81" s="214" t="s">
        <v>307</v>
      </c>
      <c r="C81" s="215">
        <v>0</v>
      </c>
      <c r="D81" s="216">
        <f t="shared" si="18"/>
        <v>0</v>
      </c>
      <c r="E81" s="218"/>
      <c r="F81" s="218"/>
      <c r="G81" s="217">
        <f t="shared" si="19"/>
        <v>0</v>
      </c>
      <c r="H81" s="209" t="str">
        <f t="shared" si="20"/>
        <v>项</v>
      </c>
    </row>
    <row r="82" s="178" customFormat="1" ht="36" customHeight="1" spans="1:8">
      <c r="A82" s="213" t="s">
        <v>308</v>
      </c>
      <c r="B82" s="214" t="s">
        <v>202</v>
      </c>
      <c r="C82" s="215">
        <v>0</v>
      </c>
      <c r="D82" s="216">
        <f t="shared" si="18"/>
        <v>0</v>
      </c>
      <c r="E82" s="218"/>
      <c r="F82" s="218"/>
      <c r="G82" s="217">
        <f t="shared" si="19"/>
        <v>0</v>
      </c>
      <c r="H82" s="209" t="str">
        <f t="shared" si="20"/>
        <v>项</v>
      </c>
    </row>
    <row r="83" s="178" customFormat="1" ht="36" customHeight="1" spans="1:8">
      <c r="A83" s="213" t="s">
        <v>309</v>
      </c>
      <c r="B83" s="214" t="s">
        <v>310</v>
      </c>
      <c r="C83" s="215">
        <v>150</v>
      </c>
      <c r="D83" s="216">
        <f t="shared" si="18"/>
        <v>50</v>
      </c>
      <c r="E83" s="219">
        <v>50</v>
      </c>
      <c r="F83" s="218"/>
      <c r="G83" s="217">
        <f t="shared" si="19"/>
        <v>200</v>
      </c>
      <c r="H83" s="209" t="str">
        <f t="shared" si="20"/>
        <v>项</v>
      </c>
    </row>
    <row r="84" s="178" customFormat="1" ht="36" customHeight="1" spans="1:8">
      <c r="A84" s="213" t="s">
        <v>311</v>
      </c>
      <c r="B84" s="214" t="s">
        <v>312</v>
      </c>
      <c r="C84" s="207">
        <f>SUM(C85:C92)</f>
        <v>30</v>
      </c>
      <c r="D84" s="208">
        <f>SUM(D85:D92)</f>
        <v>0</v>
      </c>
      <c r="E84" s="207">
        <f>SUM(E85:E92)</f>
        <v>0</v>
      </c>
      <c r="F84" s="207">
        <f>SUM(F85:F92)</f>
        <v>0</v>
      </c>
      <c r="G84" s="207">
        <f>SUM(G85:G92)</f>
        <v>30</v>
      </c>
      <c r="H84" s="209" t="s">
        <v>182</v>
      </c>
    </row>
    <row r="85" s="178" customFormat="1" ht="36" customHeight="1" spans="1:8">
      <c r="A85" s="213" t="s">
        <v>313</v>
      </c>
      <c r="B85" s="214" t="s">
        <v>184</v>
      </c>
      <c r="C85" s="215">
        <v>0</v>
      </c>
      <c r="D85" s="216">
        <f t="shared" ref="D85:D92" si="21">E85+F85</f>
        <v>0</v>
      </c>
      <c r="E85" s="217"/>
      <c r="F85" s="217"/>
      <c r="G85" s="217">
        <f t="shared" ref="G85:G92" si="22">C85+D85</f>
        <v>0</v>
      </c>
      <c r="H85" s="209" t="str">
        <f t="shared" ref="H85:H92" si="23">IF(LEN(A85)=3,"类",IF(LEN(A85)=5,"款","项"))</f>
        <v>项</v>
      </c>
    </row>
    <row r="86" s="178" customFormat="1" ht="36" customHeight="1" spans="1:8">
      <c r="A86" s="213" t="s">
        <v>314</v>
      </c>
      <c r="B86" s="214" t="s">
        <v>186</v>
      </c>
      <c r="C86" s="215">
        <v>0</v>
      </c>
      <c r="D86" s="216">
        <f t="shared" si="21"/>
        <v>0</v>
      </c>
      <c r="E86" s="218"/>
      <c r="F86" s="218"/>
      <c r="G86" s="217">
        <f t="shared" si="22"/>
        <v>0</v>
      </c>
      <c r="H86" s="209" t="str">
        <f t="shared" si="23"/>
        <v>项</v>
      </c>
    </row>
    <row r="87" s="178" customFormat="1" ht="36" customHeight="1" spans="1:8">
      <c r="A87" s="213" t="s">
        <v>315</v>
      </c>
      <c r="B87" s="214" t="s">
        <v>188</v>
      </c>
      <c r="C87" s="215">
        <v>0</v>
      </c>
      <c r="D87" s="216">
        <f t="shared" si="21"/>
        <v>0</v>
      </c>
      <c r="E87" s="218"/>
      <c r="F87" s="218"/>
      <c r="G87" s="217">
        <f t="shared" si="22"/>
        <v>0</v>
      </c>
      <c r="H87" s="209" t="str">
        <f t="shared" si="23"/>
        <v>项</v>
      </c>
    </row>
    <row r="88" s="178" customFormat="1" ht="36" customHeight="1" spans="1:8">
      <c r="A88" s="213" t="s">
        <v>316</v>
      </c>
      <c r="B88" s="214" t="s">
        <v>317</v>
      </c>
      <c r="C88" s="215">
        <v>0</v>
      </c>
      <c r="D88" s="216">
        <f t="shared" si="21"/>
        <v>0</v>
      </c>
      <c r="E88" s="218"/>
      <c r="F88" s="218"/>
      <c r="G88" s="217">
        <f t="shared" si="22"/>
        <v>0</v>
      </c>
      <c r="H88" s="209" t="str">
        <f t="shared" si="23"/>
        <v>项</v>
      </c>
    </row>
    <row r="89" s="178" customFormat="1" ht="36" customHeight="1" spans="1:8">
      <c r="A89" s="213" t="s">
        <v>318</v>
      </c>
      <c r="B89" s="214" t="s">
        <v>319</v>
      </c>
      <c r="C89" s="215">
        <v>0</v>
      </c>
      <c r="D89" s="216">
        <f t="shared" si="21"/>
        <v>0</v>
      </c>
      <c r="E89" s="218"/>
      <c r="F89" s="218"/>
      <c r="G89" s="217">
        <f t="shared" si="22"/>
        <v>0</v>
      </c>
      <c r="H89" s="209" t="str">
        <f t="shared" si="23"/>
        <v>项</v>
      </c>
    </row>
    <row r="90" s="178" customFormat="1" ht="36" customHeight="1" spans="1:8">
      <c r="A90" s="213" t="s">
        <v>320</v>
      </c>
      <c r="B90" s="214" t="s">
        <v>285</v>
      </c>
      <c r="C90" s="215">
        <v>0</v>
      </c>
      <c r="D90" s="216">
        <f t="shared" si="21"/>
        <v>0</v>
      </c>
      <c r="E90" s="218"/>
      <c r="F90" s="218"/>
      <c r="G90" s="217">
        <f t="shared" si="22"/>
        <v>0</v>
      </c>
      <c r="H90" s="209" t="str">
        <f t="shared" si="23"/>
        <v>项</v>
      </c>
    </row>
    <row r="91" s="178" customFormat="1" ht="36" customHeight="1" spans="1:8">
      <c r="A91" s="213" t="s">
        <v>321</v>
      </c>
      <c r="B91" s="214" t="s">
        <v>202</v>
      </c>
      <c r="C91" s="215">
        <v>0</v>
      </c>
      <c r="D91" s="216">
        <f t="shared" si="21"/>
        <v>0</v>
      </c>
      <c r="E91" s="218"/>
      <c r="F91" s="218"/>
      <c r="G91" s="217">
        <f t="shared" si="22"/>
        <v>0</v>
      </c>
      <c r="H91" s="209" t="str">
        <f t="shared" si="23"/>
        <v>项</v>
      </c>
    </row>
    <row r="92" s="178" customFormat="1" ht="36" customHeight="1" spans="1:8">
      <c r="A92" s="213" t="s">
        <v>322</v>
      </c>
      <c r="B92" s="214" t="s">
        <v>323</v>
      </c>
      <c r="C92" s="215">
        <v>30</v>
      </c>
      <c r="D92" s="216">
        <f t="shared" si="21"/>
        <v>0</v>
      </c>
      <c r="E92" s="218"/>
      <c r="F92" s="218"/>
      <c r="G92" s="217">
        <f t="shared" si="22"/>
        <v>30</v>
      </c>
      <c r="H92" s="209" t="str">
        <f t="shared" si="23"/>
        <v>项</v>
      </c>
    </row>
    <row r="93" s="178" customFormat="1" ht="36" customHeight="1" spans="1:8">
      <c r="A93" s="213" t="s">
        <v>324</v>
      </c>
      <c r="B93" s="214" t="s">
        <v>325</v>
      </c>
      <c r="C93" s="207">
        <f>SUM(C94:C105)</f>
        <v>0</v>
      </c>
      <c r="D93" s="208">
        <f>SUM(D94:D105)</f>
        <v>0</v>
      </c>
      <c r="E93" s="207">
        <f>SUM(E94:E105)</f>
        <v>0</v>
      </c>
      <c r="F93" s="207">
        <f>SUM(F94:F105)</f>
        <v>0</v>
      </c>
      <c r="G93" s="207">
        <f>SUM(G94:G105)</f>
        <v>0</v>
      </c>
      <c r="H93" s="209" t="s">
        <v>182</v>
      </c>
    </row>
    <row r="94" s="178" customFormat="1" ht="36" customHeight="1" spans="1:8">
      <c r="A94" s="213" t="s">
        <v>326</v>
      </c>
      <c r="B94" s="214" t="s">
        <v>184</v>
      </c>
      <c r="C94" s="215">
        <v>0</v>
      </c>
      <c r="D94" s="216">
        <f t="shared" ref="D94:D105" si="24">E94+F94</f>
        <v>0</v>
      </c>
      <c r="E94" s="218"/>
      <c r="F94" s="218"/>
      <c r="G94" s="217">
        <f t="shared" ref="G94:G105" si="25">C94+D94</f>
        <v>0</v>
      </c>
      <c r="H94" s="209" t="str">
        <f t="shared" ref="H94:H105" si="26">IF(LEN(A94)=3,"类",IF(LEN(A94)=5,"款","项"))</f>
        <v>项</v>
      </c>
    </row>
    <row r="95" s="178" customFormat="1" ht="36" customHeight="1" spans="1:8">
      <c r="A95" s="213" t="s">
        <v>327</v>
      </c>
      <c r="B95" s="214" t="s">
        <v>186</v>
      </c>
      <c r="C95" s="215">
        <v>0</v>
      </c>
      <c r="D95" s="216">
        <f t="shared" si="24"/>
        <v>0</v>
      </c>
      <c r="E95" s="218"/>
      <c r="F95" s="218"/>
      <c r="G95" s="217">
        <f t="shared" si="25"/>
        <v>0</v>
      </c>
      <c r="H95" s="209" t="str">
        <f t="shared" si="26"/>
        <v>项</v>
      </c>
    </row>
    <row r="96" s="178" customFormat="1" ht="36" customHeight="1" spans="1:8">
      <c r="A96" s="213" t="s">
        <v>328</v>
      </c>
      <c r="B96" s="214" t="s">
        <v>188</v>
      </c>
      <c r="C96" s="215">
        <v>0</v>
      </c>
      <c r="D96" s="216">
        <f t="shared" si="24"/>
        <v>0</v>
      </c>
      <c r="E96" s="218"/>
      <c r="F96" s="218"/>
      <c r="G96" s="217">
        <f t="shared" si="25"/>
        <v>0</v>
      </c>
      <c r="H96" s="209" t="str">
        <f t="shared" si="26"/>
        <v>项</v>
      </c>
    </row>
    <row r="97" s="178" customFormat="1" ht="36" customHeight="1" spans="1:8">
      <c r="A97" s="213" t="s">
        <v>329</v>
      </c>
      <c r="B97" s="214" t="s">
        <v>330</v>
      </c>
      <c r="C97" s="215">
        <v>0</v>
      </c>
      <c r="D97" s="216">
        <f t="shared" si="24"/>
        <v>0</v>
      </c>
      <c r="E97" s="218"/>
      <c r="F97" s="218"/>
      <c r="G97" s="217">
        <f t="shared" si="25"/>
        <v>0</v>
      </c>
      <c r="H97" s="209" t="str">
        <f t="shared" si="26"/>
        <v>项</v>
      </c>
    </row>
    <row r="98" s="178" customFormat="1" ht="36" customHeight="1" spans="1:8">
      <c r="A98" s="213" t="s">
        <v>331</v>
      </c>
      <c r="B98" s="214" t="s">
        <v>332</v>
      </c>
      <c r="C98" s="215">
        <v>0</v>
      </c>
      <c r="D98" s="216">
        <f t="shared" si="24"/>
        <v>0</v>
      </c>
      <c r="E98" s="218"/>
      <c r="F98" s="218"/>
      <c r="G98" s="217">
        <f t="shared" si="25"/>
        <v>0</v>
      </c>
      <c r="H98" s="209" t="str">
        <f t="shared" si="26"/>
        <v>项</v>
      </c>
    </row>
    <row r="99" s="178" customFormat="1" ht="36" customHeight="1" spans="1:8">
      <c r="A99" s="213" t="s">
        <v>333</v>
      </c>
      <c r="B99" s="214" t="s">
        <v>285</v>
      </c>
      <c r="C99" s="215">
        <v>0</v>
      </c>
      <c r="D99" s="216">
        <f t="shared" si="24"/>
        <v>0</v>
      </c>
      <c r="E99" s="218"/>
      <c r="F99" s="218"/>
      <c r="G99" s="217">
        <f t="shared" si="25"/>
        <v>0</v>
      </c>
      <c r="H99" s="209" t="str">
        <f t="shared" si="26"/>
        <v>项</v>
      </c>
    </row>
    <row r="100" s="178" customFormat="1" ht="36" customHeight="1" spans="1:8">
      <c r="A100" s="213" t="s">
        <v>334</v>
      </c>
      <c r="B100" s="214" t="s">
        <v>335</v>
      </c>
      <c r="C100" s="215">
        <v>0</v>
      </c>
      <c r="D100" s="216">
        <f t="shared" si="24"/>
        <v>0</v>
      </c>
      <c r="E100" s="218"/>
      <c r="F100" s="218"/>
      <c r="G100" s="217">
        <f t="shared" si="25"/>
        <v>0</v>
      </c>
      <c r="H100" s="209" t="str">
        <f t="shared" si="26"/>
        <v>项</v>
      </c>
    </row>
    <row r="101" s="178" customFormat="1" ht="36" customHeight="1" spans="1:8">
      <c r="A101" s="213" t="s">
        <v>336</v>
      </c>
      <c r="B101" s="214" t="s">
        <v>337</v>
      </c>
      <c r="C101" s="215">
        <v>0</v>
      </c>
      <c r="D101" s="216">
        <f t="shared" si="24"/>
        <v>0</v>
      </c>
      <c r="E101" s="218"/>
      <c r="F101" s="218"/>
      <c r="G101" s="217">
        <f t="shared" si="25"/>
        <v>0</v>
      </c>
      <c r="H101" s="209" t="str">
        <f t="shared" si="26"/>
        <v>项</v>
      </c>
    </row>
    <row r="102" s="178" customFormat="1" ht="36" customHeight="1" spans="1:8">
      <c r="A102" s="213" t="s">
        <v>338</v>
      </c>
      <c r="B102" s="214" t="s">
        <v>339</v>
      </c>
      <c r="C102" s="215">
        <v>0</v>
      </c>
      <c r="D102" s="216">
        <f t="shared" si="24"/>
        <v>0</v>
      </c>
      <c r="E102" s="218"/>
      <c r="F102" s="218"/>
      <c r="G102" s="217">
        <f t="shared" si="25"/>
        <v>0</v>
      </c>
      <c r="H102" s="209" t="str">
        <f t="shared" si="26"/>
        <v>项</v>
      </c>
    </row>
    <row r="103" s="178" customFormat="1" ht="36" customHeight="1" spans="1:8">
      <c r="A103" s="213" t="s">
        <v>340</v>
      </c>
      <c r="B103" s="214" t="s">
        <v>341</v>
      </c>
      <c r="C103" s="215">
        <v>0</v>
      </c>
      <c r="D103" s="216">
        <f t="shared" si="24"/>
        <v>0</v>
      </c>
      <c r="E103" s="218"/>
      <c r="F103" s="218"/>
      <c r="G103" s="217">
        <f t="shared" si="25"/>
        <v>0</v>
      </c>
      <c r="H103" s="209" t="str">
        <f t="shared" si="26"/>
        <v>项</v>
      </c>
    </row>
    <row r="104" s="178" customFormat="1" ht="36" customHeight="1" spans="1:8">
      <c r="A104" s="213" t="s">
        <v>342</v>
      </c>
      <c r="B104" s="214" t="s">
        <v>202</v>
      </c>
      <c r="C104" s="215">
        <v>0</v>
      </c>
      <c r="D104" s="216">
        <f t="shared" si="24"/>
        <v>0</v>
      </c>
      <c r="E104" s="218"/>
      <c r="F104" s="218"/>
      <c r="G104" s="217">
        <f t="shared" si="25"/>
        <v>0</v>
      </c>
      <c r="H104" s="209" t="str">
        <f t="shared" si="26"/>
        <v>项</v>
      </c>
    </row>
    <row r="105" s="178" customFormat="1" ht="36" customHeight="1" spans="1:8">
      <c r="A105" s="213" t="s">
        <v>343</v>
      </c>
      <c r="B105" s="214" t="s">
        <v>344</v>
      </c>
      <c r="C105" s="215">
        <v>0</v>
      </c>
      <c r="D105" s="216">
        <f t="shared" si="24"/>
        <v>0</v>
      </c>
      <c r="E105" s="218"/>
      <c r="F105" s="218"/>
      <c r="G105" s="217">
        <f t="shared" si="25"/>
        <v>0</v>
      </c>
      <c r="H105" s="209" t="str">
        <f t="shared" si="26"/>
        <v>项</v>
      </c>
    </row>
    <row r="106" s="178" customFormat="1" ht="36" customHeight="1" spans="1:8">
      <c r="A106" s="213" t="s">
        <v>345</v>
      </c>
      <c r="B106" s="214" t="s">
        <v>346</v>
      </c>
      <c r="C106" s="207">
        <f>SUM(C107:C114)</f>
        <v>45</v>
      </c>
      <c r="D106" s="208">
        <f>SUM(D107:D114)</f>
        <v>339</v>
      </c>
      <c r="E106" s="207">
        <f>SUM(E107:E114)</f>
        <v>339</v>
      </c>
      <c r="F106" s="207">
        <f>SUM(F107:F114)</f>
        <v>0</v>
      </c>
      <c r="G106" s="207">
        <f>SUM(G107:G114)</f>
        <v>384</v>
      </c>
      <c r="H106" s="209" t="s">
        <v>182</v>
      </c>
    </row>
    <row r="107" s="178" customFormat="1" ht="36" customHeight="1" spans="1:8">
      <c r="A107" s="213" t="s">
        <v>347</v>
      </c>
      <c r="B107" s="214" t="s">
        <v>184</v>
      </c>
      <c r="C107" s="215">
        <v>0</v>
      </c>
      <c r="D107" s="216">
        <f t="shared" ref="D107:D114" si="27">E107+F107</f>
        <v>0</v>
      </c>
      <c r="E107" s="217"/>
      <c r="F107" s="217"/>
      <c r="G107" s="217">
        <f t="shared" ref="G107:G114" si="28">C107+D107</f>
        <v>0</v>
      </c>
      <c r="H107" s="209" t="str">
        <f t="shared" ref="H107:H114" si="29">IF(LEN(A107)=3,"类",IF(LEN(A107)=5,"款","项"))</f>
        <v>项</v>
      </c>
    </row>
    <row r="108" s="178" customFormat="1" ht="36" customHeight="1" spans="1:8">
      <c r="A108" s="213" t="s">
        <v>348</v>
      </c>
      <c r="B108" s="214" t="s">
        <v>186</v>
      </c>
      <c r="C108" s="215">
        <v>25</v>
      </c>
      <c r="D108" s="216">
        <f t="shared" si="27"/>
        <v>110</v>
      </c>
      <c r="E108" s="219">
        <v>110</v>
      </c>
      <c r="F108" s="218"/>
      <c r="G108" s="217">
        <f t="shared" si="28"/>
        <v>135</v>
      </c>
      <c r="H108" s="209" t="str">
        <f t="shared" si="29"/>
        <v>项</v>
      </c>
    </row>
    <row r="109" s="178" customFormat="1" ht="36" customHeight="1" spans="1:8">
      <c r="A109" s="213" t="s">
        <v>349</v>
      </c>
      <c r="B109" s="214" t="s">
        <v>188</v>
      </c>
      <c r="C109" s="215">
        <v>0</v>
      </c>
      <c r="D109" s="216">
        <f t="shared" si="27"/>
        <v>0</v>
      </c>
      <c r="E109" s="218"/>
      <c r="F109" s="218"/>
      <c r="G109" s="217">
        <f t="shared" si="28"/>
        <v>0</v>
      </c>
      <c r="H109" s="209" t="str">
        <f t="shared" si="29"/>
        <v>项</v>
      </c>
    </row>
    <row r="110" s="178" customFormat="1" ht="36" customHeight="1" spans="1:8">
      <c r="A110" s="213" t="s">
        <v>350</v>
      </c>
      <c r="B110" s="214" t="s">
        <v>351</v>
      </c>
      <c r="C110" s="215">
        <v>0</v>
      </c>
      <c r="D110" s="216">
        <f t="shared" si="27"/>
        <v>0</v>
      </c>
      <c r="E110" s="218"/>
      <c r="F110" s="218"/>
      <c r="G110" s="217">
        <f t="shared" si="28"/>
        <v>0</v>
      </c>
      <c r="H110" s="209" t="str">
        <f t="shared" si="29"/>
        <v>项</v>
      </c>
    </row>
    <row r="111" s="178" customFormat="1" ht="36" customHeight="1" spans="1:8">
      <c r="A111" s="213" t="s">
        <v>352</v>
      </c>
      <c r="B111" s="214" t="s">
        <v>353</v>
      </c>
      <c r="C111" s="215">
        <v>0</v>
      </c>
      <c r="D111" s="216">
        <f t="shared" si="27"/>
        <v>0</v>
      </c>
      <c r="E111" s="218"/>
      <c r="F111" s="218"/>
      <c r="G111" s="217">
        <f t="shared" si="28"/>
        <v>0</v>
      </c>
      <c r="H111" s="209" t="str">
        <f t="shared" si="29"/>
        <v>项</v>
      </c>
    </row>
    <row r="112" s="178" customFormat="1" ht="36" customHeight="1" spans="1:8">
      <c r="A112" s="213" t="s">
        <v>354</v>
      </c>
      <c r="B112" s="214" t="s">
        <v>355</v>
      </c>
      <c r="C112" s="215">
        <v>15</v>
      </c>
      <c r="D112" s="216">
        <f t="shared" si="27"/>
        <v>0</v>
      </c>
      <c r="E112" s="218"/>
      <c r="F112" s="218"/>
      <c r="G112" s="217">
        <f t="shared" si="28"/>
        <v>15</v>
      </c>
      <c r="H112" s="209" t="str">
        <f t="shared" si="29"/>
        <v>项</v>
      </c>
    </row>
    <row r="113" s="178" customFormat="1" ht="36" customHeight="1" spans="1:8">
      <c r="A113" s="213" t="s">
        <v>356</v>
      </c>
      <c r="B113" s="214" t="s">
        <v>202</v>
      </c>
      <c r="C113" s="215">
        <v>0</v>
      </c>
      <c r="D113" s="216">
        <f t="shared" si="27"/>
        <v>0</v>
      </c>
      <c r="E113" s="218"/>
      <c r="F113" s="218"/>
      <c r="G113" s="217">
        <f t="shared" si="28"/>
        <v>0</v>
      </c>
      <c r="H113" s="209" t="str">
        <f t="shared" si="29"/>
        <v>项</v>
      </c>
    </row>
    <row r="114" s="178" customFormat="1" ht="36" customHeight="1" spans="1:8">
      <c r="A114" s="213" t="s">
        <v>357</v>
      </c>
      <c r="B114" s="214" t="s">
        <v>358</v>
      </c>
      <c r="C114" s="215">
        <v>5</v>
      </c>
      <c r="D114" s="216">
        <f t="shared" si="27"/>
        <v>229</v>
      </c>
      <c r="E114" s="219">
        <v>229</v>
      </c>
      <c r="F114" s="218"/>
      <c r="G114" s="217">
        <f t="shared" si="28"/>
        <v>234</v>
      </c>
      <c r="H114" s="209" t="str">
        <f t="shared" si="29"/>
        <v>项</v>
      </c>
    </row>
    <row r="115" s="178" customFormat="1" ht="36" customHeight="1" spans="1:8">
      <c r="A115" s="213" t="s">
        <v>359</v>
      </c>
      <c r="B115" s="214" t="s">
        <v>360</v>
      </c>
      <c r="C115" s="207">
        <f>SUM(C116:C125)</f>
        <v>52</v>
      </c>
      <c r="D115" s="208">
        <f>SUM(D116:D125)</f>
        <v>13</v>
      </c>
      <c r="E115" s="207">
        <f>SUM(E116:E125)</f>
        <v>13</v>
      </c>
      <c r="F115" s="207">
        <f>SUM(F116:F125)</f>
        <v>0</v>
      </c>
      <c r="G115" s="207">
        <f>SUM(G116:G125)</f>
        <v>65</v>
      </c>
      <c r="H115" s="209" t="s">
        <v>182</v>
      </c>
    </row>
    <row r="116" s="178" customFormat="1" ht="36" customHeight="1" spans="1:8">
      <c r="A116" s="213" t="s">
        <v>361</v>
      </c>
      <c r="B116" s="214" t="s">
        <v>184</v>
      </c>
      <c r="C116" s="215">
        <v>0</v>
      </c>
      <c r="D116" s="216">
        <f t="shared" ref="D116:D125" si="30">E116+F116</f>
        <v>0</v>
      </c>
      <c r="E116" s="217"/>
      <c r="F116" s="217"/>
      <c r="G116" s="217">
        <f t="shared" ref="G116:G125" si="31">C116+D116</f>
        <v>0</v>
      </c>
      <c r="H116" s="209" t="str">
        <f t="shared" ref="H116:H125" si="32">IF(LEN(A116)=3,"类",IF(LEN(A116)=5,"款","项"))</f>
        <v>项</v>
      </c>
    </row>
    <row r="117" s="178" customFormat="1" ht="36" customHeight="1" spans="1:8">
      <c r="A117" s="213" t="s">
        <v>362</v>
      </c>
      <c r="B117" s="214" t="s">
        <v>186</v>
      </c>
      <c r="C117" s="215">
        <v>0</v>
      </c>
      <c r="D117" s="216">
        <f t="shared" si="30"/>
        <v>0</v>
      </c>
      <c r="E117" s="218"/>
      <c r="F117" s="218"/>
      <c r="G117" s="217">
        <f t="shared" si="31"/>
        <v>0</v>
      </c>
      <c r="H117" s="209" t="str">
        <f t="shared" si="32"/>
        <v>项</v>
      </c>
    </row>
    <row r="118" s="178" customFormat="1" ht="36" customHeight="1" spans="1:8">
      <c r="A118" s="213" t="s">
        <v>363</v>
      </c>
      <c r="B118" s="214" t="s">
        <v>188</v>
      </c>
      <c r="C118" s="215">
        <v>0</v>
      </c>
      <c r="D118" s="216">
        <f t="shared" si="30"/>
        <v>0</v>
      </c>
      <c r="E118" s="218"/>
      <c r="F118" s="218"/>
      <c r="G118" s="217">
        <f t="shared" si="31"/>
        <v>0</v>
      </c>
      <c r="H118" s="209" t="str">
        <f t="shared" si="32"/>
        <v>项</v>
      </c>
    </row>
    <row r="119" s="178" customFormat="1" ht="36" customHeight="1" spans="1:8">
      <c r="A119" s="213" t="s">
        <v>364</v>
      </c>
      <c r="B119" s="214" t="s">
        <v>365</v>
      </c>
      <c r="C119" s="215">
        <v>0</v>
      </c>
      <c r="D119" s="216">
        <f t="shared" si="30"/>
        <v>0</v>
      </c>
      <c r="E119" s="218"/>
      <c r="F119" s="218"/>
      <c r="G119" s="217">
        <f t="shared" si="31"/>
        <v>0</v>
      </c>
      <c r="H119" s="209" t="str">
        <f t="shared" si="32"/>
        <v>项</v>
      </c>
    </row>
    <row r="120" s="178" customFormat="1" ht="36" customHeight="1" spans="1:8">
      <c r="A120" s="213" t="s">
        <v>366</v>
      </c>
      <c r="B120" s="214" t="s">
        <v>367</v>
      </c>
      <c r="C120" s="215">
        <v>0</v>
      </c>
      <c r="D120" s="216">
        <f t="shared" si="30"/>
        <v>0</v>
      </c>
      <c r="E120" s="218"/>
      <c r="F120" s="218"/>
      <c r="G120" s="217">
        <f t="shared" si="31"/>
        <v>0</v>
      </c>
      <c r="H120" s="209" t="str">
        <f t="shared" si="32"/>
        <v>项</v>
      </c>
    </row>
    <row r="121" s="178" customFormat="1" ht="36" customHeight="1" spans="1:8">
      <c r="A121" s="213" t="s">
        <v>368</v>
      </c>
      <c r="B121" s="214" t="s">
        <v>369</v>
      </c>
      <c r="C121" s="215">
        <v>0</v>
      </c>
      <c r="D121" s="216">
        <f t="shared" si="30"/>
        <v>0</v>
      </c>
      <c r="E121" s="218"/>
      <c r="F121" s="218"/>
      <c r="G121" s="217">
        <f t="shared" si="31"/>
        <v>0</v>
      </c>
      <c r="H121" s="209" t="str">
        <f t="shared" si="32"/>
        <v>项</v>
      </c>
    </row>
    <row r="122" s="178" customFormat="1" ht="36" customHeight="1" spans="1:8">
      <c r="A122" s="213" t="s">
        <v>370</v>
      </c>
      <c r="B122" s="214" t="s">
        <v>371</v>
      </c>
      <c r="C122" s="215">
        <v>0</v>
      </c>
      <c r="D122" s="216">
        <f t="shared" si="30"/>
        <v>0</v>
      </c>
      <c r="E122" s="218"/>
      <c r="F122" s="218"/>
      <c r="G122" s="217">
        <f t="shared" si="31"/>
        <v>0</v>
      </c>
      <c r="H122" s="209" t="str">
        <f t="shared" si="32"/>
        <v>项</v>
      </c>
    </row>
    <row r="123" s="178" customFormat="1" ht="36" customHeight="1" spans="1:8">
      <c r="A123" s="213" t="s">
        <v>372</v>
      </c>
      <c r="B123" s="214" t="s">
        <v>373</v>
      </c>
      <c r="C123" s="215">
        <v>0</v>
      </c>
      <c r="D123" s="216">
        <f t="shared" si="30"/>
        <v>0</v>
      </c>
      <c r="E123" s="218"/>
      <c r="F123" s="218"/>
      <c r="G123" s="217">
        <f t="shared" si="31"/>
        <v>0</v>
      </c>
      <c r="H123" s="209" t="str">
        <f t="shared" si="32"/>
        <v>项</v>
      </c>
    </row>
    <row r="124" s="178" customFormat="1" ht="36" customHeight="1" spans="1:8">
      <c r="A124" s="213" t="s">
        <v>374</v>
      </c>
      <c r="B124" s="214" t="s">
        <v>202</v>
      </c>
      <c r="C124" s="215">
        <v>0</v>
      </c>
      <c r="D124" s="216">
        <f t="shared" si="30"/>
        <v>0</v>
      </c>
      <c r="E124" s="217"/>
      <c r="F124" s="217"/>
      <c r="G124" s="217">
        <f t="shared" si="31"/>
        <v>0</v>
      </c>
      <c r="H124" s="209" t="str">
        <f t="shared" si="32"/>
        <v>项</v>
      </c>
    </row>
    <row r="125" s="178" customFormat="1" ht="36" customHeight="1" spans="1:8">
      <c r="A125" s="213" t="s">
        <v>375</v>
      </c>
      <c r="B125" s="214" t="s">
        <v>376</v>
      </c>
      <c r="C125" s="215">
        <v>52</v>
      </c>
      <c r="D125" s="216">
        <f t="shared" si="30"/>
        <v>13</v>
      </c>
      <c r="E125" s="219">
        <v>13</v>
      </c>
      <c r="F125" s="218"/>
      <c r="G125" s="217">
        <f t="shared" si="31"/>
        <v>65</v>
      </c>
      <c r="H125" s="209" t="str">
        <f t="shared" si="32"/>
        <v>项</v>
      </c>
    </row>
    <row r="126" s="178" customFormat="1" ht="36" customHeight="1" spans="1:8">
      <c r="A126" s="213" t="s">
        <v>377</v>
      </c>
      <c r="B126" s="214" t="s">
        <v>378</v>
      </c>
      <c r="C126" s="207">
        <f>SUM(C127:C138)</f>
        <v>0</v>
      </c>
      <c r="D126" s="208">
        <f>SUM(D127:D138)</f>
        <v>0</v>
      </c>
      <c r="E126" s="207">
        <f>SUM(E127:E138)</f>
        <v>0</v>
      </c>
      <c r="F126" s="207">
        <f>SUM(F127:F138)</f>
        <v>0</v>
      </c>
      <c r="G126" s="207">
        <f>SUM(G127:G138)</f>
        <v>0</v>
      </c>
      <c r="H126" s="209" t="s">
        <v>182</v>
      </c>
    </row>
    <row r="127" s="178" customFormat="1" ht="36" customHeight="1" spans="1:8">
      <c r="A127" s="213" t="s">
        <v>379</v>
      </c>
      <c r="B127" s="214" t="s">
        <v>184</v>
      </c>
      <c r="C127" s="215">
        <v>0</v>
      </c>
      <c r="D127" s="216">
        <f t="shared" ref="D127:D138" si="33">E127+F127</f>
        <v>0</v>
      </c>
      <c r="E127" s="218"/>
      <c r="F127" s="218"/>
      <c r="G127" s="217">
        <f t="shared" ref="G127:G138" si="34">C127+D127</f>
        <v>0</v>
      </c>
      <c r="H127" s="209" t="str">
        <f t="shared" ref="H127:H138" si="35">IF(LEN(A127)=3,"类",IF(LEN(A127)=5,"款","项"))</f>
        <v>项</v>
      </c>
    </row>
    <row r="128" s="178" customFormat="1" ht="36" customHeight="1" spans="1:8">
      <c r="A128" s="213" t="s">
        <v>380</v>
      </c>
      <c r="B128" s="214" t="s">
        <v>186</v>
      </c>
      <c r="C128" s="215">
        <v>0</v>
      </c>
      <c r="D128" s="216">
        <f t="shared" si="33"/>
        <v>0</v>
      </c>
      <c r="E128" s="218"/>
      <c r="F128" s="218"/>
      <c r="G128" s="217">
        <f t="shared" si="34"/>
        <v>0</v>
      </c>
      <c r="H128" s="209" t="str">
        <f t="shared" si="35"/>
        <v>项</v>
      </c>
    </row>
    <row r="129" s="178" customFormat="1" ht="36" customHeight="1" spans="1:8">
      <c r="A129" s="213" t="s">
        <v>381</v>
      </c>
      <c r="B129" s="214" t="s">
        <v>188</v>
      </c>
      <c r="C129" s="215">
        <v>0</v>
      </c>
      <c r="D129" s="216">
        <f t="shared" si="33"/>
        <v>0</v>
      </c>
      <c r="E129" s="218"/>
      <c r="F129" s="218"/>
      <c r="G129" s="217">
        <f t="shared" si="34"/>
        <v>0</v>
      </c>
      <c r="H129" s="209" t="str">
        <f t="shared" si="35"/>
        <v>项</v>
      </c>
    </row>
    <row r="130" s="178" customFormat="1" ht="36" customHeight="1" spans="1:8">
      <c r="A130" s="213" t="s">
        <v>382</v>
      </c>
      <c r="B130" s="214" t="s">
        <v>383</v>
      </c>
      <c r="C130" s="215">
        <v>0</v>
      </c>
      <c r="D130" s="216">
        <f t="shared" si="33"/>
        <v>0</v>
      </c>
      <c r="E130" s="218"/>
      <c r="F130" s="218"/>
      <c r="G130" s="217">
        <f t="shared" si="34"/>
        <v>0</v>
      </c>
      <c r="H130" s="209" t="str">
        <f t="shared" si="35"/>
        <v>项</v>
      </c>
    </row>
    <row r="131" s="178" customFormat="1" ht="36" customHeight="1" spans="1:8">
      <c r="A131" s="213" t="s">
        <v>384</v>
      </c>
      <c r="B131" s="214" t="s">
        <v>385</v>
      </c>
      <c r="C131" s="215">
        <v>0</v>
      </c>
      <c r="D131" s="216">
        <f t="shared" si="33"/>
        <v>0</v>
      </c>
      <c r="E131" s="218"/>
      <c r="F131" s="218"/>
      <c r="G131" s="217">
        <f t="shared" si="34"/>
        <v>0</v>
      </c>
      <c r="H131" s="209" t="str">
        <f t="shared" si="35"/>
        <v>项</v>
      </c>
    </row>
    <row r="132" s="178" customFormat="1" ht="36" customHeight="1" spans="1:8">
      <c r="A132" s="213" t="s">
        <v>386</v>
      </c>
      <c r="B132" s="214" t="s">
        <v>387</v>
      </c>
      <c r="C132" s="215">
        <v>0</v>
      </c>
      <c r="D132" s="216">
        <f t="shared" si="33"/>
        <v>0</v>
      </c>
      <c r="E132" s="218"/>
      <c r="F132" s="218"/>
      <c r="G132" s="217">
        <f t="shared" si="34"/>
        <v>0</v>
      </c>
      <c r="H132" s="209" t="str">
        <f t="shared" si="35"/>
        <v>项</v>
      </c>
    </row>
    <row r="133" s="178" customFormat="1" ht="36" customHeight="1" spans="1:8">
      <c r="A133" s="213" t="s">
        <v>388</v>
      </c>
      <c r="B133" s="214" t="s">
        <v>389</v>
      </c>
      <c r="C133" s="215">
        <v>0</v>
      </c>
      <c r="D133" s="216">
        <f t="shared" si="33"/>
        <v>0</v>
      </c>
      <c r="E133" s="218"/>
      <c r="F133" s="218"/>
      <c r="G133" s="217">
        <f t="shared" si="34"/>
        <v>0</v>
      </c>
      <c r="H133" s="209" t="str">
        <f t="shared" si="35"/>
        <v>项</v>
      </c>
    </row>
    <row r="134" s="178" customFormat="1" ht="36" customHeight="1" spans="1:8">
      <c r="A134" s="213" t="s">
        <v>390</v>
      </c>
      <c r="B134" s="214" t="s">
        <v>391</v>
      </c>
      <c r="C134" s="215">
        <v>0</v>
      </c>
      <c r="D134" s="216">
        <f t="shared" si="33"/>
        <v>0</v>
      </c>
      <c r="E134" s="218"/>
      <c r="F134" s="218"/>
      <c r="G134" s="217">
        <f t="shared" si="34"/>
        <v>0</v>
      </c>
      <c r="H134" s="209" t="str">
        <f t="shared" si="35"/>
        <v>项</v>
      </c>
    </row>
    <row r="135" s="178" customFormat="1" ht="36" customHeight="1" spans="1:8">
      <c r="A135" s="213" t="s">
        <v>392</v>
      </c>
      <c r="B135" s="214" t="s">
        <v>393</v>
      </c>
      <c r="C135" s="215">
        <v>0</v>
      </c>
      <c r="D135" s="216">
        <f t="shared" si="33"/>
        <v>0</v>
      </c>
      <c r="E135" s="218"/>
      <c r="F135" s="218"/>
      <c r="G135" s="217">
        <f t="shared" si="34"/>
        <v>0</v>
      </c>
      <c r="H135" s="209" t="str">
        <f t="shared" si="35"/>
        <v>项</v>
      </c>
    </row>
    <row r="136" s="178" customFormat="1" ht="36" customHeight="1" spans="1:8">
      <c r="A136" s="213" t="s">
        <v>394</v>
      </c>
      <c r="B136" s="214" t="s">
        <v>395</v>
      </c>
      <c r="C136" s="215">
        <v>0</v>
      </c>
      <c r="D136" s="216">
        <f t="shared" si="33"/>
        <v>0</v>
      </c>
      <c r="E136" s="218"/>
      <c r="F136" s="218"/>
      <c r="G136" s="217">
        <f t="shared" si="34"/>
        <v>0</v>
      </c>
      <c r="H136" s="209" t="str">
        <f t="shared" si="35"/>
        <v>项</v>
      </c>
    </row>
    <row r="137" s="178" customFormat="1" ht="36" customHeight="1" spans="1:8">
      <c r="A137" s="213" t="s">
        <v>396</v>
      </c>
      <c r="B137" s="214" t="s">
        <v>202</v>
      </c>
      <c r="C137" s="215">
        <v>0</v>
      </c>
      <c r="D137" s="216">
        <f t="shared" si="33"/>
        <v>0</v>
      </c>
      <c r="E137" s="218"/>
      <c r="F137" s="218"/>
      <c r="G137" s="217">
        <f t="shared" si="34"/>
        <v>0</v>
      </c>
      <c r="H137" s="209" t="str">
        <f t="shared" si="35"/>
        <v>项</v>
      </c>
    </row>
    <row r="138" s="178" customFormat="1" ht="36" customHeight="1" spans="1:8">
      <c r="A138" s="213" t="s">
        <v>397</v>
      </c>
      <c r="B138" s="214" t="s">
        <v>398</v>
      </c>
      <c r="C138" s="215">
        <v>0</v>
      </c>
      <c r="D138" s="216">
        <f t="shared" si="33"/>
        <v>0</v>
      </c>
      <c r="E138" s="218"/>
      <c r="F138" s="218"/>
      <c r="G138" s="217">
        <f t="shared" si="34"/>
        <v>0</v>
      </c>
      <c r="H138" s="209" t="str">
        <f t="shared" si="35"/>
        <v>项</v>
      </c>
    </row>
    <row r="139" s="178" customFormat="1" ht="36" customHeight="1" spans="1:8">
      <c r="A139" s="213" t="s">
        <v>399</v>
      </c>
      <c r="B139" s="214" t="s">
        <v>400</v>
      </c>
      <c r="C139" s="207">
        <f>SUM(C140:C145)</f>
        <v>5</v>
      </c>
      <c r="D139" s="208">
        <f>SUM(D140:D145)</f>
        <v>0</v>
      </c>
      <c r="E139" s="207">
        <f>SUM(E140:E145)</f>
        <v>0</v>
      </c>
      <c r="F139" s="207">
        <f>SUM(F140:F145)</f>
        <v>0</v>
      </c>
      <c r="G139" s="207">
        <f>SUM(G140:G145)</f>
        <v>5</v>
      </c>
      <c r="H139" s="209" t="s">
        <v>182</v>
      </c>
    </row>
    <row r="140" s="178" customFormat="1" ht="36" customHeight="1" spans="1:8">
      <c r="A140" s="213" t="s">
        <v>401</v>
      </c>
      <c r="B140" s="214" t="s">
        <v>184</v>
      </c>
      <c r="C140" s="215">
        <v>0</v>
      </c>
      <c r="D140" s="216">
        <f t="shared" ref="D140:D145" si="36">E140+F140</f>
        <v>0</v>
      </c>
      <c r="E140" s="217"/>
      <c r="F140" s="217"/>
      <c r="G140" s="217">
        <f t="shared" ref="G140:G145" si="37">C140+D140</f>
        <v>0</v>
      </c>
      <c r="H140" s="209" t="str">
        <f t="shared" ref="H140:H145" si="38">IF(LEN(A140)=3,"类",IF(LEN(A140)=5,"款","项"))</f>
        <v>项</v>
      </c>
    </row>
    <row r="141" s="178" customFormat="1" ht="36" customHeight="1" spans="1:8">
      <c r="A141" s="213" t="s">
        <v>402</v>
      </c>
      <c r="B141" s="214" t="s">
        <v>186</v>
      </c>
      <c r="C141" s="215">
        <v>0</v>
      </c>
      <c r="D141" s="216">
        <f t="shared" si="36"/>
        <v>0</v>
      </c>
      <c r="E141" s="218"/>
      <c r="F141" s="218"/>
      <c r="G141" s="217">
        <f t="shared" si="37"/>
        <v>0</v>
      </c>
      <c r="H141" s="209" t="str">
        <f t="shared" si="38"/>
        <v>项</v>
      </c>
    </row>
    <row r="142" s="178" customFormat="1" ht="36" customHeight="1" spans="1:8">
      <c r="A142" s="213" t="s">
        <v>403</v>
      </c>
      <c r="B142" s="214" t="s">
        <v>188</v>
      </c>
      <c r="C142" s="215">
        <v>0</v>
      </c>
      <c r="D142" s="216">
        <f t="shared" si="36"/>
        <v>0</v>
      </c>
      <c r="E142" s="218"/>
      <c r="F142" s="218"/>
      <c r="G142" s="217">
        <f t="shared" si="37"/>
        <v>0</v>
      </c>
      <c r="H142" s="209" t="str">
        <f t="shared" si="38"/>
        <v>项</v>
      </c>
    </row>
    <row r="143" s="178" customFormat="1" ht="36" customHeight="1" spans="1:8">
      <c r="A143" s="213" t="s">
        <v>404</v>
      </c>
      <c r="B143" s="214" t="s">
        <v>405</v>
      </c>
      <c r="C143" s="215">
        <v>5</v>
      </c>
      <c r="D143" s="216">
        <f t="shared" si="36"/>
        <v>0</v>
      </c>
      <c r="E143" s="218"/>
      <c r="F143" s="218"/>
      <c r="G143" s="217">
        <f t="shared" si="37"/>
        <v>5</v>
      </c>
      <c r="H143" s="209" t="str">
        <f t="shared" si="38"/>
        <v>项</v>
      </c>
    </row>
    <row r="144" s="178" customFormat="1" ht="36" customHeight="1" spans="1:8">
      <c r="A144" s="213" t="s">
        <v>406</v>
      </c>
      <c r="B144" s="214" t="s">
        <v>202</v>
      </c>
      <c r="C144" s="215">
        <v>0</v>
      </c>
      <c r="D144" s="216">
        <f t="shared" si="36"/>
        <v>0</v>
      </c>
      <c r="E144" s="218"/>
      <c r="F144" s="218"/>
      <c r="G144" s="217">
        <f t="shared" si="37"/>
        <v>0</v>
      </c>
      <c r="H144" s="209" t="str">
        <f t="shared" si="38"/>
        <v>项</v>
      </c>
    </row>
    <row r="145" s="178" customFormat="1" ht="36" customHeight="1" spans="1:8">
      <c r="A145" s="213" t="s">
        <v>407</v>
      </c>
      <c r="B145" s="214" t="s">
        <v>408</v>
      </c>
      <c r="C145" s="215">
        <v>0</v>
      </c>
      <c r="D145" s="216">
        <f t="shared" si="36"/>
        <v>0</v>
      </c>
      <c r="E145" s="218"/>
      <c r="F145" s="218"/>
      <c r="G145" s="217">
        <f t="shared" si="37"/>
        <v>0</v>
      </c>
      <c r="H145" s="209" t="str">
        <f t="shared" si="38"/>
        <v>项</v>
      </c>
    </row>
    <row r="146" s="178" customFormat="1" ht="36" customHeight="1" spans="1:8">
      <c r="A146" s="213" t="s">
        <v>409</v>
      </c>
      <c r="B146" s="214" t="s">
        <v>410</v>
      </c>
      <c r="C146" s="207">
        <f>SUM(C147:C153)</f>
        <v>0</v>
      </c>
      <c r="D146" s="208">
        <f>SUM(D147:D153)</f>
        <v>0</v>
      </c>
      <c r="E146" s="207">
        <f>SUM(E147:E153)</f>
        <v>0</v>
      </c>
      <c r="F146" s="207">
        <f>SUM(F147:F153)</f>
        <v>0</v>
      </c>
      <c r="G146" s="207">
        <f>SUM(G147:G153)</f>
        <v>0</v>
      </c>
      <c r="H146" s="209" t="s">
        <v>182</v>
      </c>
    </row>
    <row r="147" s="178" customFormat="1" ht="36" customHeight="1" spans="1:8">
      <c r="A147" s="213" t="s">
        <v>411</v>
      </c>
      <c r="B147" s="214" t="s">
        <v>184</v>
      </c>
      <c r="C147" s="215">
        <v>0</v>
      </c>
      <c r="D147" s="216">
        <f t="shared" ref="D147:D153" si="39">E147+F147</f>
        <v>0</v>
      </c>
      <c r="E147" s="218"/>
      <c r="F147" s="218"/>
      <c r="G147" s="217">
        <f t="shared" ref="G147:G153" si="40">C147+D147</f>
        <v>0</v>
      </c>
      <c r="H147" s="209" t="str">
        <f t="shared" ref="H147:H153" si="41">IF(LEN(A147)=3,"类",IF(LEN(A147)=5,"款","项"))</f>
        <v>项</v>
      </c>
    </row>
    <row r="148" s="178" customFormat="1" ht="36" customHeight="1" spans="1:8">
      <c r="A148" s="213" t="s">
        <v>412</v>
      </c>
      <c r="B148" s="214" t="s">
        <v>186</v>
      </c>
      <c r="C148" s="215">
        <v>0</v>
      </c>
      <c r="D148" s="216">
        <f t="shared" si="39"/>
        <v>0</v>
      </c>
      <c r="E148" s="218"/>
      <c r="F148" s="218"/>
      <c r="G148" s="217">
        <f t="shared" si="40"/>
        <v>0</v>
      </c>
      <c r="H148" s="209" t="str">
        <f t="shared" si="41"/>
        <v>项</v>
      </c>
    </row>
    <row r="149" s="178" customFormat="1" ht="36" customHeight="1" spans="1:8">
      <c r="A149" s="213" t="s">
        <v>413</v>
      </c>
      <c r="B149" s="214" t="s">
        <v>188</v>
      </c>
      <c r="C149" s="215">
        <v>0</v>
      </c>
      <c r="D149" s="216">
        <f t="shared" si="39"/>
        <v>0</v>
      </c>
      <c r="E149" s="218"/>
      <c r="F149" s="218"/>
      <c r="G149" s="217">
        <f t="shared" si="40"/>
        <v>0</v>
      </c>
      <c r="H149" s="209" t="str">
        <f t="shared" si="41"/>
        <v>项</v>
      </c>
    </row>
    <row r="150" s="178" customFormat="1" ht="36" customHeight="1" spans="1:8">
      <c r="A150" s="213" t="s">
        <v>414</v>
      </c>
      <c r="B150" s="214" t="s">
        <v>415</v>
      </c>
      <c r="C150" s="215">
        <v>0</v>
      </c>
      <c r="D150" s="216">
        <f t="shared" si="39"/>
        <v>0</v>
      </c>
      <c r="E150" s="218"/>
      <c r="F150" s="218"/>
      <c r="G150" s="217">
        <f t="shared" si="40"/>
        <v>0</v>
      </c>
      <c r="H150" s="209" t="str">
        <f t="shared" si="41"/>
        <v>项</v>
      </c>
    </row>
    <row r="151" s="178" customFormat="1" ht="36" customHeight="1" spans="1:8">
      <c r="A151" s="213" t="s">
        <v>416</v>
      </c>
      <c r="B151" s="214" t="s">
        <v>417</v>
      </c>
      <c r="C151" s="215">
        <v>0</v>
      </c>
      <c r="D151" s="216">
        <f t="shared" si="39"/>
        <v>0</v>
      </c>
      <c r="E151" s="218"/>
      <c r="F151" s="218"/>
      <c r="G151" s="217">
        <f t="shared" si="40"/>
        <v>0</v>
      </c>
      <c r="H151" s="209" t="str">
        <f t="shared" si="41"/>
        <v>项</v>
      </c>
    </row>
    <row r="152" s="178" customFormat="1" ht="36" customHeight="1" spans="1:8">
      <c r="A152" s="213" t="s">
        <v>418</v>
      </c>
      <c r="B152" s="214" t="s">
        <v>202</v>
      </c>
      <c r="C152" s="215">
        <v>0</v>
      </c>
      <c r="D152" s="216">
        <f t="shared" si="39"/>
        <v>0</v>
      </c>
      <c r="E152" s="218"/>
      <c r="F152" s="218"/>
      <c r="G152" s="217">
        <f t="shared" si="40"/>
        <v>0</v>
      </c>
      <c r="H152" s="209" t="str">
        <f t="shared" si="41"/>
        <v>项</v>
      </c>
    </row>
    <row r="153" s="178" customFormat="1" ht="36" customHeight="1" spans="1:8">
      <c r="A153" s="213" t="s">
        <v>419</v>
      </c>
      <c r="B153" s="214" t="s">
        <v>420</v>
      </c>
      <c r="C153" s="215">
        <v>0</v>
      </c>
      <c r="D153" s="216">
        <f t="shared" si="39"/>
        <v>0</v>
      </c>
      <c r="E153" s="218"/>
      <c r="F153" s="218"/>
      <c r="G153" s="217">
        <f t="shared" si="40"/>
        <v>0</v>
      </c>
      <c r="H153" s="209" t="str">
        <f t="shared" si="41"/>
        <v>项</v>
      </c>
    </row>
    <row r="154" s="178" customFormat="1" ht="36" customHeight="1" spans="1:8">
      <c r="A154" s="213" t="s">
        <v>421</v>
      </c>
      <c r="B154" s="214" t="s">
        <v>422</v>
      </c>
      <c r="C154" s="207">
        <f>SUM(C155:C159)</f>
        <v>5</v>
      </c>
      <c r="D154" s="208">
        <f>SUM(D155:D159)</f>
        <v>5</v>
      </c>
      <c r="E154" s="207">
        <f>SUM(E155:E159)</f>
        <v>5</v>
      </c>
      <c r="F154" s="207">
        <f>SUM(F155:F159)</f>
        <v>0</v>
      </c>
      <c r="G154" s="207">
        <f>SUM(G155:G159)</f>
        <v>10</v>
      </c>
      <c r="H154" s="209" t="s">
        <v>182</v>
      </c>
    </row>
    <row r="155" s="178" customFormat="1" ht="36" customHeight="1" spans="1:8">
      <c r="A155" s="213" t="s">
        <v>423</v>
      </c>
      <c r="B155" s="214" t="s">
        <v>184</v>
      </c>
      <c r="C155" s="215">
        <v>0</v>
      </c>
      <c r="D155" s="216">
        <f t="shared" ref="D155:D159" si="42">E155+F155</f>
        <v>0</v>
      </c>
      <c r="E155" s="217"/>
      <c r="F155" s="217"/>
      <c r="G155" s="217">
        <f t="shared" ref="G155:G159" si="43">C155+D155</f>
        <v>0</v>
      </c>
      <c r="H155" s="209" t="str">
        <f t="shared" ref="H155:H159" si="44">IF(LEN(A155)=3,"类",IF(LEN(A155)=5,"款","项"))</f>
        <v>项</v>
      </c>
    </row>
    <row r="156" s="178" customFormat="1" ht="36" customHeight="1" spans="1:8">
      <c r="A156" s="213" t="s">
        <v>424</v>
      </c>
      <c r="B156" s="214" t="s">
        <v>186</v>
      </c>
      <c r="C156" s="215">
        <v>0</v>
      </c>
      <c r="D156" s="216">
        <f t="shared" si="42"/>
        <v>0</v>
      </c>
      <c r="E156" s="218"/>
      <c r="F156" s="218"/>
      <c r="G156" s="217">
        <f t="shared" si="43"/>
        <v>0</v>
      </c>
      <c r="H156" s="209" t="str">
        <f t="shared" si="44"/>
        <v>项</v>
      </c>
    </row>
    <row r="157" s="178" customFormat="1" ht="36" customHeight="1" spans="1:8">
      <c r="A157" s="213" t="s">
        <v>425</v>
      </c>
      <c r="B157" s="214" t="s">
        <v>188</v>
      </c>
      <c r="C157" s="215">
        <v>0</v>
      </c>
      <c r="D157" s="216">
        <f t="shared" si="42"/>
        <v>0</v>
      </c>
      <c r="E157" s="218"/>
      <c r="F157" s="218"/>
      <c r="G157" s="217">
        <f t="shared" si="43"/>
        <v>0</v>
      </c>
      <c r="H157" s="209" t="str">
        <f t="shared" si="44"/>
        <v>项</v>
      </c>
    </row>
    <row r="158" s="178" customFormat="1" ht="36" customHeight="1" spans="1:8">
      <c r="A158" s="213" t="s">
        <v>426</v>
      </c>
      <c r="B158" s="214" t="s">
        <v>427</v>
      </c>
      <c r="C158" s="215">
        <v>0</v>
      </c>
      <c r="D158" s="216">
        <f t="shared" si="42"/>
        <v>0</v>
      </c>
      <c r="E158" s="218"/>
      <c r="F158" s="218"/>
      <c r="G158" s="217">
        <f t="shared" si="43"/>
        <v>0</v>
      </c>
      <c r="H158" s="209" t="str">
        <f t="shared" si="44"/>
        <v>项</v>
      </c>
    </row>
    <row r="159" s="178" customFormat="1" ht="36" customHeight="1" spans="1:8">
      <c r="A159" s="213" t="s">
        <v>428</v>
      </c>
      <c r="B159" s="214" t="s">
        <v>429</v>
      </c>
      <c r="C159" s="215">
        <v>5</v>
      </c>
      <c r="D159" s="216">
        <f t="shared" si="42"/>
        <v>5</v>
      </c>
      <c r="E159" s="219">
        <v>5</v>
      </c>
      <c r="F159" s="218"/>
      <c r="G159" s="217">
        <f t="shared" si="43"/>
        <v>10</v>
      </c>
      <c r="H159" s="209" t="str">
        <f t="shared" si="44"/>
        <v>项</v>
      </c>
    </row>
    <row r="160" s="178" customFormat="1" ht="36" customHeight="1" spans="1:8">
      <c r="A160" s="213" t="s">
        <v>430</v>
      </c>
      <c r="B160" s="214" t="s">
        <v>431</v>
      </c>
      <c r="C160" s="207">
        <f>SUM(C161:C166)</f>
        <v>3</v>
      </c>
      <c r="D160" s="208">
        <f>SUM(D161:D166)</f>
        <v>1</v>
      </c>
      <c r="E160" s="207">
        <f>SUM(E161:E166)</f>
        <v>1</v>
      </c>
      <c r="F160" s="207">
        <f>SUM(F161:F166)</f>
        <v>0</v>
      </c>
      <c r="G160" s="207">
        <f>SUM(G161:G166)</f>
        <v>4</v>
      </c>
      <c r="H160" s="209" t="s">
        <v>182</v>
      </c>
    </row>
    <row r="161" s="178" customFormat="1" ht="36" customHeight="1" spans="1:8">
      <c r="A161" s="213" t="s">
        <v>432</v>
      </c>
      <c r="B161" s="214" t="s">
        <v>184</v>
      </c>
      <c r="C161" s="215">
        <v>0</v>
      </c>
      <c r="D161" s="216">
        <f t="shared" ref="D161:D166" si="45">E161+F161</f>
        <v>0</v>
      </c>
      <c r="E161" s="217"/>
      <c r="F161" s="217"/>
      <c r="G161" s="217">
        <f t="shared" ref="G161:G166" si="46">C161+D161</f>
        <v>0</v>
      </c>
      <c r="H161" s="209" t="str">
        <f t="shared" ref="H161:H166" si="47">IF(LEN(A161)=3,"类",IF(LEN(A161)=5,"款","项"))</f>
        <v>项</v>
      </c>
    </row>
    <row r="162" s="178" customFormat="1" ht="36" customHeight="1" spans="1:8">
      <c r="A162" s="213" t="s">
        <v>433</v>
      </c>
      <c r="B162" s="214" t="s">
        <v>186</v>
      </c>
      <c r="C162" s="215">
        <v>0</v>
      </c>
      <c r="D162" s="216">
        <f t="shared" si="45"/>
        <v>0</v>
      </c>
      <c r="E162" s="218"/>
      <c r="F162" s="218"/>
      <c r="G162" s="217">
        <f t="shared" si="46"/>
        <v>0</v>
      </c>
      <c r="H162" s="209" t="str">
        <f t="shared" si="47"/>
        <v>项</v>
      </c>
    </row>
    <row r="163" s="178" customFormat="1" ht="36" customHeight="1" spans="1:8">
      <c r="A163" s="213" t="s">
        <v>434</v>
      </c>
      <c r="B163" s="214" t="s">
        <v>188</v>
      </c>
      <c r="C163" s="215">
        <v>0</v>
      </c>
      <c r="D163" s="216">
        <f t="shared" si="45"/>
        <v>0</v>
      </c>
      <c r="E163" s="218"/>
      <c r="F163" s="218"/>
      <c r="G163" s="217">
        <f t="shared" si="46"/>
        <v>0</v>
      </c>
      <c r="H163" s="209" t="str">
        <f t="shared" si="47"/>
        <v>项</v>
      </c>
    </row>
    <row r="164" s="178" customFormat="1" ht="36" customHeight="1" spans="1:8">
      <c r="A164" s="213" t="s">
        <v>435</v>
      </c>
      <c r="B164" s="214" t="s">
        <v>215</v>
      </c>
      <c r="C164" s="215">
        <v>0</v>
      </c>
      <c r="D164" s="216">
        <f t="shared" si="45"/>
        <v>0</v>
      </c>
      <c r="E164" s="218"/>
      <c r="F164" s="218"/>
      <c r="G164" s="217">
        <f t="shared" si="46"/>
        <v>0</v>
      </c>
      <c r="H164" s="209" t="str">
        <f t="shared" si="47"/>
        <v>项</v>
      </c>
    </row>
    <row r="165" s="178" customFormat="1" ht="36" customHeight="1" spans="1:8">
      <c r="A165" s="213" t="s">
        <v>436</v>
      </c>
      <c r="B165" s="214" t="s">
        <v>202</v>
      </c>
      <c r="C165" s="215">
        <v>0</v>
      </c>
      <c r="D165" s="216">
        <f t="shared" si="45"/>
        <v>0</v>
      </c>
      <c r="E165" s="218"/>
      <c r="F165" s="218"/>
      <c r="G165" s="217">
        <f t="shared" si="46"/>
        <v>0</v>
      </c>
      <c r="H165" s="209" t="str">
        <f t="shared" si="47"/>
        <v>项</v>
      </c>
    </row>
    <row r="166" s="178" customFormat="1" ht="36" customHeight="1" spans="1:8">
      <c r="A166" s="213" t="s">
        <v>437</v>
      </c>
      <c r="B166" s="214" t="s">
        <v>438</v>
      </c>
      <c r="C166" s="215">
        <v>3</v>
      </c>
      <c r="D166" s="216">
        <f t="shared" si="45"/>
        <v>1</v>
      </c>
      <c r="E166" s="219">
        <v>1</v>
      </c>
      <c r="F166" s="218"/>
      <c r="G166" s="217">
        <f t="shared" si="46"/>
        <v>4</v>
      </c>
      <c r="H166" s="209" t="str">
        <f t="shared" si="47"/>
        <v>项</v>
      </c>
    </row>
    <row r="167" s="178" customFormat="1" ht="36" customHeight="1" spans="1:8">
      <c r="A167" s="213" t="s">
        <v>439</v>
      </c>
      <c r="B167" s="214" t="s">
        <v>440</v>
      </c>
      <c r="C167" s="207">
        <f>SUM(C168:C173)</f>
        <v>65</v>
      </c>
      <c r="D167" s="208">
        <f>SUM(D168:D173)</f>
        <v>109</v>
      </c>
      <c r="E167" s="207">
        <f>SUM(E168:E173)</f>
        <v>109</v>
      </c>
      <c r="F167" s="207">
        <f>SUM(F168:F173)</f>
        <v>0</v>
      </c>
      <c r="G167" s="207">
        <f>SUM(G168:G173)</f>
        <v>174</v>
      </c>
      <c r="H167" s="209" t="s">
        <v>182</v>
      </c>
    </row>
    <row r="168" s="178" customFormat="1" ht="36" customHeight="1" spans="1:8">
      <c r="A168" s="213" t="s">
        <v>441</v>
      </c>
      <c r="B168" s="214" t="s">
        <v>184</v>
      </c>
      <c r="C168" s="215">
        <v>0</v>
      </c>
      <c r="D168" s="216">
        <f t="shared" ref="D168:D173" si="48">E168+F168</f>
        <v>0</v>
      </c>
      <c r="E168" s="217"/>
      <c r="F168" s="217"/>
      <c r="G168" s="217">
        <f t="shared" ref="G168:G173" si="49">C168+D168</f>
        <v>0</v>
      </c>
      <c r="H168" s="209" t="str">
        <f t="shared" ref="H168:H173" si="50">IF(LEN(A168)=3,"类",IF(LEN(A168)=5,"款","项"))</f>
        <v>项</v>
      </c>
    </row>
    <row r="169" s="178" customFormat="1" ht="36" customHeight="1" spans="1:8">
      <c r="A169" s="213" t="s">
        <v>442</v>
      </c>
      <c r="B169" s="214" t="s">
        <v>186</v>
      </c>
      <c r="C169" s="215">
        <v>8</v>
      </c>
      <c r="D169" s="216">
        <f t="shared" si="48"/>
        <v>65</v>
      </c>
      <c r="E169" s="219">
        <v>65</v>
      </c>
      <c r="F169" s="218"/>
      <c r="G169" s="217">
        <f t="shared" si="49"/>
        <v>73</v>
      </c>
      <c r="H169" s="209" t="str">
        <f t="shared" si="50"/>
        <v>项</v>
      </c>
    </row>
    <row r="170" s="178" customFormat="1" ht="36" customHeight="1" spans="1:8">
      <c r="A170" s="213" t="s">
        <v>443</v>
      </c>
      <c r="B170" s="214" t="s">
        <v>188</v>
      </c>
      <c r="C170" s="215">
        <v>0</v>
      </c>
      <c r="D170" s="216">
        <f t="shared" si="48"/>
        <v>0</v>
      </c>
      <c r="E170" s="218"/>
      <c r="F170" s="218"/>
      <c r="G170" s="217">
        <f t="shared" si="49"/>
        <v>0</v>
      </c>
      <c r="H170" s="209" t="str">
        <f t="shared" si="50"/>
        <v>项</v>
      </c>
    </row>
    <row r="171" s="178" customFormat="1" ht="36" customHeight="1" spans="1:8">
      <c r="A171" s="213">
        <v>2012906</v>
      </c>
      <c r="B171" s="214" t="s">
        <v>444</v>
      </c>
      <c r="C171" s="215">
        <v>0</v>
      </c>
      <c r="D171" s="216">
        <f t="shared" si="48"/>
        <v>0</v>
      </c>
      <c r="E171" s="218"/>
      <c r="F171" s="218"/>
      <c r="G171" s="217">
        <f t="shared" si="49"/>
        <v>0</v>
      </c>
      <c r="H171" s="209" t="str">
        <f t="shared" si="50"/>
        <v>项</v>
      </c>
    </row>
    <row r="172" s="178" customFormat="1" ht="36" customHeight="1" spans="1:8">
      <c r="A172" s="213" t="s">
        <v>445</v>
      </c>
      <c r="B172" s="214" t="s">
        <v>202</v>
      </c>
      <c r="C172" s="215">
        <v>0</v>
      </c>
      <c r="D172" s="216">
        <f t="shared" si="48"/>
        <v>0</v>
      </c>
      <c r="E172" s="218"/>
      <c r="F172" s="218"/>
      <c r="G172" s="217">
        <f t="shared" si="49"/>
        <v>0</v>
      </c>
      <c r="H172" s="209" t="str">
        <f t="shared" si="50"/>
        <v>项</v>
      </c>
    </row>
    <row r="173" s="178" customFormat="1" ht="36" customHeight="1" spans="1:8">
      <c r="A173" s="213" t="s">
        <v>446</v>
      </c>
      <c r="B173" s="214" t="s">
        <v>447</v>
      </c>
      <c r="C173" s="215">
        <v>57</v>
      </c>
      <c r="D173" s="216">
        <f t="shared" si="48"/>
        <v>44</v>
      </c>
      <c r="E173" s="219">
        <v>44</v>
      </c>
      <c r="F173" s="218"/>
      <c r="G173" s="217">
        <f t="shared" si="49"/>
        <v>101</v>
      </c>
      <c r="H173" s="209" t="str">
        <f t="shared" si="50"/>
        <v>项</v>
      </c>
    </row>
    <row r="174" s="178" customFormat="1" ht="36" customHeight="1" spans="1:8">
      <c r="A174" s="213" t="s">
        <v>448</v>
      </c>
      <c r="B174" s="214" t="s">
        <v>449</v>
      </c>
      <c r="C174" s="207">
        <f>SUM(C175:C180)</f>
        <v>290</v>
      </c>
      <c r="D174" s="208">
        <f>SUM(D175:D180)</f>
        <v>153</v>
      </c>
      <c r="E174" s="207">
        <f>SUM(E175:E180)</f>
        <v>153</v>
      </c>
      <c r="F174" s="207">
        <f>SUM(F175:F180)</f>
        <v>0</v>
      </c>
      <c r="G174" s="207">
        <f>SUM(G175:G180)</f>
        <v>443</v>
      </c>
      <c r="H174" s="209" t="s">
        <v>182</v>
      </c>
    </row>
    <row r="175" s="178" customFormat="1" ht="36" customHeight="1" spans="1:8">
      <c r="A175" s="213" t="s">
        <v>450</v>
      </c>
      <c r="B175" s="214" t="s">
        <v>184</v>
      </c>
      <c r="C175" s="215">
        <v>0</v>
      </c>
      <c r="D175" s="216">
        <f t="shared" ref="D175:D180" si="51">E175+F175</f>
        <v>0</v>
      </c>
      <c r="E175" s="217"/>
      <c r="F175" s="217"/>
      <c r="G175" s="217">
        <f t="shared" ref="G175:G180" si="52">C175+D175</f>
        <v>0</v>
      </c>
      <c r="H175" s="209" t="str">
        <f t="shared" ref="H175:H180" si="53">IF(LEN(A175)=3,"类",IF(LEN(A175)=5,"款","项"))</f>
        <v>项</v>
      </c>
    </row>
    <row r="176" s="178" customFormat="1" ht="36" customHeight="1" spans="1:8">
      <c r="A176" s="213" t="s">
        <v>451</v>
      </c>
      <c r="B176" s="214" t="s">
        <v>186</v>
      </c>
      <c r="C176" s="215">
        <v>0</v>
      </c>
      <c r="D176" s="216">
        <f t="shared" si="51"/>
        <v>0</v>
      </c>
      <c r="E176" s="218"/>
      <c r="F176" s="218"/>
      <c r="G176" s="217">
        <f t="shared" si="52"/>
        <v>0</v>
      </c>
      <c r="H176" s="209" t="str">
        <f t="shared" si="53"/>
        <v>项</v>
      </c>
    </row>
    <row r="177" s="178" customFormat="1" ht="36" customHeight="1" spans="1:8">
      <c r="A177" s="213" t="s">
        <v>452</v>
      </c>
      <c r="B177" s="214" t="s">
        <v>188</v>
      </c>
      <c r="C177" s="215">
        <v>0</v>
      </c>
      <c r="D177" s="216">
        <f t="shared" si="51"/>
        <v>0</v>
      </c>
      <c r="E177" s="218"/>
      <c r="F177" s="218"/>
      <c r="G177" s="217">
        <f t="shared" si="52"/>
        <v>0</v>
      </c>
      <c r="H177" s="209" t="str">
        <f t="shared" si="53"/>
        <v>项</v>
      </c>
    </row>
    <row r="178" s="178" customFormat="1" ht="36" customHeight="1" spans="1:8">
      <c r="A178" s="213" t="s">
        <v>453</v>
      </c>
      <c r="B178" s="214" t="s">
        <v>454</v>
      </c>
      <c r="C178" s="215">
        <v>0</v>
      </c>
      <c r="D178" s="216">
        <f t="shared" si="51"/>
        <v>70</v>
      </c>
      <c r="E178" s="219">
        <v>70</v>
      </c>
      <c r="F178" s="218"/>
      <c r="G178" s="217">
        <f t="shared" si="52"/>
        <v>70</v>
      </c>
      <c r="H178" s="209" t="str">
        <f t="shared" si="53"/>
        <v>项</v>
      </c>
    </row>
    <row r="179" s="178" customFormat="1" ht="36" customHeight="1" spans="1:8">
      <c r="A179" s="213" t="s">
        <v>455</v>
      </c>
      <c r="B179" s="214" t="s">
        <v>202</v>
      </c>
      <c r="C179" s="215">
        <v>0</v>
      </c>
      <c r="D179" s="216">
        <f t="shared" si="51"/>
        <v>0</v>
      </c>
      <c r="E179" s="218"/>
      <c r="F179" s="218"/>
      <c r="G179" s="217">
        <f t="shared" si="52"/>
        <v>0</v>
      </c>
      <c r="H179" s="209" t="str">
        <f t="shared" si="53"/>
        <v>项</v>
      </c>
    </row>
    <row r="180" s="178" customFormat="1" ht="36" customHeight="1" spans="1:8">
      <c r="A180" s="213" t="s">
        <v>456</v>
      </c>
      <c r="B180" s="214" t="s">
        <v>457</v>
      </c>
      <c r="C180" s="215">
        <v>290</v>
      </c>
      <c r="D180" s="216">
        <f t="shared" si="51"/>
        <v>83</v>
      </c>
      <c r="E180" s="219">
        <v>83</v>
      </c>
      <c r="F180" s="218"/>
      <c r="G180" s="217">
        <f t="shared" si="52"/>
        <v>373</v>
      </c>
      <c r="H180" s="209" t="str">
        <f t="shared" si="53"/>
        <v>项</v>
      </c>
    </row>
    <row r="181" s="178" customFormat="1" ht="36" customHeight="1" spans="1:8">
      <c r="A181" s="213" t="s">
        <v>458</v>
      </c>
      <c r="B181" s="214" t="s">
        <v>459</v>
      </c>
      <c r="C181" s="207">
        <f>SUM(C182:C187)</f>
        <v>151</v>
      </c>
      <c r="D181" s="208">
        <f>SUM(D182:D187)</f>
        <v>114</v>
      </c>
      <c r="E181" s="207">
        <f>SUM(E182:E187)</f>
        <v>114</v>
      </c>
      <c r="F181" s="207">
        <f>SUM(F182:F187)</f>
        <v>0</v>
      </c>
      <c r="G181" s="207">
        <f>SUM(G182:G187)</f>
        <v>265</v>
      </c>
      <c r="H181" s="209" t="s">
        <v>182</v>
      </c>
    </row>
    <row r="182" s="178" customFormat="1" ht="36" customHeight="1" spans="1:8">
      <c r="A182" s="213" t="s">
        <v>460</v>
      </c>
      <c r="B182" s="214" t="s">
        <v>184</v>
      </c>
      <c r="C182" s="215">
        <v>0</v>
      </c>
      <c r="D182" s="216">
        <f t="shared" ref="D182:D187" si="54">E182+F182</f>
        <v>0</v>
      </c>
      <c r="E182" s="217"/>
      <c r="F182" s="217"/>
      <c r="G182" s="217">
        <f t="shared" ref="G182:G187" si="55">C182+D182</f>
        <v>0</v>
      </c>
      <c r="H182" s="209" t="str">
        <f t="shared" ref="H182:H187" si="56">IF(LEN(A182)=3,"类",IF(LEN(A182)=5,"款","项"))</f>
        <v>项</v>
      </c>
    </row>
    <row r="183" s="178" customFormat="1" ht="36" customHeight="1" spans="1:8">
      <c r="A183" s="213" t="s">
        <v>461</v>
      </c>
      <c r="B183" s="214" t="s">
        <v>186</v>
      </c>
      <c r="C183" s="215">
        <v>0</v>
      </c>
      <c r="D183" s="216">
        <f t="shared" si="54"/>
        <v>0</v>
      </c>
      <c r="E183" s="218"/>
      <c r="F183" s="218"/>
      <c r="G183" s="217">
        <f t="shared" si="55"/>
        <v>0</v>
      </c>
      <c r="H183" s="209" t="str">
        <f t="shared" si="56"/>
        <v>项</v>
      </c>
    </row>
    <row r="184" s="178" customFormat="1" ht="36" customHeight="1" spans="1:8">
      <c r="A184" s="213" t="s">
        <v>462</v>
      </c>
      <c r="B184" s="214" t="s">
        <v>188</v>
      </c>
      <c r="C184" s="215">
        <v>0</v>
      </c>
      <c r="D184" s="216">
        <f t="shared" si="54"/>
        <v>0</v>
      </c>
      <c r="E184" s="218"/>
      <c r="F184" s="218"/>
      <c r="G184" s="217">
        <f t="shared" si="55"/>
        <v>0</v>
      </c>
      <c r="H184" s="209" t="str">
        <f t="shared" si="56"/>
        <v>项</v>
      </c>
    </row>
    <row r="185" s="178" customFormat="1" ht="36" customHeight="1" spans="1:8">
      <c r="A185" s="213" t="s">
        <v>463</v>
      </c>
      <c r="B185" s="214" t="s">
        <v>464</v>
      </c>
      <c r="C185" s="215">
        <v>0</v>
      </c>
      <c r="D185" s="216">
        <f t="shared" si="54"/>
        <v>0</v>
      </c>
      <c r="E185" s="218"/>
      <c r="F185" s="218"/>
      <c r="G185" s="217">
        <f t="shared" si="55"/>
        <v>0</v>
      </c>
      <c r="H185" s="209" t="str">
        <f t="shared" si="56"/>
        <v>项</v>
      </c>
    </row>
    <row r="186" s="178" customFormat="1" ht="36" customHeight="1" spans="1:8">
      <c r="A186" s="213" t="s">
        <v>465</v>
      </c>
      <c r="B186" s="214" t="s">
        <v>202</v>
      </c>
      <c r="C186" s="215">
        <v>0</v>
      </c>
      <c r="D186" s="216">
        <f t="shared" si="54"/>
        <v>0</v>
      </c>
      <c r="E186" s="218"/>
      <c r="F186" s="218"/>
      <c r="G186" s="217">
        <f t="shared" si="55"/>
        <v>0</v>
      </c>
      <c r="H186" s="209" t="str">
        <f t="shared" si="56"/>
        <v>项</v>
      </c>
    </row>
    <row r="187" s="178" customFormat="1" ht="36" customHeight="1" spans="1:8">
      <c r="A187" s="213" t="s">
        <v>466</v>
      </c>
      <c r="B187" s="214" t="s">
        <v>467</v>
      </c>
      <c r="C187" s="215">
        <v>151</v>
      </c>
      <c r="D187" s="216">
        <f t="shared" si="54"/>
        <v>114</v>
      </c>
      <c r="E187" s="219">
        <v>114</v>
      </c>
      <c r="F187" s="218"/>
      <c r="G187" s="217">
        <f t="shared" si="55"/>
        <v>265</v>
      </c>
      <c r="H187" s="209" t="str">
        <f t="shared" si="56"/>
        <v>项</v>
      </c>
    </row>
    <row r="188" s="178" customFormat="1" ht="36" customHeight="1" spans="1:8">
      <c r="A188" s="213" t="s">
        <v>468</v>
      </c>
      <c r="B188" s="214" t="s">
        <v>469</v>
      </c>
      <c r="C188" s="207">
        <f>SUM(C189:C194)</f>
        <v>52</v>
      </c>
      <c r="D188" s="208">
        <f>SUM(D189:D194)</f>
        <v>96</v>
      </c>
      <c r="E188" s="207">
        <f>SUM(E189:E194)</f>
        <v>96</v>
      </c>
      <c r="F188" s="207">
        <f>SUM(F189:F194)</f>
        <v>0</v>
      </c>
      <c r="G188" s="207">
        <f>SUM(G189:G194)</f>
        <v>148</v>
      </c>
      <c r="H188" s="209" t="s">
        <v>182</v>
      </c>
    </row>
    <row r="189" s="178" customFormat="1" ht="36" customHeight="1" spans="1:8">
      <c r="A189" s="213" t="s">
        <v>470</v>
      </c>
      <c r="B189" s="214" t="s">
        <v>184</v>
      </c>
      <c r="C189" s="215">
        <v>0</v>
      </c>
      <c r="D189" s="216">
        <f t="shared" ref="D189:D194" si="57">E189+F189</f>
        <v>0</v>
      </c>
      <c r="E189" s="217"/>
      <c r="F189" s="217"/>
      <c r="G189" s="217">
        <f t="shared" ref="G189:G194" si="58">C189+D189</f>
        <v>0</v>
      </c>
      <c r="H189" s="209" t="str">
        <f t="shared" ref="H189:H194" si="59">IF(LEN(A189)=3,"类",IF(LEN(A189)=5,"款","项"))</f>
        <v>项</v>
      </c>
    </row>
    <row r="190" s="178" customFormat="1" ht="36" customHeight="1" spans="1:8">
      <c r="A190" s="213" t="s">
        <v>471</v>
      </c>
      <c r="B190" s="214" t="s">
        <v>186</v>
      </c>
      <c r="C190" s="215">
        <v>16</v>
      </c>
      <c r="D190" s="216">
        <f t="shared" si="57"/>
        <v>0</v>
      </c>
      <c r="E190" s="218"/>
      <c r="F190" s="218"/>
      <c r="G190" s="217">
        <f t="shared" si="58"/>
        <v>16</v>
      </c>
      <c r="H190" s="209" t="str">
        <f t="shared" si="59"/>
        <v>项</v>
      </c>
    </row>
    <row r="191" s="178" customFormat="1" ht="36" customHeight="1" spans="1:8">
      <c r="A191" s="213" t="s">
        <v>472</v>
      </c>
      <c r="B191" s="214" t="s">
        <v>188</v>
      </c>
      <c r="C191" s="215">
        <v>0</v>
      </c>
      <c r="D191" s="216">
        <f t="shared" si="57"/>
        <v>0</v>
      </c>
      <c r="E191" s="218"/>
      <c r="F191" s="218"/>
      <c r="G191" s="217">
        <f t="shared" si="58"/>
        <v>0</v>
      </c>
      <c r="H191" s="209" t="str">
        <f t="shared" si="59"/>
        <v>项</v>
      </c>
    </row>
    <row r="192" s="178" customFormat="1" ht="36" customHeight="1" spans="1:8">
      <c r="A192" s="213" t="s">
        <v>473</v>
      </c>
      <c r="B192" s="214" t="s">
        <v>474</v>
      </c>
      <c r="C192" s="215">
        <v>21</v>
      </c>
      <c r="D192" s="216">
        <f t="shared" si="57"/>
        <v>0</v>
      </c>
      <c r="E192" s="218"/>
      <c r="F192" s="218"/>
      <c r="G192" s="217">
        <f t="shared" si="58"/>
        <v>21</v>
      </c>
      <c r="H192" s="209" t="str">
        <f t="shared" si="59"/>
        <v>项</v>
      </c>
    </row>
    <row r="193" s="178" customFormat="1" ht="36" customHeight="1" spans="1:8">
      <c r="A193" s="213" t="s">
        <v>475</v>
      </c>
      <c r="B193" s="214" t="s">
        <v>202</v>
      </c>
      <c r="C193" s="215">
        <v>0</v>
      </c>
      <c r="D193" s="216">
        <f t="shared" si="57"/>
        <v>0</v>
      </c>
      <c r="E193" s="218"/>
      <c r="F193" s="218"/>
      <c r="G193" s="217">
        <f t="shared" si="58"/>
        <v>0</v>
      </c>
      <c r="H193" s="209" t="str">
        <f t="shared" si="59"/>
        <v>项</v>
      </c>
    </row>
    <row r="194" s="178" customFormat="1" ht="36" customHeight="1" spans="1:8">
      <c r="A194" s="213" t="s">
        <v>476</v>
      </c>
      <c r="B194" s="214" t="s">
        <v>477</v>
      </c>
      <c r="C194" s="215">
        <v>15</v>
      </c>
      <c r="D194" s="216">
        <f t="shared" si="57"/>
        <v>96</v>
      </c>
      <c r="E194" s="219">
        <v>96</v>
      </c>
      <c r="F194" s="218"/>
      <c r="G194" s="217">
        <f t="shared" si="58"/>
        <v>111</v>
      </c>
      <c r="H194" s="209" t="str">
        <f t="shared" si="59"/>
        <v>项</v>
      </c>
    </row>
    <row r="195" s="178" customFormat="1" ht="36" customHeight="1" spans="1:8">
      <c r="A195" s="213" t="s">
        <v>478</v>
      </c>
      <c r="B195" s="214" t="s">
        <v>479</v>
      </c>
      <c r="C195" s="207">
        <f>SUM(C196:C202)</f>
        <v>19</v>
      </c>
      <c r="D195" s="208">
        <f>SUM(D196:D202)</f>
        <v>29</v>
      </c>
      <c r="E195" s="207">
        <f>SUM(E196:E202)</f>
        <v>29</v>
      </c>
      <c r="F195" s="207">
        <f>SUM(F196:F202)</f>
        <v>0</v>
      </c>
      <c r="G195" s="207">
        <f>SUM(G196:G202)</f>
        <v>48</v>
      </c>
      <c r="H195" s="209" t="s">
        <v>182</v>
      </c>
    </row>
    <row r="196" s="178" customFormat="1" ht="36" customHeight="1" spans="1:8">
      <c r="A196" s="213" t="s">
        <v>480</v>
      </c>
      <c r="B196" s="214" t="s">
        <v>184</v>
      </c>
      <c r="C196" s="215">
        <v>0</v>
      </c>
      <c r="D196" s="216">
        <f t="shared" ref="D196:D202" si="60">E196+F196</f>
        <v>0</v>
      </c>
      <c r="E196" s="217"/>
      <c r="F196" s="217"/>
      <c r="G196" s="217">
        <f t="shared" ref="G196:G202" si="61">C196+D196</f>
        <v>0</v>
      </c>
      <c r="H196" s="209" t="str">
        <f t="shared" ref="H196:H202" si="62">IF(LEN(A196)=3,"类",IF(LEN(A196)=5,"款","项"))</f>
        <v>项</v>
      </c>
    </row>
    <row r="197" s="178" customFormat="1" ht="36" customHeight="1" spans="1:8">
      <c r="A197" s="213" t="s">
        <v>481</v>
      </c>
      <c r="B197" s="214" t="s">
        <v>186</v>
      </c>
      <c r="C197" s="215">
        <v>0</v>
      </c>
      <c r="D197" s="216">
        <f t="shared" si="60"/>
        <v>0</v>
      </c>
      <c r="E197" s="218"/>
      <c r="F197" s="218"/>
      <c r="G197" s="217">
        <f t="shared" si="61"/>
        <v>0</v>
      </c>
      <c r="H197" s="209" t="str">
        <f t="shared" si="62"/>
        <v>项</v>
      </c>
    </row>
    <row r="198" s="178" customFormat="1" ht="36" customHeight="1" spans="1:8">
      <c r="A198" s="213" t="s">
        <v>482</v>
      </c>
      <c r="B198" s="214" t="s">
        <v>188</v>
      </c>
      <c r="C198" s="215">
        <v>0</v>
      </c>
      <c r="D198" s="216">
        <f t="shared" si="60"/>
        <v>0</v>
      </c>
      <c r="E198" s="218"/>
      <c r="F198" s="218"/>
      <c r="G198" s="217">
        <f t="shared" si="61"/>
        <v>0</v>
      </c>
      <c r="H198" s="209" t="str">
        <f t="shared" si="62"/>
        <v>项</v>
      </c>
    </row>
    <row r="199" s="178" customFormat="1" ht="36" customHeight="1" spans="1:8">
      <c r="A199" s="213" t="s">
        <v>483</v>
      </c>
      <c r="B199" s="214" t="s">
        <v>484</v>
      </c>
      <c r="C199" s="215">
        <v>0</v>
      </c>
      <c r="D199" s="216">
        <f t="shared" si="60"/>
        <v>0</v>
      </c>
      <c r="E199" s="217"/>
      <c r="F199" s="217"/>
      <c r="G199" s="217">
        <f t="shared" si="61"/>
        <v>0</v>
      </c>
      <c r="H199" s="209" t="str">
        <f t="shared" si="62"/>
        <v>项</v>
      </c>
    </row>
    <row r="200" s="178" customFormat="1" ht="36" customHeight="1" spans="1:8">
      <c r="A200" s="213" t="s">
        <v>485</v>
      </c>
      <c r="B200" s="214" t="s">
        <v>486</v>
      </c>
      <c r="C200" s="215">
        <v>6</v>
      </c>
      <c r="D200" s="216">
        <f t="shared" si="60"/>
        <v>8</v>
      </c>
      <c r="E200" s="219">
        <v>8</v>
      </c>
      <c r="F200" s="218"/>
      <c r="G200" s="217">
        <f t="shared" si="61"/>
        <v>14</v>
      </c>
      <c r="H200" s="209" t="str">
        <f t="shared" si="62"/>
        <v>项</v>
      </c>
    </row>
    <row r="201" s="178" customFormat="1" ht="36" customHeight="1" spans="1:8">
      <c r="A201" s="213" t="s">
        <v>487</v>
      </c>
      <c r="B201" s="214" t="s">
        <v>202</v>
      </c>
      <c r="C201" s="215">
        <v>0</v>
      </c>
      <c r="D201" s="216">
        <f t="shared" si="60"/>
        <v>0</v>
      </c>
      <c r="E201" s="217"/>
      <c r="F201" s="217"/>
      <c r="G201" s="217">
        <f t="shared" si="61"/>
        <v>0</v>
      </c>
      <c r="H201" s="209" t="str">
        <f t="shared" si="62"/>
        <v>项</v>
      </c>
    </row>
    <row r="202" s="178" customFormat="1" ht="36" customHeight="1" spans="1:8">
      <c r="A202" s="213" t="s">
        <v>488</v>
      </c>
      <c r="B202" s="214" t="s">
        <v>489</v>
      </c>
      <c r="C202" s="215">
        <v>13</v>
      </c>
      <c r="D202" s="216">
        <f t="shared" si="60"/>
        <v>21</v>
      </c>
      <c r="E202" s="219">
        <v>21</v>
      </c>
      <c r="F202" s="218"/>
      <c r="G202" s="217">
        <f t="shared" si="61"/>
        <v>34</v>
      </c>
      <c r="H202" s="209" t="str">
        <f t="shared" si="62"/>
        <v>项</v>
      </c>
    </row>
    <row r="203" s="178" customFormat="1" ht="36" customHeight="1" spans="1:8">
      <c r="A203" s="213" t="s">
        <v>490</v>
      </c>
      <c r="B203" s="214" t="s">
        <v>491</v>
      </c>
      <c r="C203" s="207">
        <f>SUM(C204:C208)</f>
        <v>0</v>
      </c>
      <c r="D203" s="208">
        <f>SUM(D204:D208)</f>
        <v>0</v>
      </c>
      <c r="E203" s="207">
        <f>SUM(E204:E208)</f>
        <v>0</v>
      </c>
      <c r="F203" s="207">
        <f>SUM(F204:F208)</f>
        <v>0</v>
      </c>
      <c r="G203" s="207">
        <f>SUM(G204:G208)</f>
        <v>0</v>
      </c>
      <c r="H203" s="209" t="s">
        <v>182</v>
      </c>
    </row>
    <row r="204" s="178" customFormat="1" ht="36" customHeight="1" spans="1:8">
      <c r="A204" s="213" t="s">
        <v>492</v>
      </c>
      <c r="B204" s="214" t="s">
        <v>184</v>
      </c>
      <c r="C204" s="215">
        <v>0</v>
      </c>
      <c r="D204" s="216">
        <f t="shared" ref="D204:D208" si="63">E204+F204</f>
        <v>0</v>
      </c>
      <c r="E204" s="218"/>
      <c r="F204" s="218"/>
      <c r="G204" s="217">
        <f t="shared" ref="G204:G208" si="64">C204+D204</f>
        <v>0</v>
      </c>
      <c r="H204" s="209" t="str">
        <f t="shared" ref="H204:H208" si="65">IF(LEN(A204)=3,"类",IF(LEN(A204)=5,"款","项"))</f>
        <v>项</v>
      </c>
    </row>
    <row r="205" s="178" customFormat="1" ht="36" customHeight="1" spans="1:8">
      <c r="A205" s="213" t="s">
        <v>493</v>
      </c>
      <c r="B205" s="214" t="s">
        <v>186</v>
      </c>
      <c r="C205" s="215">
        <v>0</v>
      </c>
      <c r="D205" s="216">
        <f t="shared" si="63"/>
        <v>0</v>
      </c>
      <c r="E205" s="218"/>
      <c r="F205" s="218"/>
      <c r="G205" s="217">
        <f t="shared" si="64"/>
        <v>0</v>
      </c>
      <c r="H205" s="209" t="str">
        <f t="shared" si="65"/>
        <v>项</v>
      </c>
    </row>
    <row r="206" s="178" customFormat="1" ht="36" customHeight="1" spans="1:8">
      <c r="A206" s="213" t="s">
        <v>494</v>
      </c>
      <c r="B206" s="214" t="s">
        <v>188</v>
      </c>
      <c r="C206" s="215">
        <v>0</v>
      </c>
      <c r="D206" s="216">
        <f t="shared" si="63"/>
        <v>0</v>
      </c>
      <c r="E206" s="218"/>
      <c r="F206" s="218"/>
      <c r="G206" s="217">
        <f t="shared" si="64"/>
        <v>0</v>
      </c>
      <c r="H206" s="209" t="str">
        <f t="shared" si="65"/>
        <v>项</v>
      </c>
    </row>
    <row r="207" s="178" customFormat="1" ht="36" customHeight="1" spans="1:8">
      <c r="A207" s="213" t="s">
        <v>495</v>
      </c>
      <c r="B207" s="214" t="s">
        <v>202</v>
      </c>
      <c r="C207" s="215">
        <v>0</v>
      </c>
      <c r="D207" s="216">
        <f t="shared" si="63"/>
        <v>0</v>
      </c>
      <c r="E207" s="218"/>
      <c r="F207" s="218"/>
      <c r="G207" s="217">
        <f t="shared" si="64"/>
        <v>0</v>
      </c>
      <c r="H207" s="209" t="str">
        <f t="shared" si="65"/>
        <v>项</v>
      </c>
    </row>
    <row r="208" s="178" customFormat="1" ht="36" customHeight="1" spans="1:8">
      <c r="A208" s="213" t="s">
        <v>496</v>
      </c>
      <c r="B208" s="214" t="s">
        <v>497</v>
      </c>
      <c r="C208" s="215">
        <v>0</v>
      </c>
      <c r="D208" s="216">
        <f t="shared" si="63"/>
        <v>0</v>
      </c>
      <c r="E208" s="218"/>
      <c r="F208" s="218"/>
      <c r="G208" s="217">
        <f t="shared" si="64"/>
        <v>0</v>
      </c>
      <c r="H208" s="209" t="str">
        <f t="shared" si="65"/>
        <v>项</v>
      </c>
    </row>
    <row r="209" s="178" customFormat="1" ht="36" customHeight="1" spans="1:8">
      <c r="A209" s="213" t="s">
        <v>498</v>
      </c>
      <c r="B209" s="214" t="s">
        <v>499</v>
      </c>
      <c r="C209" s="207">
        <f>SUM(C210:C214)</f>
        <v>143</v>
      </c>
      <c r="D209" s="208">
        <f>SUM(D210:D214)</f>
        <v>9</v>
      </c>
      <c r="E209" s="207">
        <f>SUM(E210:E214)</f>
        <v>9</v>
      </c>
      <c r="F209" s="207">
        <f>SUM(F210:F214)</f>
        <v>0</v>
      </c>
      <c r="G209" s="207">
        <f>SUM(G210:G214)</f>
        <v>152</v>
      </c>
      <c r="H209" s="209" t="s">
        <v>182</v>
      </c>
    </row>
    <row r="210" s="178" customFormat="1" ht="36" customHeight="1" spans="1:8">
      <c r="A210" s="213" t="s">
        <v>500</v>
      </c>
      <c r="B210" s="214" t="s">
        <v>184</v>
      </c>
      <c r="C210" s="215">
        <v>0</v>
      </c>
      <c r="D210" s="216">
        <f t="shared" ref="D210:D214" si="66">E210+F210</f>
        <v>0</v>
      </c>
      <c r="E210" s="217"/>
      <c r="F210" s="217"/>
      <c r="G210" s="217">
        <f t="shared" ref="G210:G214" si="67">C210+D210</f>
        <v>0</v>
      </c>
      <c r="H210" s="209" t="str">
        <f t="shared" ref="H210:H214" si="68">IF(LEN(A210)=3,"类",IF(LEN(A210)=5,"款","项"))</f>
        <v>项</v>
      </c>
    </row>
    <row r="211" s="178" customFormat="1" ht="36" customHeight="1" spans="1:8">
      <c r="A211" s="213" t="s">
        <v>501</v>
      </c>
      <c r="B211" s="214" t="s">
        <v>186</v>
      </c>
      <c r="C211" s="215">
        <v>0</v>
      </c>
      <c r="D211" s="216">
        <f t="shared" si="66"/>
        <v>6</v>
      </c>
      <c r="E211" s="219">
        <v>6</v>
      </c>
      <c r="F211" s="218"/>
      <c r="G211" s="217">
        <f t="shared" si="67"/>
        <v>6</v>
      </c>
      <c r="H211" s="209" t="str">
        <f t="shared" si="68"/>
        <v>项</v>
      </c>
    </row>
    <row r="212" s="178" customFormat="1" ht="36" customHeight="1" spans="1:8">
      <c r="A212" s="213" t="s">
        <v>502</v>
      </c>
      <c r="B212" s="214" t="s">
        <v>188</v>
      </c>
      <c r="C212" s="215">
        <v>0</v>
      </c>
      <c r="D212" s="216">
        <f t="shared" si="66"/>
        <v>0</v>
      </c>
      <c r="E212" s="218"/>
      <c r="F212" s="218"/>
      <c r="G212" s="217">
        <f t="shared" si="67"/>
        <v>0</v>
      </c>
      <c r="H212" s="209" t="str">
        <f t="shared" si="68"/>
        <v>项</v>
      </c>
    </row>
    <row r="213" s="178" customFormat="1" ht="36" customHeight="1" spans="1:8">
      <c r="A213" s="213" t="s">
        <v>503</v>
      </c>
      <c r="B213" s="214" t="s">
        <v>202</v>
      </c>
      <c r="C213" s="215">
        <v>0</v>
      </c>
      <c r="D213" s="216">
        <f t="shared" si="66"/>
        <v>0</v>
      </c>
      <c r="E213" s="218"/>
      <c r="F213" s="218"/>
      <c r="G213" s="217">
        <f t="shared" si="67"/>
        <v>0</v>
      </c>
      <c r="H213" s="209" t="str">
        <f t="shared" si="68"/>
        <v>项</v>
      </c>
    </row>
    <row r="214" s="178" customFormat="1" ht="36" customHeight="1" spans="1:8">
      <c r="A214" s="213" t="s">
        <v>504</v>
      </c>
      <c r="B214" s="214" t="s">
        <v>499</v>
      </c>
      <c r="C214" s="215">
        <v>143</v>
      </c>
      <c r="D214" s="216">
        <f t="shared" si="66"/>
        <v>3</v>
      </c>
      <c r="E214" s="219">
        <v>3</v>
      </c>
      <c r="F214" s="218"/>
      <c r="G214" s="217">
        <f t="shared" si="67"/>
        <v>146</v>
      </c>
      <c r="H214" s="209" t="str">
        <f t="shared" si="68"/>
        <v>项</v>
      </c>
    </row>
    <row r="215" s="178" customFormat="1" ht="36" customHeight="1" spans="1:8">
      <c r="A215" s="213" t="s">
        <v>505</v>
      </c>
      <c r="B215" s="214" t="s">
        <v>506</v>
      </c>
      <c r="C215" s="207">
        <f>SUM(C216:C221)</f>
        <v>0</v>
      </c>
      <c r="D215" s="208">
        <f>SUM(D216:D221)</f>
        <v>0</v>
      </c>
      <c r="E215" s="207">
        <f>SUM(E216:E221)</f>
        <v>0</v>
      </c>
      <c r="F215" s="207">
        <f>SUM(F216:F221)</f>
        <v>0</v>
      </c>
      <c r="G215" s="207">
        <f>SUM(G216:G221)</f>
        <v>0</v>
      </c>
      <c r="H215" s="209" t="s">
        <v>182</v>
      </c>
    </row>
    <row r="216" s="178" customFormat="1" ht="36" customHeight="1" spans="1:8">
      <c r="A216" s="213" t="s">
        <v>507</v>
      </c>
      <c r="B216" s="214" t="s">
        <v>184</v>
      </c>
      <c r="C216" s="215">
        <v>0</v>
      </c>
      <c r="D216" s="216">
        <f t="shared" ref="D216:D221" si="69">E216+F216</f>
        <v>0</v>
      </c>
      <c r="E216" s="218"/>
      <c r="F216" s="218"/>
      <c r="G216" s="217">
        <f t="shared" ref="G216:G221" si="70">C216+D216</f>
        <v>0</v>
      </c>
      <c r="H216" s="209" t="str">
        <f t="shared" ref="H216:H221" si="71">IF(LEN(A216)=3,"类",IF(LEN(A216)=5,"款","项"))</f>
        <v>项</v>
      </c>
    </row>
    <row r="217" s="178" customFormat="1" ht="36" customHeight="1" spans="1:8">
      <c r="A217" s="213" t="s">
        <v>508</v>
      </c>
      <c r="B217" s="214" t="s">
        <v>186</v>
      </c>
      <c r="C217" s="215">
        <v>0</v>
      </c>
      <c r="D217" s="216">
        <f t="shared" si="69"/>
        <v>0</v>
      </c>
      <c r="E217" s="218"/>
      <c r="F217" s="218"/>
      <c r="G217" s="217">
        <f t="shared" si="70"/>
        <v>0</v>
      </c>
      <c r="H217" s="209" t="str">
        <f t="shared" si="71"/>
        <v>项</v>
      </c>
    </row>
    <row r="218" s="178" customFormat="1" ht="36" customHeight="1" spans="1:8">
      <c r="A218" s="213" t="s">
        <v>509</v>
      </c>
      <c r="B218" s="214" t="s">
        <v>188</v>
      </c>
      <c r="C218" s="215">
        <v>0</v>
      </c>
      <c r="D218" s="216">
        <f t="shared" si="69"/>
        <v>0</v>
      </c>
      <c r="E218" s="218"/>
      <c r="F218" s="218"/>
      <c r="G218" s="217">
        <f t="shared" si="70"/>
        <v>0</v>
      </c>
      <c r="H218" s="209" t="str">
        <f t="shared" si="71"/>
        <v>项</v>
      </c>
    </row>
    <row r="219" s="178" customFormat="1" ht="36" customHeight="1" spans="1:8">
      <c r="A219" s="213" t="s">
        <v>510</v>
      </c>
      <c r="B219" s="214" t="s">
        <v>511</v>
      </c>
      <c r="C219" s="215">
        <v>0</v>
      </c>
      <c r="D219" s="216">
        <f t="shared" si="69"/>
        <v>0</v>
      </c>
      <c r="E219" s="218"/>
      <c r="F219" s="218"/>
      <c r="G219" s="217">
        <f t="shared" si="70"/>
        <v>0</v>
      </c>
      <c r="H219" s="209" t="str">
        <f t="shared" si="71"/>
        <v>项</v>
      </c>
    </row>
    <row r="220" s="178" customFormat="1" ht="36" customHeight="1" spans="1:8">
      <c r="A220" s="213" t="s">
        <v>512</v>
      </c>
      <c r="B220" s="214" t="s">
        <v>202</v>
      </c>
      <c r="C220" s="215">
        <v>0</v>
      </c>
      <c r="D220" s="216">
        <f t="shared" si="69"/>
        <v>0</v>
      </c>
      <c r="E220" s="218"/>
      <c r="F220" s="218"/>
      <c r="G220" s="217">
        <f t="shared" si="70"/>
        <v>0</v>
      </c>
      <c r="H220" s="209" t="str">
        <f t="shared" si="71"/>
        <v>项</v>
      </c>
    </row>
    <row r="221" s="178" customFormat="1" ht="36" customHeight="1" spans="1:8">
      <c r="A221" s="213" t="s">
        <v>513</v>
      </c>
      <c r="B221" s="214" t="s">
        <v>514</v>
      </c>
      <c r="C221" s="215">
        <v>0</v>
      </c>
      <c r="D221" s="216">
        <f t="shared" si="69"/>
        <v>0</v>
      </c>
      <c r="E221" s="218"/>
      <c r="F221" s="218"/>
      <c r="G221" s="217">
        <f t="shared" si="70"/>
        <v>0</v>
      </c>
      <c r="H221" s="209" t="str">
        <f t="shared" si="71"/>
        <v>项</v>
      </c>
    </row>
    <row r="222" s="178" customFormat="1" ht="36" customHeight="1" spans="1:8">
      <c r="A222" s="213" t="s">
        <v>515</v>
      </c>
      <c r="B222" s="214" t="s">
        <v>516</v>
      </c>
      <c r="C222" s="207">
        <f>SUM(C223:C236)</f>
        <v>199</v>
      </c>
      <c r="D222" s="208">
        <f>SUM(D223:D236)</f>
        <v>25</v>
      </c>
      <c r="E222" s="207">
        <f>SUM(E223:E236)</f>
        <v>25</v>
      </c>
      <c r="F222" s="207">
        <f>SUM(F223:F236)</f>
        <v>0</v>
      </c>
      <c r="G222" s="207">
        <f>SUM(G223:G236)</f>
        <v>224</v>
      </c>
      <c r="H222" s="209" t="s">
        <v>182</v>
      </c>
    </row>
    <row r="223" s="178" customFormat="1" ht="36" customHeight="1" spans="1:8">
      <c r="A223" s="213" t="s">
        <v>517</v>
      </c>
      <c r="B223" s="214" t="s">
        <v>184</v>
      </c>
      <c r="C223" s="215">
        <v>0</v>
      </c>
      <c r="D223" s="216">
        <f t="shared" ref="D223:D236" si="72">E223+F223</f>
        <v>0</v>
      </c>
      <c r="E223" s="217"/>
      <c r="F223" s="217"/>
      <c r="G223" s="217">
        <f t="shared" ref="G223:G236" si="73">C223+D223</f>
        <v>0</v>
      </c>
      <c r="H223" s="209" t="str">
        <f t="shared" ref="H223:H236" si="74">IF(LEN(A223)=3,"类",IF(LEN(A223)=5,"款","项"))</f>
        <v>项</v>
      </c>
    </row>
    <row r="224" s="178" customFormat="1" ht="36" customHeight="1" spans="1:8">
      <c r="A224" s="213" t="s">
        <v>518</v>
      </c>
      <c r="B224" s="214" t="s">
        <v>186</v>
      </c>
      <c r="C224" s="215">
        <v>0</v>
      </c>
      <c r="D224" s="216">
        <f t="shared" si="72"/>
        <v>0</v>
      </c>
      <c r="E224" s="218"/>
      <c r="F224" s="218"/>
      <c r="G224" s="217">
        <f t="shared" si="73"/>
        <v>0</v>
      </c>
      <c r="H224" s="209" t="str">
        <f t="shared" si="74"/>
        <v>项</v>
      </c>
    </row>
    <row r="225" s="178" customFormat="1" ht="36" customHeight="1" spans="1:8">
      <c r="A225" s="213" t="s">
        <v>519</v>
      </c>
      <c r="B225" s="214" t="s">
        <v>188</v>
      </c>
      <c r="C225" s="215">
        <v>0</v>
      </c>
      <c r="D225" s="216">
        <f t="shared" si="72"/>
        <v>0</v>
      </c>
      <c r="E225" s="218"/>
      <c r="F225" s="218"/>
      <c r="G225" s="217">
        <f t="shared" si="73"/>
        <v>0</v>
      </c>
      <c r="H225" s="209" t="str">
        <f t="shared" si="74"/>
        <v>项</v>
      </c>
    </row>
    <row r="226" s="178" customFormat="1" ht="36" customHeight="1" spans="1:8">
      <c r="A226" s="213" t="s">
        <v>520</v>
      </c>
      <c r="B226" s="214" t="s">
        <v>521</v>
      </c>
      <c r="C226" s="215">
        <v>3</v>
      </c>
      <c r="D226" s="216">
        <f t="shared" si="72"/>
        <v>0</v>
      </c>
      <c r="E226" s="218"/>
      <c r="F226" s="218"/>
      <c r="G226" s="217">
        <f t="shared" si="73"/>
        <v>3</v>
      </c>
      <c r="H226" s="209" t="str">
        <f t="shared" si="74"/>
        <v>项</v>
      </c>
    </row>
    <row r="227" s="178" customFormat="1" ht="36" customHeight="1" spans="1:8">
      <c r="A227" s="213" t="s">
        <v>522</v>
      </c>
      <c r="B227" s="214" t="s">
        <v>523</v>
      </c>
      <c r="C227" s="215">
        <v>1</v>
      </c>
      <c r="D227" s="216">
        <f t="shared" si="72"/>
        <v>0</v>
      </c>
      <c r="E227" s="218"/>
      <c r="F227" s="218"/>
      <c r="G227" s="217">
        <f t="shared" si="73"/>
        <v>1</v>
      </c>
      <c r="H227" s="209" t="str">
        <f t="shared" si="74"/>
        <v>项</v>
      </c>
    </row>
    <row r="228" s="178" customFormat="1" ht="36" customHeight="1" spans="1:8">
      <c r="A228" s="213" t="s">
        <v>524</v>
      </c>
      <c r="B228" s="214" t="s">
        <v>285</v>
      </c>
      <c r="C228" s="215">
        <v>0</v>
      </c>
      <c r="D228" s="216">
        <f t="shared" si="72"/>
        <v>0</v>
      </c>
      <c r="E228" s="218"/>
      <c r="F228" s="218"/>
      <c r="G228" s="217">
        <f t="shared" si="73"/>
        <v>0</v>
      </c>
      <c r="H228" s="209" t="str">
        <f t="shared" si="74"/>
        <v>项</v>
      </c>
    </row>
    <row r="229" s="178" customFormat="1" ht="36" customHeight="1" spans="1:8">
      <c r="A229" s="213" t="s">
        <v>525</v>
      </c>
      <c r="B229" s="214" t="s">
        <v>526</v>
      </c>
      <c r="C229" s="215">
        <v>0</v>
      </c>
      <c r="D229" s="216">
        <f t="shared" si="72"/>
        <v>0</v>
      </c>
      <c r="E229" s="218"/>
      <c r="F229" s="218"/>
      <c r="G229" s="217">
        <f t="shared" si="73"/>
        <v>0</v>
      </c>
      <c r="H229" s="209" t="str">
        <f t="shared" si="74"/>
        <v>项</v>
      </c>
    </row>
    <row r="230" s="178" customFormat="1" ht="36" customHeight="1" spans="1:8">
      <c r="A230" s="213" t="s">
        <v>527</v>
      </c>
      <c r="B230" s="214" t="s">
        <v>528</v>
      </c>
      <c r="C230" s="215">
        <v>1</v>
      </c>
      <c r="D230" s="216">
        <f t="shared" si="72"/>
        <v>0</v>
      </c>
      <c r="E230" s="218"/>
      <c r="F230" s="218"/>
      <c r="G230" s="217">
        <f t="shared" si="73"/>
        <v>1</v>
      </c>
      <c r="H230" s="209" t="str">
        <f t="shared" si="74"/>
        <v>项</v>
      </c>
    </row>
    <row r="231" s="178" customFormat="1" ht="36" customHeight="1" spans="1:8">
      <c r="A231" s="213" t="s">
        <v>529</v>
      </c>
      <c r="B231" s="214" t="s">
        <v>530</v>
      </c>
      <c r="C231" s="215">
        <v>0</v>
      </c>
      <c r="D231" s="216">
        <f t="shared" si="72"/>
        <v>0</v>
      </c>
      <c r="E231" s="218"/>
      <c r="F231" s="218"/>
      <c r="G231" s="217">
        <f t="shared" si="73"/>
        <v>0</v>
      </c>
      <c r="H231" s="209" t="str">
        <f t="shared" si="74"/>
        <v>项</v>
      </c>
    </row>
    <row r="232" s="178" customFormat="1" ht="36" customHeight="1" spans="1:8">
      <c r="A232" s="213" t="s">
        <v>531</v>
      </c>
      <c r="B232" s="214" t="s">
        <v>532</v>
      </c>
      <c r="C232" s="215">
        <v>0</v>
      </c>
      <c r="D232" s="216">
        <f t="shared" si="72"/>
        <v>0</v>
      </c>
      <c r="E232" s="218"/>
      <c r="F232" s="218"/>
      <c r="G232" s="217">
        <f t="shared" si="73"/>
        <v>0</v>
      </c>
      <c r="H232" s="209" t="str">
        <f t="shared" si="74"/>
        <v>项</v>
      </c>
    </row>
    <row r="233" s="178" customFormat="1" ht="36" customHeight="1" spans="1:8">
      <c r="A233" s="213" t="s">
        <v>533</v>
      </c>
      <c r="B233" s="214" t="s">
        <v>534</v>
      </c>
      <c r="C233" s="215">
        <v>0</v>
      </c>
      <c r="D233" s="216">
        <f t="shared" si="72"/>
        <v>0</v>
      </c>
      <c r="E233" s="218"/>
      <c r="F233" s="218"/>
      <c r="G233" s="217">
        <f t="shared" si="73"/>
        <v>0</v>
      </c>
      <c r="H233" s="209" t="str">
        <f t="shared" si="74"/>
        <v>项</v>
      </c>
    </row>
    <row r="234" s="178" customFormat="1" ht="36" customHeight="1" spans="1:8">
      <c r="A234" s="213" t="s">
        <v>535</v>
      </c>
      <c r="B234" s="214" t="s">
        <v>536</v>
      </c>
      <c r="C234" s="215">
        <v>23</v>
      </c>
      <c r="D234" s="216">
        <f t="shared" si="72"/>
        <v>17</v>
      </c>
      <c r="E234" s="219">
        <v>17</v>
      </c>
      <c r="F234" s="218"/>
      <c r="G234" s="217">
        <f t="shared" si="73"/>
        <v>40</v>
      </c>
      <c r="H234" s="209" t="str">
        <f t="shared" si="74"/>
        <v>项</v>
      </c>
    </row>
    <row r="235" s="178" customFormat="1" ht="36" customHeight="1" spans="1:8">
      <c r="A235" s="213" t="s">
        <v>537</v>
      </c>
      <c r="B235" s="214" t="s">
        <v>202</v>
      </c>
      <c r="C235" s="215">
        <v>0</v>
      </c>
      <c r="D235" s="216">
        <f t="shared" si="72"/>
        <v>0</v>
      </c>
      <c r="E235" s="218"/>
      <c r="F235" s="218"/>
      <c r="G235" s="217">
        <f t="shared" si="73"/>
        <v>0</v>
      </c>
      <c r="H235" s="209" t="str">
        <f t="shared" si="74"/>
        <v>项</v>
      </c>
    </row>
    <row r="236" s="178" customFormat="1" ht="36" customHeight="1" spans="1:8">
      <c r="A236" s="213" t="s">
        <v>538</v>
      </c>
      <c r="B236" s="214" t="s">
        <v>539</v>
      </c>
      <c r="C236" s="215">
        <v>171</v>
      </c>
      <c r="D236" s="216">
        <f t="shared" si="72"/>
        <v>8</v>
      </c>
      <c r="E236" s="220">
        <v>8</v>
      </c>
      <c r="F236" s="217"/>
      <c r="G236" s="217">
        <f t="shared" si="73"/>
        <v>179</v>
      </c>
      <c r="H236" s="209" t="str">
        <f t="shared" si="74"/>
        <v>项</v>
      </c>
    </row>
    <row r="237" s="178" customFormat="1" ht="36" customHeight="1" spans="1:8">
      <c r="A237" s="213" t="s">
        <v>540</v>
      </c>
      <c r="B237" s="214" t="s">
        <v>541</v>
      </c>
      <c r="C237" s="207">
        <f>SUM(C238:C239)</f>
        <v>1769</v>
      </c>
      <c r="D237" s="208">
        <f>SUM(D238:D239)</f>
        <v>-239</v>
      </c>
      <c r="E237" s="207">
        <f>SUM(E238:E239)</f>
        <v>0</v>
      </c>
      <c r="F237" s="207">
        <f>SUM(F238:F239)</f>
        <v>-239</v>
      </c>
      <c r="G237" s="207">
        <f>SUM(G238:G239)</f>
        <v>1530</v>
      </c>
      <c r="H237" s="209" t="s">
        <v>182</v>
      </c>
    </row>
    <row r="238" s="178" customFormat="1" ht="36" customHeight="1" spans="1:8">
      <c r="A238" s="213" t="s">
        <v>542</v>
      </c>
      <c r="B238" s="214" t="s">
        <v>543</v>
      </c>
      <c r="C238" s="215">
        <v>0</v>
      </c>
      <c r="D238" s="216">
        <f>E238+F238</f>
        <v>0</v>
      </c>
      <c r="E238" s="218"/>
      <c r="F238" s="218"/>
      <c r="G238" s="217">
        <f>C238+D238</f>
        <v>0</v>
      </c>
      <c r="H238" s="209" t="str">
        <f>IF(LEN(A238)=3,"类",IF(LEN(A238)=5,"款","项"))</f>
        <v>项</v>
      </c>
    </row>
    <row r="239" s="178" customFormat="1" ht="36" customHeight="1" spans="1:8">
      <c r="A239" s="213" t="s">
        <v>544</v>
      </c>
      <c r="B239" s="214" t="s">
        <v>541</v>
      </c>
      <c r="C239" s="215">
        <v>1769</v>
      </c>
      <c r="D239" s="216">
        <f>E239+F239</f>
        <v>-239</v>
      </c>
      <c r="E239" s="220"/>
      <c r="F239" s="220">
        <v>-239</v>
      </c>
      <c r="G239" s="217">
        <f>C239+D239</f>
        <v>1530</v>
      </c>
      <c r="H239" s="209" t="str">
        <f>IF(LEN(A239)=3,"类",IF(LEN(A239)=5,"款","项"))</f>
        <v>项</v>
      </c>
    </row>
    <row r="240" s="178" customFormat="1" ht="36" customHeight="1" spans="1:8">
      <c r="A240" s="210" t="s">
        <v>121</v>
      </c>
      <c r="B240" s="206" t="s">
        <v>122</v>
      </c>
      <c r="C240" s="207">
        <f>SUM(C241:C242)</f>
        <v>0</v>
      </c>
      <c r="D240" s="208">
        <f>SUM(D241:D242)</f>
        <v>0</v>
      </c>
      <c r="E240" s="207">
        <f>SUM(E241:E242)</f>
        <v>0</v>
      </c>
      <c r="F240" s="207">
        <f>SUM(F241:F242)</f>
        <v>0</v>
      </c>
      <c r="G240" s="207">
        <f>SUM(G241:G242)</f>
        <v>0</v>
      </c>
      <c r="H240" s="209" t="s">
        <v>179</v>
      </c>
    </row>
    <row r="241" s="178" customFormat="1" ht="36" customHeight="1" spans="1:8">
      <c r="A241" s="213" t="s">
        <v>545</v>
      </c>
      <c r="B241" s="214" t="s">
        <v>546</v>
      </c>
      <c r="C241" s="221"/>
      <c r="D241" s="222"/>
      <c r="E241" s="221"/>
      <c r="F241" s="221"/>
      <c r="G241" s="221"/>
      <c r="H241" s="209" t="s">
        <v>182</v>
      </c>
    </row>
    <row r="242" s="178" customFormat="1" ht="36" customHeight="1" spans="1:8">
      <c r="A242" s="213" t="s">
        <v>547</v>
      </c>
      <c r="B242" s="214" t="s">
        <v>548</v>
      </c>
      <c r="C242" s="221"/>
      <c r="D242" s="222"/>
      <c r="E242" s="221"/>
      <c r="F242" s="221"/>
      <c r="G242" s="221"/>
      <c r="H242" s="209" t="s">
        <v>182</v>
      </c>
    </row>
    <row r="243" s="178" customFormat="1" ht="36" customHeight="1" spans="1:8">
      <c r="A243" s="210" t="s">
        <v>123</v>
      </c>
      <c r="B243" s="206" t="s">
        <v>124</v>
      </c>
      <c r="C243" s="207">
        <f>SUM(C244,C248,C250,C252,C262)</f>
        <v>96</v>
      </c>
      <c r="D243" s="208">
        <f>SUM(D244,D248,D250,D252,D262)</f>
        <v>50</v>
      </c>
      <c r="E243" s="207">
        <f>SUM(E244,E248,E250,E252,E262)</f>
        <v>91</v>
      </c>
      <c r="F243" s="207">
        <f>SUM(F244,F248,F250,F252,F262)</f>
        <v>-41</v>
      </c>
      <c r="G243" s="207">
        <f>SUM(G244,G248,G250,G252,G262)</f>
        <v>146</v>
      </c>
      <c r="H243" s="209" t="s">
        <v>179</v>
      </c>
    </row>
    <row r="244" s="178" customFormat="1" ht="36" customHeight="1" spans="1:8">
      <c r="A244" s="223" t="s">
        <v>549</v>
      </c>
      <c r="B244" s="214" t="s">
        <v>550</v>
      </c>
      <c r="C244" s="207">
        <f>SUM(C245:C247)</f>
        <v>0</v>
      </c>
      <c r="D244" s="208">
        <f>SUM(D245:D247)</f>
        <v>0</v>
      </c>
      <c r="E244" s="207">
        <f>SUM(E245:E247)</f>
        <v>0</v>
      </c>
      <c r="F244" s="207">
        <f>SUM(F245:F247)</f>
        <v>0</v>
      </c>
      <c r="G244" s="207">
        <f>SUM(G245:G247)</f>
        <v>0</v>
      </c>
      <c r="H244" s="209" t="s">
        <v>182</v>
      </c>
    </row>
    <row r="245" s="178" customFormat="1" ht="36" customHeight="1" spans="1:8">
      <c r="A245" s="223" t="s">
        <v>551</v>
      </c>
      <c r="B245" s="214" t="s">
        <v>552</v>
      </c>
      <c r="C245" s="215">
        <v>0</v>
      </c>
      <c r="D245" s="216">
        <f t="shared" ref="D245:D247" si="75">E245+F245</f>
        <v>0</v>
      </c>
      <c r="E245" s="218"/>
      <c r="F245" s="218"/>
      <c r="G245" s="217">
        <f t="shared" ref="G245:G247" si="76">C245+D245</f>
        <v>0</v>
      </c>
      <c r="H245" s="209" t="str">
        <f t="shared" ref="H245:H247" si="77">IF(LEN(A245)=3,"类",IF(LEN(A245)=5,"款","项"))</f>
        <v>项</v>
      </c>
    </row>
    <row r="246" s="178" customFormat="1" ht="36" customHeight="1" spans="1:8">
      <c r="A246" s="223" t="s">
        <v>553</v>
      </c>
      <c r="B246" s="214" t="s">
        <v>554</v>
      </c>
      <c r="C246" s="215">
        <v>0</v>
      </c>
      <c r="D246" s="216">
        <f t="shared" si="75"/>
        <v>0</v>
      </c>
      <c r="E246" s="218"/>
      <c r="F246" s="218"/>
      <c r="G246" s="217">
        <f t="shared" si="76"/>
        <v>0</v>
      </c>
      <c r="H246" s="209" t="str">
        <f t="shared" si="77"/>
        <v>项</v>
      </c>
    </row>
    <row r="247" s="178" customFormat="1" ht="36" customHeight="1" spans="1:8">
      <c r="A247" s="223" t="s">
        <v>555</v>
      </c>
      <c r="B247" s="214" t="s">
        <v>556</v>
      </c>
      <c r="C247" s="215">
        <v>0</v>
      </c>
      <c r="D247" s="216">
        <f t="shared" si="75"/>
        <v>0</v>
      </c>
      <c r="E247" s="218"/>
      <c r="F247" s="218"/>
      <c r="G247" s="217">
        <f t="shared" si="76"/>
        <v>0</v>
      </c>
      <c r="H247" s="209" t="str">
        <f t="shared" si="77"/>
        <v>项</v>
      </c>
    </row>
    <row r="248" s="178" customFormat="1" ht="36" customHeight="1" spans="1:8">
      <c r="A248" s="223" t="s">
        <v>557</v>
      </c>
      <c r="B248" s="214" t="s">
        <v>558</v>
      </c>
      <c r="C248" s="207">
        <f>C249</f>
        <v>0</v>
      </c>
      <c r="D248" s="208">
        <f>D249</f>
        <v>0</v>
      </c>
      <c r="E248" s="207">
        <f>E249</f>
        <v>0</v>
      </c>
      <c r="F248" s="207">
        <f>F249</f>
        <v>0</v>
      </c>
      <c r="G248" s="207">
        <f>G249</f>
        <v>0</v>
      </c>
      <c r="H248" s="209" t="s">
        <v>182</v>
      </c>
    </row>
    <row r="249" s="178" customFormat="1" ht="36" customHeight="1" spans="1:8">
      <c r="A249" s="223" t="s">
        <v>559</v>
      </c>
      <c r="B249" s="214" t="s">
        <v>558</v>
      </c>
      <c r="C249" s="215">
        <v>0</v>
      </c>
      <c r="D249" s="216">
        <f t="shared" ref="D249:D261" si="78">E249+F249</f>
        <v>0</v>
      </c>
      <c r="E249" s="218"/>
      <c r="F249" s="218"/>
      <c r="G249" s="217">
        <f t="shared" ref="G249:G261" si="79">C249+D249</f>
        <v>0</v>
      </c>
      <c r="H249" s="209" t="str">
        <f t="shared" ref="H249:H261" si="80">IF(LEN(A249)=3,"类",IF(LEN(A249)=5,"款","项"))</f>
        <v>项</v>
      </c>
    </row>
    <row r="250" s="178" customFormat="1" ht="36" customHeight="1" spans="1:8">
      <c r="A250" s="223" t="s">
        <v>560</v>
      </c>
      <c r="B250" s="214" t="s">
        <v>561</v>
      </c>
      <c r="C250" s="207">
        <f>C251</f>
        <v>0</v>
      </c>
      <c r="D250" s="208">
        <f>D251</f>
        <v>0</v>
      </c>
      <c r="E250" s="207">
        <f>E251</f>
        <v>0</v>
      </c>
      <c r="F250" s="207">
        <f>F251</f>
        <v>0</v>
      </c>
      <c r="G250" s="207">
        <f>G251</f>
        <v>0</v>
      </c>
      <c r="H250" s="209" t="s">
        <v>182</v>
      </c>
    </row>
    <row r="251" s="178" customFormat="1" ht="36" customHeight="1" spans="1:8">
      <c r="A251" s="223" t="s">
        <v>562</v>
      </c>
      <c r="B251" s="214" t="s">
        <v>561</v>
      </c>
      <c r="C251" s="215">
        <v>0</v>
      </c>
      <c r="D251" s="216">
        <f t="shared" si="78"/>
        <v>0</v>
      </c>
      <c r="E251" s="218"/>
      <c r="F251" s="218"/>
      <c r="G251" s="217">
        <f t="shared" si="79"/>
        <v>0</v>
      </c>
      <c r="H251" s="209" t="str">
        <f t="shared" si="80"/>
        <v>项</v>
      </c>
    </row>
    <row r="252" s="178" customFormat="1" ht="36" customHeight="1" spans="1:8">
      <c r="A252" s="213" t="s">
        <v>563</v>
      </c>
      <c r="B252" s="214" t="s">
        <v>564</v>
      </c>
      <c r="C252" s="207">
        <f>SUM(C253:C261)</f>
        <v>96</v>
      </c>
      <c r="D252" s="208">
        <f>SUM(D253:D261)</f>
        <v>50</v>
      </c>
      <c r="E252" s="207">
        <f>SUM(E253:E261)</f>
        <v>91</v>
      </c>
      <c r="F252" s="207">
        <f>SUM(F253:F261)</f>
        <v>-41</v>
      </c>
      <c r="G252" s="207">
        <f>SUM(G253:G261)</f>
        <v>146</v>
      </c>
      <c r="H252" s="209" t="s">
        <v>182</v>
      </c>
    </row>
    <row r="253" s="178" customFormat="1" ht="36" customHeight="1" spans="1:8">
      <c r="A253" s="213" t="s">
        <v>565</v>
      </c>
      <c r="B253" s="214" t="s">
        <v>566</v>
      </c>
      <c r="C253" s="215">
        <v>86</v>
      </c>
      <c r="D253" s="216">
        <f t="shared" si="78"/>
        <v>-41</v>
      </c>
      <c r="E253" s="219"/>
      <c r="F253" s="219">
        <v>-41</v>
      </c>
      <c r="G253" s="217">
        <f t="shared" si="79"/>
        <v>45</v>
      </c>
      <c r="H253" s="209" t="str">
        <f t="shared" si="80"/>
        <v>项</v>
      </c>
    </row>
    <row r="254" s="178" customFormat="1" ht="36" customHeight="1" spans="1:8">
      <c r="A254" s="213" t="s">
        <v>567</v>
      </c>
      <c r="B254" s="214" t="s">
        <v>568</v>
      </c>
      <c r="C254" s="215">
        <v>0</v>
      </c>
      <c r="D254" s="216">
        <f t="shared" si="78"/>
        <v>0</v>
      </c>
      <c r="E254" s="218"/>
      <c r="F254" s="218"/>
      <c r="G254" s="217">
        <f t="shared" si="79"/>
        <v>0</v>
      </c>
      <c r="H254" s="209" t="str">
        <f t="shared" si="80"/>
        <v>项</v>
      </c>
    </row>
    <row r="255" s="178" customFormat="1" ht="36" customHeight="1" spans="1:8">
      <c r="A255" s="213" t="s">
        <v>569</v>
      </c>
      <c r="B255" s="214" t="s">
        <v>570</v>
      </c>
      <c r="C255" s="215">
        <v>10</v>
      </c>
      <c r="D255" s="216">
        <f t="shared" si="78"/>
        <v>30</v>
      </c>
      <c r="E255" s="219">
        <v>30</v>
      </c>
      <c r="F255" s="218"/>
      <c r="G255" s="217">
        <f t="shared" si="79"/>
        <v>40</v>
      </c>
      <c r="H255" s="209" t="str">
        <f t="shared" si="80"/>
        <v>项</v>
      </c>
    </row>
    <row r="256" s="178" customFormat="1" ht="36" customHeight="1" spans="1:8">
      <c r="A256" s="213" t="s">
        <v>571</v>
      </c>
      <c r="B256" s="214" t="s">
        <v>572</v>
      </c>
      <c r="C256" s="215">
        <v>0</v>
      </c>
      <c r="D256" s="216">
        <f t="shared" si="78"/>
        <v>0</v>
      </c>
      <c r="E256" s="218"/>
      <c r="F256" s="218"/>
      <c r="G256" s="217">
        <f t="shared" si="79"/>
        <v>0</v>
      </c>
      <c r="H256" s="209" t="str">
        <f t="shared" si="80"/>
        <v>项</v>
      </c>
    </row>
    <row r="257" s="178" customFormat="1" ht="36" customHeight="1" spans="1:8">
      <c r="A257" s="213" t="s">
        <v>573</v>
      </c>
      <c r="B257" s="214" t="s">
        <v>574</v>
      </c>
      <c r="C257" s="215">
        <v>0</v>
      </c>
      <c r="D257" s="216">
        <f t="shared" si="78"/>
        <v>0</v>
      </c>
      <c r="E257" s="218"/>
      <c r="F257" s="218"/>
      <c r="G257" s="217">
        <f t="shared" si="79"/>
        <v>0</v>
      </c>
      <c r="H257" s="209" t="str">
        <f t="shared" si="80"/>
        <v>项</v>
      </c>
    </row>
    <row r="258" s="178" customFormat="1" ht="36" customHeight="1" spans="1:8">
      <c r="A258" s="213" t="s">
        <v>575</v>
      </c>
      <c r="B258" s="214" t="s">
        <v>554</v>
      </c>
      <c r="C258" s="215">
        <v>0</v>
      </c>
      <c r="D258" s="216">
        <f t="shared" si="78"/>
        <v>0</v>
      </c>
      <c r="E258" s="218"/>
      <c r="F258" s="218"/>
      <c r="G258" s="217">
        <f t="shared" si="79"/>
        <v>0</v>
      </c>
      <c r="H258" s="209" t="str">
        <f t="shared" si="80"/>
        <v>项</v>
      </c>
    </row>
    <row r="259" s="178" customFormat="1" ht="36" customHeight="1" spans="1:8">
      <c r="A259" s="213" t="s">
        <v>576</v>
      </c>
      <c r="B259" s="214" t="s">
        <v>577</v>
      </c>
      <c r="C259" s="215">
        <v>0</v>
      </c>
      <c r="D259" s="216">
        <f t="shared" si="78"/>
        <v>61</v>
      </c>
      <c r="E259" s="219">
        <v>61</v>
      </c>
      <c r="F259" s="218"/>
      <c r="G259" s="217">
        <f t="shared" si="79"/>
        <v>61</v>
      </c>
      <c r="H259" s="209" t="str">
        <f t="shared" si="80"/>
        <v>项</v>
      </c>
    </row>
    <row r="260" s="178" customFormat="1" ht="36" customHeight="1" spans="1:8">
      <c r="A260" s="213" t="s">
        <v>578</v>
      </c>
      <c r="B260" s="214" t="s">
        <v>579</v>
      </c>
      <c r="C260" s="215">
        <v>0</v>
      </c>
      <c r="D260" s="216">
        <f t="shared" si="78"/>
        <v>0</v>
      </c>
      <c r="E260" s="218"/>
      <c r="F260" s="218"/>
      <c r="G260" s="217">
        <f t="shared" si="79"/>
        <v>0</v>
      </c>
      <c r="H260" s="209" t="str">
        <f t="shared" si="80"/>
        <v>项</v>
      </c>
    </row>
    <row r="261" s="178" customFormat="1" ht="36" customHeight="1" spans="1:8">
      <c r="A261" s="213" t="s">
        <v>580</v>
      </c>
      <c r="B261" s="214" t="s">
        <v>581</v>
      </c>
      <c r="C261" s="215">
        <v>0</v>
      </c>
      <c r="D261" s="216">
        <f t="shared" si="78"/>
        <v>0</v>
      </c>
      <c r="E261" s="218"/>
      <c r="F261" s="218"/>
      <c r="G261" s="217">
        <f t="shared" si="79"/>
        <v>0</v>
      </c>
      <c r="H261" s="209" t="str">
        <f t="shared" si="80"/>
        <v>项</v>
      </c>
    </row>
    <row r="262" s="178" customFormat="1" ht="36" customHeight="1" spans="1:8">
      <c r="A262" s="213" t="s">
        <v>582</v>
      </c>
      <c r="B262" s="214" t="s">
        <v>583</v>
      </c>
      <c r="C262" s="207">
        <f>C263</f>
        <v>0</v>
      </c>
      <c r="D262" s="208">
        <f>D263</f>
        <v>0</v>
      </c>
      <c r="E262" s="207">
        <f>E263</f>
        <v>0</v>
      </c>
      <c r="F262" s="207">
        <f>F263</f>
        <v>0</v>
      </c>
      <c r="G262" s="207">
        <f>G263</f>
        <v>0</v>
      </c>
      <c r="H262" s="209" t="s">
        <v>182</v>
      </c>
    </row>
    <row r="263" s="178" customFormat="1" ht="36" customHeight="1" spans="1:8">
      <c r="A263" s="223" t="s">
        <v>584</v>
      </c>
      <c r="B263" s="214" t="s">
        <v>583</v>
      </c>
      <c r="C263" s="215">
        <v>0</v>
      </c>
      <c r="D263" s="216">
        <f t="shared" ref="D263:D267" si="81">E263+F263</f>
        <v>0</v>
      </c>
      <c r="E263" s="218"/>
      <c r="F263" s="218"/>
      <c r="G263" s="217">
        <f t="shared" ref="G263:G267" si="82">C263+D263</f>
        <v>0</v>
      </c>
      <c r="H263" s="209" t="str">
        <f t="shared" ref="H263:H267" si="83">IF(LEN(A263)=3,"类",IF(LEN(A263)=5,"款","项"))</f>
        <v>项</v>
      </c>
    </row>
    <row r="264" s="178" customFormat="1" ht="36" customHeight="1" spans="1:8">
      <c r="A264" s="210" t="s">
        <v>125</v>
      </c>
      <c r="B264" s="206" t="s">
        <v>126</v>
      </c>
      <c r="C264" s="207">
        <f>SUM(C265,C268,C279,C286,C294,C303,C317,C327,C337,C345,C351)</f>
        <v>3437</v>
      </c>
      <c r="D264" s="208">
        <f>SUM(D265,D268,D279,D286,D294,D303,D317,D327,D337,D345,D351)</f>
        <v>635</v>
      </c>
      <c r="E264" s="207">
        <f>SUM(E265,E268,E279,E286,E294,E303,E317,E327,E337,E345,E351)</f>
        <v>874</v>
      </c>
      <c r="F264" s="207">
        <f>SUM(F265,F268,F279,F286,F294,F303,F317,F327,F337,F345,F351)</f>
        <v>-239</v>
      </c>
      <c r="G264" s="207">
        <f>SUM(G265,G268,G279,G286,G294,G303,G317,G327,G337,G345,G351)</f>
        <v>4072</v>
      </c>
      <c r="H264" s="209" t="s">
        <v>179</v>
      </c>
    </row>
    <row r="265" s="178" customFormat="1" ht="36" customHeight="1" spans="1:8">
      <c r="A265" s="213" t="s">
        <v>585</v>
      </c>
      <c r="B265" s="214" t="s">
        <v>586</v>
      </c>
      <c r="C265" s="207">
        <f>SUM(C266:C267)</f>
        <v>0</v>
      </c>
      <c r="D265" s="208">
        <f>SUM(D266:D267)</f>
        <v>0</v>
      </c>
      <c r="E265" s="207">
        <f>SUM(E266:E267)</f>
        <v>0</v>
      </c>
      <c r="F265" s="207">
        <f>SUM(F266:F267)</f>
        <v>0</v>
      </c>
      <c r="G265" s="207">
        <f>SUM(G266:G267)</f>
        <v>0</v>
      </c>
      <c r="H265" s="209" t="s">
        <v>182</v>
      </c>
    </row>
    <row r="266" s="178" customFormat="1" ht="36" customHeight="1" spans="1:8">
      <c r="A266" s="213" t="s">
        <v>587</v>
      </c>
      <c r="B266" s="214" t="s">
        <v>586</v>
      </c>
      <c r="C266" s="215">
        <v>0</v>
      </c>
      <c r="D266" s="216">
        <f t="shared" si="81"/>
        <v>0</v>
      </c>
      <c r="E266" s="217"/>
      <c r="F266" s="217"/>
      <c r="G266" s="217">
        <f t="shared" si="82"/>
        <v>0</v>
      </c>
      <c r="H266" s="209" t="str">
        <f t="shared" si="83"/>
        <v>项</v>
      </c>
    </row>
    <row r="267" s="178" customFormat="1" ht="36" customHeight="1" spans="1:8">
      <c r="A267" s="213" t="s">
        <v>588</v>
      </c>
      <c r="B267" s="214" t="s">
        <v>589</v>
      </c>
      <c r="C267" s="215">
        <v>0</v>
      </c>
      <c r="D267" s="216">
        <f t="shared" si="81"/>
        <v>0</v>
      </c>
      <c r="E267" s="218"/>
      <c r="F267" s="218"/>
      <c r="G267" s="217">
        <f t="shared" si="82"/>
        <v>0</v>
      </c>
      <c r="H267" s="209" t="str">
        <f t="shared" si="83"/>
        <v>项</v>
      </c>
    </row>
    <row r="268" s="178" customFormat="1" ht="36" customHeight="1" spans="1:8">
      <c r="A268" s="213" t="s">
        <v>590</v>
      </c>
      <c r="B268" s="214" t="s">
        <v>591</v>
      </c>
      <c r="C268" s="207">
        <f>SUM(C269:C278)</f>
        <v>3235</v>
      </c>
      <c r="D268" s="208">
        <f>SUM(D269:D278)</f>
        <v>560</v>
      </c>
      <c r="E268" s="207">
        <f>SUM(E269:E278)</f>
        <v>769</v>
      </c>
      <c r="F268" s="207">
        <f>SUM(F269:F278)</f>
        <v>-209</v>
      </c>
      <c r="G268" s="207">
        <f>SUM(G269:G278)</f>
        <v>3795</v>
      </c>
      <c r="H268" s="209" t="s">
        <v>182</v>
      </c>
    </row>
    <row r="269" s="178" customFormat="1" ht="36" customHeight="1" spans="1:8">
      <c r="A269" s="213" t="s">
        <v>592</v>
      </c>
      <c r="B269" s="214" t="s">
        <v>184</v>
      </c>
      <c r="C269" s="215">
        <v>0</v>
      </c>
      <c r="D269" s="216">
        <f t="shared" ref="D269:D278" si="84">E269+F269</f>
        <v>0</v>
      </c>
      <c r="E269" s="217"/>
      <c r="F269" s="217"/>
      <c r="G269" s="217">
        <f t="shared" ref="G269:G278" si="85">C269+D269</f>
        <v>0</v>
      </c>
      <c r="H269" s="209" t="str">
        <f t="shared" ref="H269:H278" si="86">IF(LEN(A269)=3,"类",IF(LEN(A269)=5,"款","项"))</f>
        <v>项</v>
      </c>
    </row>
    <row r="270" s="178" customFormat="1" ht="36" customHeight="1" spans="1:8">
      <c r="A270" s="213" t="s">
        <v>593</v>
      </c>
      <c r="B270" s="214" t="s">
        <v>186</v>
      </c>
      <c r="C270" s="215">
        <v>4</v>
      </c>
      <c r="D270" s="216">
        <f t="shared" si="84"/>
        <v>0</v>
      </c>
      <c r="E270" s="217"/>
      <c r="F270" s="217"/>
      <c r="G270" s="217">
        <f t="shared" si="85"/>
        <v>4</v>
      </c>
      <c r="H270" s="209" t="str">
        <f t="shared" si="86"/>
        <v>项</v>
      </c>
    </row>
    <row r="271" s="178" customFormat="1" ht="36" customHeight="1" spans="1:8">
      <c r="A271" s="213" t="s">
        <v>594</v>
      </c>
      <c r="B271" s="214" t="s">
        <v>188</v>
      </c>
      <c r="C271" s="215">
        <v>0</v>
      </c>
      <c r="D271" s="216">
        <f t="shared" si="84"/>
        <v>0</v>
      </c>
      <c r="E271" s="218"/>
      <c r="F271" s="218"/>
      <c r="G271" s="217">
        <f t="shared" si="85"/>
        <v>0</v>
      </c>
      <c r="H271" s="209" t="str">
        <f t="shared" si="86"/>
        <v>项</v>
      </c>
    </row>
    <row r="272" s="178" customFormat="1" ht="36" customHeight="1" spans="1:8">
      <c r="A272" s="213" t="s">
        <v>595</v>
      </c>
      <c r="B272" s="214" t="s">
        <v>285</v>
      </c>
      <c r="C272" s="215">
        <v>0</v>
      </c>
      <c r="D272" s="216">
        <f t="shared" si="84"/>
        <v>0</v>
      </c>
      <c r="E272" s="218"/>
      <c r="F272" s="218"/>
      <c r="G272" s="217">
        <f t="shared" si="85"/>
        <v>0</v>
      </c>
      <c r="H272" s="209" t="str">
        <f t="shared" si="86"/>
        <v>项</v>
      </c>
    </row>
    <row r="273" s="178" customFormat="1" ht="36" customHeight="1" spans="1:8">
      <c r="A273" s="213" t="s">
        <v>596</v>
      </c>
      <c r="B273" s="214" t="s">
        <v>597</v>
      </c>
      <c r="C273" s="215">
        <v>1404</v>
      </c>
      <c r="D273" s="216">
        <f t="shared" si="84"/>
        <v>769</v>
      </c>
      <c r="E273" s="219">
        <v>769</v>
      </c>
      <c r="F273" s="218"/>
      <c r="G273" s="217">
        <f t="shared" si="85"/>
        <v>2173</v>
      </c>
      <c r="H273" s="209" t="str">
        <f t="shared" si="86"/>
        <v>项</v>
      </c>
    </row>
    <row r="274" s="178" customFormat="1" ht="36" customHeight="1" spans="1:8">
      <c r="A274" s="213" t="s">
        <v>598</v>
      </c>
      <c r="B274" s="214" t="s">
        <v>599</v>
      </c>
      <c r="C274" s="215">
        <v>0</v>
      </c>
      <c r="D274" s="216">
        <f t="shared" si="84"/>
        <v>0</v>
      </c>
      <c r="E274" s="218"/>
      <c r="F274" s="218"/>
      <c r="G274" s="217">
        <f t="shared" si="85"/>
        <v>0</v>
      </c>
      <c r="H274" s="209" t="str">
        <f t="shared" si="86"/>
        <v>项</v>
      </c>
    </row>
    <row r="275" s="178" customFormat="1" ht="36" customHeight="1" spans="1:8">
      <c r="A275" s="213" t="s">
        <v>600</v>
      </c>
      <c r="B275" s="214" t="s">
        <v>601</v>
      </c>
      <c r="C275" s="215">
        <v>0</v>
      </c>
      <c r="D275" s="216">
        <f t="shared" si="84"/>
        <v>0</v>
      </c>
      <c r="E275" s="218"/>
      <c r="F275" s="218"/>
      <c r="G275" s="217">
        <f t="shared" si="85"/>
        <v>0</v>
      </c>
      <c r="H275" s="209" t="str">
        <f t="shared" si="86"/>
        <v>项</v>
      </c>
    </row>
    <row r="276" s="178" customFormat="1" ht="36" customHeight="1" spans="1:8">
      <c r="A276" s="213" t="s">
        <v>602</v>
      </c>
      <c r="B276" s="214" t="s">
        <v>603</v>
      </c>
      <c r="C276" s="215">
        <v>0</v>
      </c>
      <c r="D276" s="216">
        <f t="shared" si="84"/>
        <v>0</v>
      </c>
      <c r="E276" s="218"/>
      <c r="F276" s="218"/>
      <c r="G276" s="217">
        <f t="shared" si="85"/>
        <v>0</v>
      </c>
      <c r="H276" s="209" t="str">
        <f t="shared" si="86"/>
        <v>项</v>
      </c>
    </row>
    <row r="277" s="178" customFormat="1" ht="36" customHeight="1" spans="1:8">
      <c r="A277" s="213" t="s">
        <v>604</v>
      </c>
      <c r="B277" s="214" t="s">
        <v>202</v>
      </c>
      <c r="C277" s="215">
        <v>0</v>
      </c>
      <c r="D277" s="216">
        <f t="shared" si="84"/>
        <v>0</v>
      </c>
      <c r="E277" s="218"/>
      <c r="F277" s="218"/>
      <c r="G277" s="217">
        <f t="shared" si="85"/>
        <v>0</v>
      </c>
      <c r="H277" s="209" t="str">
        <f t="shared" si="86"/>
        <v>项</v>
      </c>
    </row>
    <row r="278" s="178" customFormat="1" ht="36" customHeight="1" spans="1:8">
      <c r="A278" s="213" t="s">
        <v>605</v>
      </c>
      <c r="B278" s="214" t="s">
        <v>606</v>
      </c>
      <c r="C278" s="215">
        <v>1827</v>
      </c>
      <c r="D278" s="216">
        <f t="shared" si="84"/>
        <v>-209</v>
      </c>
      <c r="E278" s="219"/>
      <c r="F278" s="219">
        <v>-209</v>
      </c>
      <c r="G278" s="217">
        <f t="shared" si="85"/>
        <v>1618</v>
      </c>
      <c r="H278" s="209" t="str">
        <f t="shared" si="86"/>
        <v>项</v>
      </c>
    </row>
    <row r="279" s="178" customFormat="1" ht="36" customHeight="1" spans="1:8">
      <c r="A279" s="213" t="s">
        <v>607</v>
      </c>
      <c r="B279" s="214" t="s">
        <v>608</v>
      </c>
      <c r="C279" s="207">
        <f>SUM(C280:C285)</f>
        <v>0</v>
      </c>
      <c r="D279" s="208">
        <f>SUM(D280:D285)</f>
        <v>0</v>
      </c>
      <c r="E279" s="207">
        <f>SUM(E280:E285)</f>
        <v>0</v>
      </c>
      <c r="F279" s="207">
        <f>SUM(F280:F285)</f>
        <v>0</v>
      </c>
      <c r="G279" s="207">
        <f>SUM(G280:G285)</f>
        <v>0</v>
      </c>
      <c r="H279" s="209" t="s">
        <v>182</v>
      </c>
    </row>
    <row r="280" s="178" customFormat="1" ht="36" customHeight="1" spans="1:8">
      <c r="A280" s="213" t="s">
        <v>609</v>
      </c>
      <c r="B280" s="214" t="s">
        <v>184</v>
      </c>
      <c r="C280" s="215">
        <v>0</v>
      </c>
      <c r="D280" s="216">
        <f t="shared" ref="D280:D285" si="87">E280+F280</f>
        <v>0</v>
      </c>
      <c r="E280" s="218"/>
      <c r="F280" s="218"/>
      <c r="G280" s="217">
        <f t="shared" ref="G280:G285" si="88">C280+D280</f>
        <v>0</v>
      </c>
      <c r="H280" s="209" t="str">
        <f t="shared" ref="H280:H285" si="89">IF(LEN(A280)=3,"类",IF(LEN(A280)=5,"款","项"))</f>
        <v>项</v>
      </c>
    </row>
    <row r="281" s="178" customFormat="1" ht="36" customHeight="1" spans="1:8">
      <c r="A281" s="213" t="s">
        <v>610</v>
      </c>
      <c r="B281" s="214" t="s">
        <v>186</v>
      </c>
      <c r="C281" s="215">
        <v>0</v>
      </c>
      <c r="D281" s="216">
        <f t="shared" si="87"/>
        <v>0</v>
      </c>
      <c r="E281" s="218"/>
      <c r="F281" s="218"/>
      <c r="G281" s="217">
        <f t="shared" si="88"/>
        <v>0</v>
      </c>
      <c r="H281" s="209" t="str">
        <f t="shared" si="89"/>
        <v>项</v>
      </c>
    </row>
    <row r="282" s="178" customFormat="1" ht="36" customHeight="1" spans="1:8">
      <c r="A282" s="213" t="s">
        <v>611</v>
      </c>
      <c r="B282" s="214" t="s">
        <v>188</v>
      </c>
      <c r="C282" s="215">
        <v>0</v>
      </c>
      <c r="D282" s="216">
        <f t="shared" si="87"/>
        <v>0</v>
      </c>
      <c r="E282" s="218"/>
      <c r="F282" s="218"/>
      <c r="G282" s="217">
        <f t="shared" si="88"/>
        <v>0</v>
      </c>
      <c r="H282" s="209" t="str">
        <f t="shared" si="89"/>
        <v>项</v>
      </c>
    </row>
    <row r="283" s="178" customFormat="1" ht="36" customHeight="1" spans="1:8">
      <c r="A283" s="213" t="s">
        <v>612</v>
      </c>
      <c r="B283" s="214" t="s">
        <v>613</v>
      </c>
      <c r="C283" s="215">
        <v>0</v>
      </c>
      <c r="D283" s="216">
        <f t="shared" si="87"/>
        <v>0</v>
      </c>
      <c r="E283" s="218"/>
      <c r="F283" s="218"/>
      <c r="G283" s="217">
        <f t="shared" si="88"/>
        <v>0</v>
      </c>
      <c r="H283" s="209" t="str">
        <f t="shared" si="89"/>
        <v>项</v>
      </c>
    </row>
    <row r="284" s="178" customFormat="1" ht="36" customHeight="1" spans="1:8">
      <c r="A284" s="213" t="s">
        <v>614</v>
      </c>
      <c r="B284" s="214" t="s">
        <v>202</v>
      </c>
      <c r="C284" s="215">
        <v>0</v>
      </c>
      <c r="D284" s="216">
        <f t="shared" si="87"/>
        <v>0</v>
      </c>
      <c r="E284" s="218"/>
      <c r="F284" s="218"/>
      <c r="G284" s="217">
        <f t="shared" si="88"/>
        <v>0</v>
      </c>
      <c r="H284" s="209" t="str">
        <f t="shared" si="89"/>
        <v>项</v>
      </c>
    </row>
    <row r="285" s="178" customFormat="1" ht="36" customHeight="1" spans="1:8">
      <c r="A285" s="213" t="s">
        <v>615</v>
      </c>
      <c r="B285" s="214" t="s">
        <v>616</v>
      </c>
      <c r="C285" s="215">
        <v>0</v>
      </c>
      <c r="D285" s="216">
        <f t="shared" si="87"/>
        <v>0</v>
      </c>
      <c r="E285" s="218"/>
      <c r="F285" s="218"/>
      <c r="G285" s="217">
        <f t="shared" si="88"/>
        <v>0</v>
      </c>
      <c r="H285" s="209" t="str">
        <f t="shared" si="89"/>
        <v>项</v>
      </c>
    </row>
    <row r="286" s="178" customFormat="1" ht="36" customHeight="1" spans="1:8">
      <c r="A286" s="213" t="s">
        <v>617</v>
      </c>
      <c r="B286" s="214" t="s">
        <v>618</v>
      </c>
      <c r="C286" s="207">
        <f>SUM(C287:C293)</f>
        <v>0</v>
      </c>
      <c r="D286" s="208">
        <f>SUM(D287:D293)</f>
        <v>0</v>
      </c>
      <c r="E286" s="207">
        <f>SUM(E287:E293)</f>
        <v>0</v>
      </c>
      <c r="F286" s="207">
        <f>SUM(F287:F293)</f>
        <v>0</v>
      </c>
      <c r="G286" s="207">
        <f>SUM(G287:G293)</f>
        <v>0</v>
      </c>
      <c r="H286" s="209" t="s">
        <v>182</v>
      </c>
    </row>
    <row r="287" s="178" customFormat="1" ht="36" customHeight="1" spans="1:8">
      <c r="A287" s="213" t="s">
        <v>619</v>
      </c>
      <c r="B287" s="214" t="s">
        <v>184</v>
      </c>
      <c r="C287" s="215">
        <v>0</v>
      </c>
      <c r="D287" s="216">
        <f t="shared" ref="D287:D293" si="90">E287+F287</f>
        <v>0</v>
      </c>
      <c r="E287" s="217"/>
      <c r="F287" s="217"/>
      <c r="G287" s="217">
        <f t="shared" ref="G287:G293" si="91">C287+D287</f>
        <v>0</v>
      </c>
      <c r="H287" s="209" t="str">
        <f t="shared" ref="H287:H293" si="92">IF(LEN(A287)=3,"类",IF(LEN(A287)=5,"款","项"))</f>
        <v>项</v>
      </c>
    </row>
    <row r="288" s="178" customFormat="1" ht="36" customHeight="1" spans="1:8">
      <c r="A288" s="213" t="s">
        <v>620</v>
      </c>
      <c r="B288" s="214" t="s">
        <v>186</v>
      </c>
      <c r="C288" s="215">
        <v>0</v>
      </c>
      <c r="D288" s="216">
        <f t="shared" si="90"/>
        <v>0</v>
      </c>
      <c r="E288" s="218"/>
      <c r="F288" s="218"/>
      <c r="G288" s="217">
        <f t="shared" si="91"/>
        <v>0</v>
      </c>
      <c r="H288" s="209" t="str">
        <f t="shared" si="92"/>
        <v>项</v>
      </c>
    </row>
    <row r="289" s="178" customFormat="1" ht="36" customHeight="1" spans="1:8">
      <c r="A289" s="213" t="s">
        <v>621</v>
      </c>
      <c r="B289" s="214" t="s">
        <v>188</v>
      </c>
      <c r="C289" s="215">
        <v>0</v>
      </c>
      <c r="D289" s="216">
        <f t="shared" si="90"/>
        <v>0</v>
      </c>
      <c r="E289" s="218"/>
      <c r="F289" s="218"/>
      <c r="G289" s="217">
        <f t="shared" si="91"/>
        <v>0</v>
      </c>
      <c r="H289" s="209" t="str">
        <f t="shared" si="92"/>
        <v>项</v>
      </c>
    </row>
    <row r="290" s="178" customFormat="1" ht="36" customHeight="1" spans="1:8">
      <c r="A290" s="213" t="s">
        <v>622</v>
      </c>
      <c r="B290" s="214" t="s">
        <v>623</v>
      </c>
      <c r="C290" s="215">
        <v>0</v>
      </c>
      <c r="D290" s="216">
        <f t="shared" si="90"/>
        <v>0</v>
      </c>
      <c r="E290" s="218"/>
      <c r="F290" s="218"/>
      <c r="G290" s="217">
        <f t="shared" si="91"/>
        <v>0</v>
      </c>
      <c r="H290" s="209" t="str">
        <f t="shared" si="92"/>
        <v>项</v>
      </c>
    </row>
    <row r="291" s="178" customFormat="1" ht="36" customHeight="1" spans="1:8">
      <c r="A291" s="213" t="s">
        <v>624</v>
      </c>
      <c r="B291" s="214" t="s">
        <v>625</v>
      </c>
      <c r="C291" s="215">
        <v>0</v>
      </c>
      <c r="D291" s="216">
        <f t="shared" si="90"/>
        <v>0</v>
      </c>
      <c r="E291" s="218"/>
      <c r="F291" s="218"/>
      <c r="G291" s="217">
        <f t="shared" si="91"/>
        <v>0</v>
      </c>
      <c r="H291" s="209" t="str">
        <f t="shared" si="92"/>
        <v>项</v>
      </c>
    </row>
    <row r="292" s="178" customFormat="1" ht="36" customHeight="1" spans="1:8">
      <c r="A292" s="213" t="s">
        <v>626</v>
      </c>
      <c r="B292" s="214" t="s">
        <v>202</v>
      </c>
      <c r="C292" s="215">
        <v>0</v>
      </c>
      <c r="D292" s="216">
        <f t="shared" si="90"/>
        <v>0</v>
      </c>
      <c r="E292" s="218"/>
      <c r="F292" s="218"/>
      <c r="G292" s="217">
        <f t="shared" si="91"/>
        <v>0</v>
      </c>
      <c r="H292" s="209" t="str">
        <f t="shared" si="92"/>
        <v>项</v>
      </c>
    </row>
    <row r="293" s="178" customFormat="1" ht="36" customHeight="1" spans="1:8">
      <c r="A293" s="213" t="s">
        <v>627</v>
      </c>
      <c r="B293" s="214" t="s">
        <v>628</v>
      </c>
      <c r="C293" s="215">
        <v>0</v>
      </c>
      <c r="D293" s="216">
        <f t="shared" si="90"/>
        <v>0</v>
      </c>
      <c r="E293" s="218"/>
      <c r="F293" s="218"/>
      <c r="G293" s="217">
        <f t="shared" si="91"/>
        <v>0</v>
      </c>
      <c r="H293" s="209" t="str">
        <f t="shared" si="92"/>
        <v>项</v>
      </c>
    </row>
    <row r="294" s="178" customFormat="1" ht="36" customHeight="1" spans="1:8">
      <c r="A294" s="213" t="s">
        <v>629</v>
      </c>
      <c r="B294" s="214" t="s">
        <v>630</v>
      </c>
      <c r="C294" s="207">
        <f>SUM(C295:C302)</f>
        <v>0</v>
      </c>
      <c r="D294" s="208">
        <f>SUM(D295:D302)</f>
        <v>0</v>
      </c>
      <c r="E294" s="207">
        <f>SUM(E295:E302)</f>
        <v>0</v>
      </c>
      <c r="F294" s="207">
        <f>SUM(F295:F302)</f>
        <v>0</v>
      </c>
      <c r="G294" s="207">
        <f>SUM(G295:G302)</f>
        <v>0</v>
      </c>
      <c r="H294" s="209" t="s">
        <v>182</v>
      </c>
    </row>
    <row r="295" s="178" customFormat="1" ht="36" customHeight="1" spans="1:8">
      <c r="A295" s="213" t="s">
        <v>631</v>
      </c>
      <c r="B295" s="214" t="s">
        <v>184</v>
      </c>
      <c r="C295" s="215">
        <v>0</v>
      </c>
      <c r="D295" s="216">
        <f t="shared" ref="D295:D302" si="93">E295+F295</f>
        <v>0</v>
      </c>
      <c r="E295" s="217"/>
      <c r="F295" s="217"/>
      <c r="G295" s="217">
        <f t="shared" ref="G295:G302" si="94">C295+D295</f>
        <v>0</v>
      </c>
      <c r="H295" s="209" t="str">
        <f t="shared" ref="H295:H302" si="95">IF(LEN(A295)=3,"类",IF(LEN(A295)=5,"款","项"))</f>
        <v>项</v>
      </c>
    </row>
    <row r="296" s="178" customFormat="1" ht="36" customHeight="1" spans="1:8">
      <c r="A296" s="213" t="s">
        <v>632</v>
      </c>
      <c r="B296" s="214" t="s">
        <v>186</v>
      </c>
      <c r="C296" s="215">
        <v>0</v>
      </c>
      <c r="D296" s="216">
        <f t="shared" si="93"/>
        <v>0</v>
      </c>
      <c r="E296" s="218"/>
      <c r="F296" s="218"/>
      <c r="G296" s="217">
        <f t="shared" si="94"/>
        <v>0</v>
      </c>
      <c r="H296" s="209" t="str">
        <f t="shared" si="95"/>
        <v>项</v>
      </c>
    </row>
    <row r="297" s="178" customFormat="1" ht="36" customHeight="1" spans="1:8">
      <c r="A297" s="213" t="s">
        <v>633</v>
      </c>
      <c r="B297" s="214" t="s">
        <v>188</v>
      </c>
      <c r="C297" s="215">
        <v>0</v>
      </c>
      <c r="D297" s="216">
        <f t="shared" si="93"/>
        <v>0</v>
      </c>
      <c r="E297" s="218"/>
      <c r="F297" s="218"/>
      <c r="G297" s="217">
        <f t="shared" si="94"/>
        <v>0</v>
      </c>
      <c r="H297" s="209" t="str">
        <f t="shared" si="95"/>
        <v>项</v>
      </c>
    </row>
    <row r="298" s="178" customFormat="1" ht="36" customHeight="1" spans="1:8">
      <c r="A298" s="213" t="s">
        <v>634</v>
      </c>
      <c r="B298" s="214" t="s">
        <v>635</v>
      </c>
      <c r="C298" s="215">
        <v>0</v>
      </c>
      <c r="D298" s="216">
        <f t="shared" si="93"/>
        <v>0</v>
      </c>
      <c r="E298" s="218"/>
      <c r="F298" s="218"/>
      <c r="G298" s="217">
        <f t="shared" si="94"/>
        <v>0</v>
      </c>
      <c r="H298" s="209" t="str">
        <f t="shared" si="95"/>
        <v>项</v>
      </c>
    </row>
    <row r="299" s="178" customFormat="1" ht="36" customHeight="1" spans="1:8">
      <c r="A299" s="213" t="s">
        <v>636</v>
      </c>
      <c r="B299" s="214" t="s">
        <v>637</v>
      </c>
      <c r="C299" s="215">
        <v>0</v>
      </c>
      <c r="D299" s="216">
        <f t="shared" si="93"/>
        <v>0</v>
      </c>
      <c r="E299" s="218"/>
      <c r="F299" s="218"/>
      <c r="G299" s="217">
        <f t="shared" si="94"/>
        <v>0</v>
      </c>
      <c r="H299" s="209" t="str">
        <f t="shared" si="95"/>
        <v>项</v>
      </c>
    </row>
    <row r="300" s="178" customFormat="1" ht="36" customHeight="1" spans="1:8">
      <c r="A300" s="213" t="s">
        <v>638</v>
      </c>
      <c r="B300" s="214" t="s">
        <v>639</v>
      </c>
      <c r="C300" s="215">
        <v>0</v>
      </c>
      <c r="D300" s="216">
        <f t="shared" si="93"/>
        <v>0</v>
      </c>
      <c r="E300" s="218"/>
      <c r="F300" s="218"/>
      <c r="G300" s="217">
        <f t="shared" si="94"/>
        <v>0</v>
      </c>
      <c r="H300" s="209" t="str">
        <f t="shared" si="95"/>
        <v>项</v>
      </c>
    </row>
    <row r="301" s="178" customFormat="1" ht="36" customHeight="1" spans="1:8">
      <c r="A301" s="213" t="s">
        <v>640</v>
      </c>
      <c r="B301" s="214" t="s">
        <v>202</v>
      </c>
      <c r="C301" s="215">
        <v>0</v>
      </c>
      <c r="D301" s="216">
        <f t="shared" si="93"/>
        <v>0</v>
      </c>
      <c r="E301" s="218"/>
      <c r="F301" s="218"/>
      <c r="G301" s="217">
        <f t="shared" si="94"/>
        <v>0</v>
      </c>
      <c r="H301" s="209" t="str">
        <f t="shared" si="95"/>
        <v>项</v>
      </c>
    </row>
    <row r="302" s="178" customFormat="1" ht="36" customHeight="1" spans="1:8">
      <c r="A302" s="213" t="s">
        <v>641</v>
      </c>
      <c r="B302" s="214" t="s">
        <v>642</v>
      </c>
      <c r="C302" s="215">
        <v>0</v>
      </c>
      <c r="D302" s="216">
        <f t="shared" si="93"/>
        <v>0</v>
      </c>
      <c r="E302" s="218"/>
      <c r="F302" s="218"/>
      <c r="G302" s="217">
        <f t="shared" si="94"/>
        <v>0</v>
      </c>
      <c r="H302" s="209" t="str">
        <f t="shared" si="95"/>
        <v>项</v>
      </c>
    </row>
    <row r="303" s="178" customFormat="1" ht="36" customHeight="1" spans="1:8">
      <c r="A303" s="213" t="s">
        <v>643</v>
      </c>
      <c r="B303" s="214" t="s">
        <v>644</v>
      </c>
      <c r="C303" s="207">
        <f>SUM(C304:C316)</f>
        <v>202</v>
      </c>
      <c r="D303" s="208">
        <f>SUM(D304:D316)</f>
        <v>41</v>
      </c>
      <c r="E303" s="207">
        <f>SUM(E304:E316)</f>
        <v>71</v>
      </c>
      <c r="F303" s="207">
        <f>SUM(F304:F316)</f>
        <v>-30</v>
      </c>
      <c r="G303" s="207">
        <f>SUM(G304:G316)</f>
        <v>243</v>
      </c>
      <c r="H303" s="209" t="s">
        <v>182</v>
      </c>
    </row>
    <row r="304" s="178" customFormat="1" ht="36" customHeight="1" spans="1:8">
      <c r="A304" s="213" t="s">
        <v>645</v>
      </c>
      <c r="B304" s="214" t="s">
        <v>184</v>
      </c>
      <c r="C304" s="215">
        <v>0</v>
      </c>
      <c r="D304" s="216">
        <f t="shared" ref="D304:D316" si="96">E304+F304</f>
        <v>0</v>
      </c>
      <c r="E304" s="217"/>
      <c r="F304" s="217"/>
      <c r="G304" s="217">
        <f t="shared" ref="G304:G316" si="97">C304+D304</f>
        <v>0</v>
      </c>
      <c r="H304" s="209" t="str">
        <f t="shared" ref="H304:H316" si="98">IF(LEN(A304)=3,"类",IF(LEN(A304)=5,"款","项"))</f>
        <v>项</v>
      </c>
    </row>
    <row r="305" s="178" customFormat="1" ht="36" customHeight="1" spans="1:8">
      <c r="A305" s="213" t="s">
        <v>646</v>
      </c>
      <c r="B305" s="214" t="s">
        <v>186</v>
      </c>
      <c r="C305" s="215">
        <v>0</v>
      </c>
      <c r="D305" s="216">
        <f t="shared" si="96"/>
        <v>42</v>
      </c>
      <c r="E305" s="219">
        <v>42</v>
      </c>
      <c r="F305" s="218"/>
      <c r="G305" s="217">
        <f t="shared" si="97"/>
        <v>42</v>
      </c>
      <c r="H305" s="209" t="str">
        <f t="shared" si="98"/>
        <v>项</v>
      </c>
    </row>
    <row r="306" s="178" customFormat="1" ht="36" customHeight="1" spans="1:8">
      <c r="A306" s="213" t="s">
        <v>647</v>
      </c>
      <c r="B306" s="214" t="s">
        <v>188</v>
      </c>
      <c r="C306" s="215">
        <v>0</v>
      </c>
      <c r="D306" s="216">
        <f t="shared" si="96"/>
        <v>0</v>
      </c>
      <c r="E306" s="218"/>
      <c r="F306" s="218"/>
      <c r="G306" s="217">
        <f t="shared" si="97"/>
        <v>0</v>
      </c>
      <c r="H306" s="209" t="str">
        <f t="shared" si="98"/>
        <v>项</v>
      </c>
    </row>
    <row r="307" s="178" customFormat="1" ht="36" customHeight="1" spans="1:8">
      <c r="A307" s="213" t="s">
        <v>648</v>
      </c>
      <c r="B307" s="214" t="s">
        <v>649</v>
      </c>
      <c r="C307" s="215">
        <v>33</v>
      </c>
      <c r="D307" s="216">
        <f t="shared" si="96"/>
        <v>20</v>
      </c>
      <c r="E307" s="219">
        <v>20</v>
      </c>
      <c r="F307" s="218"/>
      <c r="G307" s="217">
        <f t="shared" si="97"/>
        <v>53</v>
      </c>
      <c r="H307" s="209" t="str">
        <f t="shared" si="98"/>
        <v>项</v>
      </c>
    </row>
    <row r="308" s="178" customFormat="1" ht="36" customHeight="1" spans="1:8">
      <c r="A308" s="213" t="s">
        <v>650</v>
      </c>
      <c r="B308" s="214" t="s">
        <v>651</v>
      </c>
      <c r="C308" s="215">
        <v>55</v>
      </c>
      <c r="D308" s="216">
        <f t="shared" si="96"/>
        <v>-7</v>
      </c>
      <c r="E308" s="219"/>
      <c r="F308" s="219">
        <v>-7</v>
      </c>
      <c r="G308" s="217">
        <f t="shared" si="97"/>
        <v>48</v>
      </c>
      <c r="H308" s="209" t="str">
        <f t="shared" si="98"/>
        <v>项</v>
      </c>
    </row>
    <row r="309" s="178" customFormat="1" ht="36" customHeight="1" spans="1:8">
      <c r="A309" s="213" t="s">
        <v>652</v>
      </c>
      <c r="B309" s="214" t="s">
        <v>653</v>
      </c>
      <c r="C309" s="215">
        <v>0</v>
      </c>
      <c r="D309" s="216">
        <f t="shared" si="96"/>
        <v>0</v>
      </c>
      <c r="E309" s="218"/>
      <c r="F309" s="218"/>
      <c r="G309" s="217">
        <f t="shared" si="97"/>
        <v>0</v>
      </c>
      <c r="H309" s="209" t="str">
        <f t="shared" si="98"/>
        <v>项</v>
      </c>
    </row>
    <row r="310" s="178" customFormat="1" ht="36" customHeight="1" spans="1:8">
      <c r="A310" s="213" t="s">
        <v>654</v>
      </c>
      <c r="B310" s="214" t="s">
        <v>655</v>
      </c>
      <c r="C310" s="215">
        <v>84</v>
      </c>
      <c r="D310" s="216">
        <f t="shared" si="96"/>
        <v>-17</v>
      </c>
      <c r="E310" s="219"/>
      <c r="F310" s="219">
        <v>-17</v>
      </c>
      <c r="G310" s="217">
        <f t="shared" si="97"/>
        <v>67</v>
      </c>
      <c r="H310" s="209" t="str">
        <f t="shared" si="98"/>
        <v>项</v>
      </c>
    </row>
    <row r="311" s="178" customFormat="1" ht="36" customHeight="1" spans="1:8">
      <c r="A311" s="213" t="s">
        <v>656</v>
      </c>
      <c r="B311" s="214" t="s">
        <v>657</v>
      </c>
      <c r="C311" s="215">
        <v>0</v>
      </c>
      <c r="D311" s="216">
        <f t="shared" si="96"/>
        <v>0</v>
      </c>
      <c r="E311" s="218"/>
      <c r="F311" s="218"/>
      <c r="G311" s="217">
        <f t="shared" si="97"/>
        <v>0</v>
      </c>
      <c r="H311" s="209" t="str">
        <f t="shared" si="98"/>
        <v>项</v>
      </c>
    </row>
    <row r="312" s="178" customFormat="1" ht="36" customHeight="1" spans="1:8">
      <c r="A312" s="213" t="s">
        <v>658</v>
      </c>
      <c r="B312" s="214" t="s">
        <v>659</v>
      </c>
      <c r="C312" s="215">
        <v>20</v>
      </c>
      <c r="D312" s="216">
        <f t="shared" si="96"/>
        <v>4</v>
      </c>
      <c r="E312" s="219">
        <v>4</v>
      </c>
      <c r="F312" s="218"/>
      <c r="G312" s="217">
        <f t="shared" si="97"/>
        <v>24</v>
      </c>
      <c r="H312" s="209" t="str">
        <f t="shared" si="98"/>
        <v>项</v>
      </c>
    </row>
    <row r="313" s="178" customFormat="1" ht="36" customHeight="1" spans="1:8">
      <c r="A313" s="213" t="s">
        <v>660</v>
      </c>
      <c r="B313" s="214" t="s">
        <v>661</v>
      </c>
      <c r="C313" s="215">
        <v>0</v>
      </c>
      <c r="D313" s="216">
        <f t="shared" si="96"/>
        <v>5</v>
      </c>
      <c r="E313" s="219">
        <v>5</v>
      </c>
      <c r="F313" s="218"/>
      <c r="G313" s="217">
        <f t="shared" si="97"/>
        <v>5</v>
      </c>
      <c r="H313" s="209" t="str">
        <f t="shared" si="98"/>
        <v>项</v>
      </c>
    </row>
    <row r="314" s="178" customFormat="1" ht="36" customHeight="1" spans="1:8">
      <c r="A314" s="213" t="s">
        <v>662</v>
      </c>
      <c r="B314" s="214" t="s">
        <v>285</v>
      </c>
      <c r="C314" s="215">
        <v>0</v>
      </c>
      <c r="D314" s="216">
        <f t="shared" si="96"/>
        <v>0</v>
      </c>
      <c r="E314" s="218"/>
      <c r="F314" s="218"/>
      <c r="G314" s="217">
        <f t="shared" si="97"/>
        <v>0</v>
      </c>
      <c r="H314" s="209" t="str">
        <f t="shared" si="98"/>
        <v>项</v>
      </c>
    </row>
    <row r="315" s="178" customFormat="1" ht="36" customHeight="1" spans="1:8">
      <c r="A315" s="213" t="s">
        <v>663</v>
      </c>
      <c r="B315" s="214" t="s">
        <v>202</v>
      </c>
      <c r="C315" s="215">
        <v>0</v>
      </c>
      <c r="D315" s="216">
        <f t="shared" si="96"/>
        <v>0</v>
      </c>
      <c r="E315" s="218"/>
      <c r="F315" s="218"/>
      <c r="G315" s="217">
        <f t="shared" si="97"/>
        <v>0</v>
      </c>
      <c r="H315" s="209" t="str">
        <f t="shared" si="98"/>
        <v>项</v>
      </c>
    </row>
    <row r="316" s="178" customFormat="1" ht="36" customHeight="1" spans="1:8">
      <c r="A316" s="213" t="s">
        <v>664</v>
      </c>
      <c r="B316" s="214" t="s">
        <v>665</v>
      </c>
      <c r="C316" s="215">
        <v>10</v>
      </c>
      <c r="D316" s="216">
        <f t="shared" si="96"/>
        <v>-6</v>
      </c>
      <c r="E316" s="219"/>
      <c r="F316" s="219">
        <v>-6</v>
      </c>
      <c r="G316" s="217">
        <f t="shared" si="97"/>
        <v>4</v>
      </c>
      <c r="H316" s="209" t="str">
        <f t="shared" si="98"/>
        <v>项</v>
      </c>
    </row>
    <row r="317" s="178" customFormat="1" ht="36" customHeight="1" spans="1:8">
      <c r="A317" s="213" t="s">
        <v>666</v>
      </c>
      <c r="B317" s="214" t="s">
        <v>667</v>
      </c>
      <c r="C317" s="207">
        <f>SUM(C318:C326)</f>
        <v>0</v>
      </c>
      <c r="D317" s="208">
        <f>SUM(D318:D326)</f>
        <v>0</v>
      </c>
      <c r="E317" s="207">
        <f>SUM(E318:E326)</f>
        <v>0</v>
      </c>
      <c r="F317" s="207">
        <f>SUM(F318:F326)</f>
        <v>0</v>
      </c>
      <c r="G317" s="207">
        <f>SUM(G318:G326)</f>
        <v>0</v>
      </c>
      <c r="H317" s="209" t="s">
        <v>182</v>
      </c>
    </row>
    <row r="318" s="178" customFormat="1" ht="36" customHeight="1" spans="1:8">
      <c r="A318" s="213" t="s">
        <v>668</v>
      </c>
      <c r="B318" s="214" t="s">
        <v>184</v>
      </c>
      <c r="C318" s="215">
        <v>0</v>
      </c>
      <c r="D318" s="216">
        <f t="shared" ref="D318:D326" si="99">E318+F318</f>
        <v>0</v>
      </c>
      <c r="E318" s="218"/>
      <c r="F318" s="218"/>
      <c r="G318" s="217">
        <f t="shared" ref="G318:G326" si="100">C318+D318</f>
        <v>0</v>
      </c>
      <c r="H318" s="209" t="str">
        <f t="shared" ref="H318:H326" si="101">IF(LEN(A318)=3,"类",IF(LEN(A318)=5,"款","项"))</f>
        <v>项</v>
      </c>
    </row>
    <row r="319" s="178" customFormat="1" ht="36" customHeight="1" spans="1:8">
      <c r="A319" s="213" t="s">
        <v>669</v>
      </c>
      <c r="B319" s="214" t="s">
        <v>186</v>
      </c>
      <c r="C319" s="215">
        <v>0</v>
      </c>
      <c r="D319" s="216">
        <f t="shared" si="99"/>
        <v>0</v>
      </c>
      <c r="E319" s="218"/>
      <c r="F319" s="218"/>
      <c r="G319" s="217">
        <f t="shared" si="100"/>
        <v>0</v>
      </c>
      <c r="H319" s="209" t="str">
        <f t="shared" si="101"/>
        <v>项</v>
      </c>
    </row>
    <row r="320" s="178" customFormat="1" ht="36" customHeight="1" spans="1:8">
      <c r="A320" s="213" t="s">
        <v>670</v>
      </c>
      <c r="B320" s="214" t="s">
        <v>188</v>
      </c>
      <c r="C320" s="215">
        <v>0</v>
      </c>
      <c r="D320" s="216">
        <f t="shared" si="99"/>
        <v>0</v>
      </c>
      <c r="E320" s="218"/>
      <c r="F320" s="218"/>
      <c r="G320" s="217">
        <f t="shared" si="100"/>
        <v>0</v>
      </c>
      <c r="H320" s="209" t="str">
        <f t="shared" si="101"/>
        <v>项</v>
      </c>
    </row>
    <row r="321" s="178" customFormat="1" ht="36" customHeight="1" spans="1:8">
      <c r="A321" s="213" t="s">
        <v>671</v>
      </c>
      <c r="B321" s="214" t="s">
        <v>672</v>
      </c>
      <c r="C321" s="215">
        <v>0</v>
      </c>
      <c r="D321" s="216">
        <f t="shared" si="99"/>
        <v>0</v>
      </c>
      <c r="E321" s="218"/>
      <c r="F321" s="218"/>
      <c r="G321" s="217">
        <f t="shared" si="100"/>
        <v>0</v>
      </c>
      <c r="H321" s="209" t="str">
        <f t="shared" si="101"/>
        <v>项</v>
      </c>
    </row>
    <row r="322" s="178" customFormat="1" ht="36" customHeight="1" spans="1:8">
      <c r="A322" s="213" t="s">
        <v>673</v>
      </c>
      <c r="B322" s="214" t="s">
        <v>674</v>
      </c>
      <c r="C322" s="215">
        <v>0</v>
      </c>
      <c r="D322" s="216">
        <f t="shared" si="99"/>
        <v>0</v>
      </c>
      <c r="E322" s="218"/>
      <c r="F322" s="218"/>
      <c r="G322" s="217">
        <f t="shared" si="100"/>
        <v>0</v>
      </c>
      <c r="H322" s="209" t="str">
        <f t="shared" si="101"/>
        <v>项</v>
      </c>
    </row>
    <row r="323" s="178" customFormat="1" ht="36" customHeight="1" spans="1:8">
      <c r="A323" s="213" t="s">
        <v>675</v>
      </c>
      <c r="B323" s="214" t="s">
        <v>676</v>
      </c>
      <c r="C323" s="215">
        <v>0</v>
      </c>
      <c r="D323" s="216">
        <f t="shared" si="99"/>
        <v>0</v>
      </c>
      <c r="E323" s="218"/>
      <c r="F323" s="218"/>
      <c r="G323" s="217">
        <f t="shared" si="100"/>
        <v>0</v>
      </c>
      <c r="H323" s="209" t="str">
        <f t="shared" si="101"/>
        <v>项</v>
      </c>
    </row>
    <row r="324" s="178" customFormat="1" ht="36" customHeight="1" spans="1:8">
      <c r="A324" s="213" t="s">
        <v>677</v>
      </c>
      <c r="B324" s="214" t="s">
        <v>285</v>
      </c>
      <c r="C324" s="215">
        <v>0</v>
      </c>
      <c r="D324" s="216">
        <f t="shared" si="99"/>
        <v>0</v>
      </c>
      <c r="E324" s="218"/>
      <c r="F324" s="218"/>
      <c r="G324" s="217">
        <f t="shared" si="100"/>
        <v>0</v>
      </c>
      <c r="H324" s="209" t="str">
        <f t="shared" si="101"/>
        <v>项</v>
      </c>
    </row>
    <row r="325" s="178" customFormat="1" ht="36" customHeight="1" spans="1:8">
      <c r="A325" s="213" t="s">
        <v>678</v>
      </c>
      <c r="B325" s="214" t="s">
        <v>202</v>
      </c>
      <c r="C325" s="215">
        <v>0</v>
      </c>
      <c r="D325" s="216">
        <f t="shared" si="99"/>
        <v>0</v>
      </c>
      <c r="E325" s="218"/>
      <c r="F325" s="218"/>
      <c r="G325" s="217">
        <f t="shared" si="100"/>
        <v>0</v>
      </c>
      <c r="H325" s="209" t="str">
        <f t="shared" si="101"/>
        <v>项</v>
      </c>
    </row>
    <row r="326" s="178" customFormat="1" ht="36" customHeight="1" spans="1:8">
      <c r="A326" s="213" t="s">
        <v>679</v>
      </c>
      <c r="B326" s="214" t="s">
        <v>680</v>
      </c>
      <c r="C326" s="215">
        <v>0</v>
      </c>
      <c r="D326" s="216">
        <f t="shared" si="99"/>
        <v>0</v>
      </c>
      <c r="E326" s="218"/>
      <c r="F326" s="218"/>
      <c r="G326" s="217">
        <f t="shared" si="100"/>
        <v>0</v>
      </c>
      <c r="H326" s="209" t="str">
        <f t="shared" si="101"/>
        <v>项</v>
      </c>
    </row>
    <row r="327" s="178" customFormat="1" ht="36" customHeight="1" spans="1:8">
      <c r="A327" s="213" t="s">
        <v>681</v>
      </c>
      <c r="B327" s="214" t="s">
        <v>682</v>
      </c>
      <c r="C327" s="207">
        <f>SUM(C328:C336)</f>
        <v>0</v>
      </c>
      <c r="D327" s="208">
        <f>SUM(D328:D336)</f>
        <v>0</v>
      </c>
      <c r="E327" s="207">
        <f>SUM(E328:E336)</f>
        <v>0</v>
      </c>
      <c r="F327" s="207">
        <f>SUM(F328:F336)</f>
        <v>0</v>
      </c>
      <c r="G327" s="207">
        <f>SUM(G328:G336)</f>
        <v>0</v>
      </c>
      <c r="H327" s="209" t="s">
        <v>182</v>
      </c>
    </row>
    <row r="328" s="178" customFormat="1" ht="36" customHeight="1" spans="1:8">
      <c r="A328" s="213" t="s">
        <v>683</v>
      </c>
      <c r="B328" s="214" t="s">
        <v>184</v>
      </c>
      <c r="C328" s="215">
        <v>0</v>
      </c>
      <c r="D328" s="216">
        <f t="shared" ref="D328:D336" si="102">E328+F328</f>
        <v>0</v>
      </c>
      <c r="E328" s="218"/>
      <c r="F328" s="218"/>
      <c r="G328" s="217">
        <f t="shared" ref="G328:G336" si="103">C328+D328</f>
        <v>0</v>
      </c>
      <c r="H328" s="209" t="str">
        <f t="shared" ref="H328:H336" si="104">IF(LEN(A328)=3,"类",IF(LEN(A328)=5,"款","项"))</f>
        <v>项</v>
      </c>
    </row>
    <row r="329" s="178" customFormat="1" ht="36" customHeight="1" spans="1:8">
      <c r="A329" s="213" t="s">
        <v>684</v>
      </c>
      <c r="B329" s="214" t="s">
        <v>186</v>
      </c>
      <c r="C329" s="215">
        <v>0</v>
      </c>
      <c r="D329" s="216">
        <f t="shared" si="102"/>
        <v>0</v>
      </c>
      <c r="E329" s="218"/>
      <c r="F329" s="218"/>
      <c r="G329" s="217">
        <f t="shared" si="103"/>
        <v>0</v>
      </c>
      <c r="H329" s="209" t="str">
        <f t="shared" si="104"/>
        <v>项</v>
      </c>
    </row>
    <row r="330" s="178" customFormat="1" ht="36" customHeight="1" spans="1:8">
      <c r="A330" s="213" t="s">
        <v>685</v>
      </c>
      <c r="B330" s="214" t="s">
        <v>188</v>
      </c>
      <c r="C330" s="215">
        <v>0</v>
      </c>
      <c r="D330" s="216">
        <f t="shared" si="102"/>
        <v>0</v>
      </c>
      <c r="E330" s="218"/>
      <c r="F330" s="218"/>
      <c r="G330" s="217">
        <f t="shared" si="103"/>
        <v>0</v>
      </c>
      <c r="H330" s="209" t="str">
        <f t="shared" si="104"/>
        <v>项</v>
      </c>
    </row>
    <row r="331" s="178" customFormat="1" ht="36" customHeight="1" spans="1:8">
      <c r="A331" s="213" t="s">
        <v>686</v>
      </c>
      <c r="B331" s="214" t="s">
        <v>687</v>
      </c>
      <c r="C331" s="215">
        <v>0</v>
      </c>
      <c r="D331" s="216">
        <f t="shared" si="102"/>
        <v>0</v>
      </c>
      <c r="E331" s="218"/>
      <c r="F331" s="218"/>
      <c r="G331" s="217">
        <f t="shared" si="103"/>
        <v>0</v>
      </c>
      <c r="H331" s="209" t="str">
        <f t="shared" si="104"/>
        <v>项</v>
      </c>
    </row>
    <row r="332" s="178" customFormat="1" ht="36" customHeight="1" spans="1:8">
      <c r="A332" s="213" t="s">
        <v>688</v>
      </c>
      <c r="B332" s="214" t="s">
        <v>689</v>
      </c>
      <c r="C332" s="215">
        <v>0</v>
      </c>
      <c r="D332" s="216">
        <f t="shared" si="102"/>
        <v>0</v>
      </c>
      <c r="E332" s="218"/>
      <c r="F332" s="218"/>
      <c r="G332" s="217">
        <f t="shared" si="103"/>
        <v>0</v>
      </c>
      <c r="H332" s="209" t="str">
        <f t="shared" si="104"/>
        <v>项</v>
      </c>
    </row>
    <row r="333" s="178" customFormat="1" ht="36" customHeight="1" spans="1:8">
      <c r="A333" s="213" t="s">
        <v>690</v>
      </c>
      <c r="B333" s="214" t="s">
        <v>691</v>
      </c>
      <c r="C333" s="215">
        <v>0</v>
      </c>
      <c r="D333" s="216">
        <f t="shared" si="102"/>
        <v>0</v>
      </c>
      <c r="E333" s="218"/>
      <c r="F333" s="218"/>
      <c r="G333" s="217">
        <f t="shared" si="103"/>
        <v>0</v>
      </c>
      <c r="H333" s="209" t="str">
        <f t="shared" si="104"/>
        <v>项</v>
      </c>
    </row>
    <row r="334" s="178" customFormat="1" ht="36" customHeight="1" spans="1:8">
      <c r="A334" s="213" t="s">
        <v>692</v>
      </c>
      <c r="B334" s="214" t="s">
        <v>285</v>
      </c>
      <c r="C334" s="215">
        <v>0</v>
      </c>
      <c r="D334" s="216">
        <f t="shared" si="102"/>
        <v>0</v>
      </c>
      <c r="E334" s="218"/>
      <c r="F334" s="218"/>
      <c r="G334" s="217">
        <f t="shared" si="103"/>
        <v>0</v>
      </c>
      <c r="H334" s="209" t="str">
        <f t="shared" si="104"/>
        <v>项</v>
      </c>
    </row>
    <row r="335" s="178" customFormat="1" ht="36" customHeight="1" spans="1:8">
      <c r="A335" s="213" t="s">
        <v>693</v>
      </c>
      <c r="B335" s="214" t="s">
        <v>202</v>
      </c>
      <c r="C335" s="215">
        <v>0</v>
      </c>
      <c r="D335" s="216">
        <f t="shared" si="102"/>
        <v>0</v>
      </c>
      <c r="E335" s="218"/>
      <c r="F335" s="218"/>
      <c r="G335" s="217">
        <f t="shared" si="103"/>
        <v>0</v>
      </c>
      <c r="H335" s="209" t="str">
        <f t="shared" si="104"/>
        <v>项</v>
      </c>
    </row>
    <row r="336" s="178" customFormat="1" ht="36" customHeight="1" spans="1:8">
      <c r="A336" s="213" t="s">
        <v>694</v>
      </c>
      <c r="B336" s="214" t="s">
        <v>695</v>
      </c>
      <c r="C336" s="215">
        <v>0</v>
      </c>
      <c r="D336" s="216">
        <f t="shared" si="102"/>
        <v>0</v>
      </c>
      <c r="E336" s="218"/>
      <c r="F336" s="218"/>
      <c r="G336" s="217">
        <f t="shared" si="103"/>
        <v>0</v>
      </c>
      <c r="H336" s="209" t="str">
        <f t="shared" si="104"/>
        <v>项</v>
      </c>
    </row>
    <row r="337" s="178" customFormat="1" ht="36" customHeight="1" spans="1:8">
      <c r="A337" s="213" t="s">
        <v>696</v>
      </c>
      <c r="B337" s="214" t="s">
        <v>697</v>
      </c>
      <c r="C337" s="207">
        <f>SUM(C338:C344)</f>
        <v>0</v>
      </c>
      <c r="D337" s="208">
        <f>SUM(D338:D344)</f>
        <v>0</v>
      </c>
      <c r="E337" s="207">
        <f>SUM(E338:E344)</f>
        <v>0</v>
      </c>
      <c r="F337" s="207">
        <f>SUM(F338:F344)</f>
        <v>0</v>
      </c>
      <c r="G337" s="207">
        <f>SUM(G338:G344)</f>
        <v>0</v>
      </c>
      <c r="H337" s="209" t="s">
        <v>182</v>
      </c>
    </row>
    <row r="338" s="178" customFormat="1" ht="36" customHeight="1" spans="1:8">
      <c r="A338" s="213" t="s">
        <v>698</v>
      </c>
      <c r="B338" s="214" t="s">
        <v>184</v>
      </c>
      <c r="C338" s="215">
        <v>0</v>
      </c>
      <c r="D338" s="216">
        <f t="shared" ref="D338:D344" si="105">E338+F338</f>
        <v>0</v>
      </c>
      <c r="E338" s="218"/>
      <c r="F338" s="218"/>
      <c r="G338" s="217">
        <f t="shared" ref="G338:G344" si="106">C338+D338</f>
        <v>0</v>
      </c>
      <c r="H338" s="209" t="str">
        <f t="shared" ref="H338:H344" si="107">IF(LEN(A338)=3,"类",IF(LEN(A338)=5,"款","项"))</f>
        <v>项</v>
      </c>
    </row>
    <row r="339" s="178" customFormat="1" ht="36" customHeight="1" spans="1:8">
      <c r="A339" s="213" t="s">
        <v>699</v>
      </c>
      <c r="B339" s="214" t="s">
        <v>186</v>
      </c>
      <c r="C339" s="215">
        <v>0</v>
      </c>
      <c r="D339" s="216">
        <f t="shared" si="105"/>
        <v>0</v>
      </c>
      <c r="E339" s="218"/>
      <c r="F339" s="218"/>
      <c r="G339" s="217">
        <f t="shared" si="106"/>
        <v>0</v>
      </c>
      <c r="H339" s="209" t="str">
        <f t="shared" si="107"/>
        <v>项</v>
      </c>
    </row>
    <row r="340" s="178" customFormat="1" ht="36" customHeight="1" spans="1:8">
      <c r="A340" s="213" t="s">
        <v>700</v>
      </c>
      <c r="B340" s="214" t="s">
        <v>188</v>
      </c>
      <c r="C340" s="215">
        <v>0</v>
      </c>
      <c r="D340" s="216">
        <f t="shared" si="105"/>
        <v>0</v>
      </c>
      <c r="E340" s="218"/>
      <c r="F340" s="218"/>
      <c r="G340" s="217">
        <f t="shared" si="106"/>
        <v>0</v>
      </c>
      <c r="H340" s="209" t="str">
        <f t="shared" si="107"/>
        <v>项</v>
      </c>
    </row>
    <row r="341" s="178" customFormat="1" ht="36" customHeight="1" spans="1:8">
      <c r="A341" s="213" t="s">
        <v>701</v>
      </c>
      <c r="B341" s="214" t="s">
        <v>702</v>
      </c>
      <c r="C341" s="215">
        <v>0</v>
      </c>
      <c r="D341" s="216">
        <f t="shared" si="105"/>
        <v>0</v>
      </c>
      <c r="E341" s="218"/>
      <c r="F341" s="218"/>
      <c r="G341" s="217">
        <f t="shared" si="106"/>
        <v>0</v>
      </c>
      <c r="H341" s="209" t="str">
        <f t="shared" si="107"/>
        <v>项</v>
      </c>
    </row>
    <row r="342" s="178" customFormat="1" ht="36" customHeight="1" spans="1:8">
      <c r="A342" s="213" t="s">
        <v>703</v>
      </c>
      <c r="B342" s="214" t="s">
        <v>704</v>
      </c>
      <c r="C342" s="215">
        <v>0</v>
      </c>
      <c r="D342" s="216">
        <f t="shared" si="105"/>
        <v>0</v>
      </c>
      <c r="E342" s="218"/>
      <c r="F342" s="218"/>
      <c r="G342" s="217">
        <f t="shared" si="106"/>
        <v>0</v>
      </c>
      <c r="H342" s="209" t="str">
        <f t="shared" si="107"/>
        <v>项</v>
      </c>
    </row>
    <row r="343" s="178" customFormat="1" ht="36" customHeight="1" spans="1:8">
      <c r="A343" s="213" t="s">
        <v>705</v>
      </c>
      <c r="B343" s="214" t="s">
        <v>202</v>
      </c>
      <c r="C343" s="215">
        <v>0</v>
      </c>
      <c r="D343" s="216">
        <f t="shared" si="105"/>
        <v>0</v>
      </c>
      <c r="E343" s="218"/>
      <c r="F343" s="218"/>
      <c r="G343" s="217">
        <f t="shared" si="106"/>
        <v>0</v>
      </c>
      <c r="H343" s="209" t="str">
        <f t="shared" si="107"/>
        <v>项</v>
      </c>
    </row>
    <row r="344" s="178" customFormat="1" ht="36" customHeight="1" spans="1:8">
      <c r="A344" s="213" t="s">
        <v>706</v>
      </c>
      <c r="B344" s="214" t="s">
        <v>707</v>
      </c>
      <c r="C344" s="215">
        <v>0</v>
      </c>
      <c r="D344" s="216">
        <f t="shared" si="105"/>
        <v>0</v>
      </c>
      <c r="E344" s="218"/>
      <c r="F344" s="218"/>
      <c r="G344" s="217">
        <f t="shared" si="106"/>
        <v>0</v>
      </c>
      <c r="H344" s="209" t="str">
        <f t="shared" si="107"/>
        <v>项</v>
      </c>
    </row>
    <row r="345" s="178" customFormat="1" ht="36" customHeight="1" spans="1:8">
      <c r="A345" s="213" t="s">
        <v>708</v>
      </c>
      <c r="B345" s="214" t="s">
        <v>709</v>
      </c>
      <c r="C345" s="207">
        <f>SUM(C346:C350)</f>
        <v>0</v>
      </c>
      <c r="D345" s="208">
        <f>SUM(D346:D350)</f>
        <v>0</v>
      </c>
      <c r="E345" s="207">
        <f>SUM(E346:E350)</f>
        <v>0</v>
      </c>
      <c r="F345" s="207">
        <f>SUM(F346:F350)</f>
        <v>0</v>
      </c>
      <c r="G345" s="207">
        <f>SUM(G346:G350)</f>
        <v>0</v>
      </c>
      <c r="H345" s="209" t="s">
        <v>182</v>
      </c>
    </row>
    <row r="346" s="178" customFormat="1" ht="36" customHeight="1" spans="1:8">
      <c r="A346" s="213" t="s">
        <v>710</v>
      </c>
      <c r="B346" s="214" t="s">
        <v>184</v>
      </c>
      <c r="C346" s="215">
        <v>0</v>
      </c>
      <c r="D346" s="216">
        <f t="shared" ref="D346:D350" si="108">E346+F346</f>
        <v>0</v>
      </c>
      <c r="E346" s="218"/>
      <c r="F346" s="218"/>
      <c r="G346" s="217">
        <f t="shared" ref="G346:G350" si="109">C346+D346</f>
        <v>0</v>
      </c>
      <c r="H346" s="209" t="str">
        <f t="shared" ref="H346:H350" si="110">IF(LEN(A346)=3,"类",IF(LEN(A346)=5,"款","项"))</f>
        <v>项</v>
      </c>
    </row>
    <row r="347" s="178" customFormat="1" ht="36" customHeight="1" spans="1:8">
      <c r="A347" s="213" t="s">
        <v>711</v>
      </c>
      <c r="B347" s="214" t="s">
        <v>186</v>
      </c>
      <c r="C347" s="215">
        <v>0</v>
      </c>
      <c r="D347" s="216">
        <f t="shared" si="108"/>
        <v>0</v>
      </c>
      <c r="E347" s="218"/>
      <c r="F347" s="218"/>
      <c r="G347" s="217">
        <f t="shared" si="109"/>
        <v>0</v>
      </c>
      <c r="H347" s="209" t="str">
        <f t="shared" si="110"/>
        <v>项</v>
      </c>
    </row>
    <row r="348" s="178" customFormat="1" ht="36" customHeight="1" spans="1:8">
      <c r="A348" s="213" t="s">
        <v>712</v>
      </c>
      <c r="B348" s="214" t="s">
        <v>285</v>
      </c>
      <c r="C348" s="215">
        <v>0</v>
      </c>
      <c r="D348" s="216">
        <f t="shared" si="108"/>
        <v>0</v>
      </c>
      <c r="E348" s="218"/>
      <c r="F348" s="218"/>
      <c r="G348" s="217">
        <f t="shared" si="109"/>
        <v>0</v>
      </c>
      <c r="H348" s="209" t="str">
        <f t="shared" si="110"/>
        <v>项</v>
      </c>
    </row>
    <row r="349" s="178" customFormat="1" ht="36" customHeight="1" spans="1:8">
      <c r="A349" s="213" t="s">
        <v>713</v>
      </c>
      <c r="B349" s="214" t="s">
        <v>714</v>
      </c>
      <c r="C349" s="215">
        <v>0</v>
      </c>
      <c r="D349" s="216">
        <f t="shared" si="108"/>
        <v>0</v>
      </c>
      <c r="E349" s="218"/>
      <c r="F349" s="218"/>
      <c r="G349" s="217">
        <f t="shared" si="109"/>
        <v>0</v>
      </c>
      <c r="H349" s="209" t="str">
        <f t="shared" si="110"/>
        <v>项</v>
      </c>
    </row>
    <row r="350" s="178" customFormat="1" ht="36" customHeight="1" spans="1:8">
      <c r="A350" s="213" t="s">
        <v>715</v>
      </c>
      <c r="B350" s="214" t="s">
        <v>716</v>
      </c>
      <c r="C350" s="215">
        <v>0</v>
      </c>
      <c r="D350" s="216">
        <f t="shared" si="108"/>
        <v>0</v>
      </c>
      <c r="E350" s="218"/>
      <c r="F350" s="218"/>
      <c r="G350" s="217">
        <f t="shared" si="109"/>
        <v>0</v>
      </c>
      <c r="H350" s="209" t="str">
        <f t="shared" si="110"/>
        <v>项</v>
      </c>
    </row>
    <row r="351" s="178" customFormat="1" ht="36" customHeight="1" spans="1:8">
      <c r="A351" s="213" t="s">
        <v>717</v>
      </c>
      <c r="B351" s="214" t="s">
        <v>718</v>
      </c>
      <c r="C351" s="207">
        <f>SUM(C352:C353)</f>
        <v>0</v>
      </c>
      <c r="D351" s="208">
        <f>SUM(D352:D353)</f>
        <v>34</v>
      </c>
      <c r="E351" s="207">
        <f>SUM(E352:E353)</f>
        <v>34</v>
      </c>
      <c r="F351" s="207">
        <f>SUM(F352:F353)</f>
        <v>0</v>
      </c>
      <c r="G351" s="207">
        <f>SUM(G352:G353)</f>
        <v>34</v>
      </c>
      <c r="H351" s="209" t="s">
        <v>182</v>
      </c>
    </row>
    <row r="352" s="178" customFormat="1" ht="36" customHeight="1" spans="1:8">
      <c r="A352" s="213">
        <v>2049902</v>
      </c>
      <c r="B352" s="214" t="s">
        <v>719</v>
      </c>
      <c r="C352" s="215">
        <v>0</v>
      </c>
      <c r="D352" s="216">
        <f t="shared" ref="D352:D359" si="111">E352+F352</f>
        <v>0</v>
      </c>
      <c r="E352" s="218"/>
      <c r="F352" s="218"/>
      <c r="G352" s="217">
        <f t="shared" ref="G352:G359" si="112">C352+D352</f>
        <v>0</v>
      </c>
      <c r="H352" s="209" t="str">
        <f t="shared" ref="H352:H359" si="113">IF(LEN(A352)=3,"类",IF(LEN(A352)=5,"款","项"))</f>
        <v>项</v>
      </c>
    </row>
    <row r="353" s="178" customFormat="1" ht="36" customHeight="1" spans="1:8">
      <c r="A353" s="223" t="s">
        <v>720</v>
      </c>
      <c r="B353" s="214" t="s">
        <v>718</v>
      </c>
      <c r="C353" s="215">
        <v>0</v>
      </c>
      <c r="D353" s="216">
        <f t="shared" si="111"/>
        <v>34</v>
      </c>
      <c r="E353" s="219">
        <v>34</v>
      </c>
      <c r="F353" s="218"/>
      <c r="G353" s="217">
        <f t="shared" si="112"/>
        <v>34</v>
      </c>
      <c r="H353" s="209" t="str">
        <f t="shared" si="113"/>
        <v>项</v>
      </c>
    </row>
    <row r="354" s="178" customFormat="1" ht="36" customHeight="1" spans="1:10">
      <c r="A354" s="210" t="s">
        <v>127</v>
      </c>
      <c r="B354" s="206" t="s">
        <v>128</v>
      </c>
      <c r="C354" s="207">
        <f>SUM(C355,C360,C367,C373,C379,C383,C387,C391,C397,C404)</f>
        <v>29197</v>
      </c>
      <c r="D354" s="208">
        <f>SUM(D355,D360,D367,D373,D379,D383,D387,D391,D397,D404)</f>
        <v>-4492</v>
      </c>
      <c r="E354" s="207">
        <f>SUM(E355,E360,E367,E373,E379,E383,E387,E391,E397,E404)</f>
        <v>13716</v>
      </c>
      <c r="F354" s="207">
        <f>SUM(F355,F360,F367,F373,F379,F383,F387,F391,F397,F404)</f>
        <v>-18208</v>
      </c>
      <c r="G354" s="207">
        <f>SUM(G355,G360,G367,G373,G379,G383,G387,G391,G397,G404)</f>
        <v>24705</v>
      </c>
      <c r="H354" s="209" t="s">
        <v>179</v>
      </c>
      <c r="I354" s="178">
        <f>G354+基本支出变动表4!G354</f>
        <v>67039</v>
      </c>
      <c r="J354" s="178">
        <f>I354-[2]支出汇总表3!$CD$356</f>
        <v>0</v>
      </c>
    </row>
    <row r="355" s="178" customFormat="1" ht="36" customHeight="1" spans="1:9">
      <c r="A355" s="213" t="s">
        <v>721</v>
      </c>
      <c r="B355" s="214" t="s">
        <v>722</v>
      </c>
      <c r="C355" s="207">
        <f>SUM(C356:C359)</f>
        <v>26</v>
      </c>
      <c r="D355" s="208">
        <f>SUM(D356:D359)</f>
        <v>-24</v>
      </c>
      <c r="E355" s="207">
        <f>SUM(E356:E359)</f>
        <v>0</v>
      </c>
      <c r="F355" s="207">
        <f>SUM(F356:F359)</f>
        <v>-24</v>
      </c>
      <c r="G355" s="207">
        <f>SUM(G356:G359)</f>
        <v>2</v>
      </c>
      <c r="H355" s="209" t="s">
        <v>182</v>
      </c>
      <c r="I355" s="178">
        <f>G355+基本支出变动表4!G355</f>
        <v>1669</v>
      </c>
    </row>
    <row r="356" s="178" customFormat="1" ht="36" customHeight="1" spans="1:9">
      <c r="A356" s="213" t="s">
        <v>723</v>
      </c>
      <c r="B356" s="214" t="s">
        <v>184</v>
      </c>
      <c r="C356" s="215">
        <v>0</v>
      </c>
      <c r="D356" s="216">
        <f t="shared" si="111"/>
        <v>0</v>
      </c>
      <c r="E356" s="217"/>
      <c r="F356" s="217"/>
      <c r="G356" s="217">
        <f t="shared" si="112"/>
        <v>0</v>
      </c>
      <c r="H356" s="209" t="str">
        <f t="shared" si="113"/>
        <v>项</v>
      </c>
      <c r="I356" s="178">
        <f>G356+基本支出变动表4!G356</f>
        <v>1577</v>
      </c>
    </row>
    <row r="357" s="178" customFormat="1" ht="36" customHeight="1" spans="1:9">
      <c r="A357" s="213" t="s">
        <v>724</v>
      </c>
      <c r="B357" s="214" t="s">
        <v>186</v>
      </c>
      <c r="C357" s="215">
        <v>0</v>
      </c>
      <c r="D357" s="216">
        <f t="shared" si="111"/>
        <v>0</v>
      </c>
      <c r="E357" s="218"/>
      <c r="F357" s="218"/>
      <c r="G357" s="217">
        <f t="shared" si="112"/>
        <v>0</v>
      </c>
      <c r="H357" s="209" t="str">
        <f t="shared" si="113"/>
        <v>项</v>
      </c>
      <c r="I357" s="178">
        <f>G357+基本支出变动表4!G357</f>
        <v>0</v>
      </c>
    </row>
    <row r="358" s="178" customFormat="1" ht="36" customHeight="1" spans="1:9">
      <c r="A358" s="213" t="s">
        <v>725</v>
      </c>
      <c r="B358" s="214" t="s">
        <v>188</v>
      </c>
      <c r="C358" s="215">
        <v>0</v>
      </c>
      <c r="D358" s="216">
        <f t="shared" si="111"/>
        <v>0</v>
      </c>
      <c r="E358" s="218"/>
      <c r="F358" s="218"/>
      <c r="G358" s="217">
        <f t="shared" si="112"/>
        <v>0</v>
      </c>
      <c r="H358" s="209" t="str">
        <f t="shared" si="113"/>
        <v>项</v>
      </c>
      <c r="I358" s="178">
        <f>G358+基本支出变动表4!G358</f>
        <v>0</v>
      </c>
    </row>
    <row r="359" s="178" customFormat="1" ht="36" customHeight="1" spans="1:9">
      <c r="A359" s="213" t="s">
        <v>726</v>
      </c>
      <c r="B359" s="214" t="s">
        <v>727</v>
      </c>
      <c r="C359" s="215">
        <v>26</v>
      </c>
      <c r="D359" s="216">
        <f t="shared" si="111"/>
        <v>-24</v>
      </c>
      <c r="E359" s="220"/>
      <c r="F359" s="220">
        <v>-24</v>
      </c>
      <c r="G359" s="217">
        <f t="shared" si="112"/>
        <v>2</v>
      </c>
      <c r="H359" s="209" t="str">
        <f t="shared" si="113"/>
        <v>项</v>
      </c>
      <c r="I359" s="178">
        <f>G359+基本支出变动表4!G359</f>
        <v>92</v>
      </c>
    </row>
    <row r="360" s="178" customFormat="1" ht="36" customHeight="1" spans="1:9">
      <c r="A360" s="213" t="s">
        <v>728</v>
      </c>
      <c r="B360" s="214" t="s">
        <v>729</v>
      </c>
      <c r="C360" s="207">
        <f>SUM(C361:C366)</f>
        <v>23509</v>
      </c>
      <c r="D360" s="208">
        <f>SUM(D361:D366)</f>
        <v>-12816</v>
      </c>
      <c r="E360" s="207">
        <f>SUM(E361:E366)</f>
        <v>50</v>
      </c>
      <c r="F360" s="207">
        <f>SUM(F361:F366)</f>
        <v>-12866</v>
      </c>
      <c r="G360" s="207">
        <f>SUM(G361:G366)</f>
        <v>10693</v>
      </c>
      <c r="H360" s="209" t="s">
        <v>182</v>
      </c>
      <c r="I360" s="178">
        <f>G360+基本支出变动表4!G360</f>
        <v>50611</v>
      </c>
    </row>
    <row r="361" s="178" customFormat="1" ht="36" customHeight="1" spans="1:9">
      <c r="A361" s="213" t="s">
        <v>730</v>
      </c>
      <c r="B361" s="214" t="s">
        <v>731</v>
      </c>
      <c r="C361" s="215">
        <v>2974</v>
      </c>
      <c r="D361" s="216">
        <f t="shared" ref="D361:D366" si="114">E361+F361</f>
        <v>-1982</v>
      </c>
      <c r="E361" s="220"/>
      <c r="F361" s="220">
        <v>-1982</v>
      </c>
      <c r="G361" s="217">
        <f t="shared" ref="G361:G366" si="115">C361+D361</f>
        <v>992</v>
      </c>
      <c r="H361" s="209" t="str">
        <f t="shared" ref="H361:H366" si="116">IF(LEN(A361)=3,"类",IF(LEN(A361)=5,"款","项"))</f>
        <v>项</v>
      </c>
      <c r="I361" s="178">
        <f>G361+基本支出变动表4!G361</f>
        <v>3321</v>
      </c>
    </row>
    <row r="362" s="178" customFormat="1" ht="36" customHeight="1" spans="1:9">
      <c r="A362" s="213" t="s">
        <v>732</v>
      </c>
      <c r="B362" s="214" t="s">
        <v>733</v>
      </c>
      <c r="C362" s="215">
        <v>4364</v>
      </c>
      <c r="D362" s="216">
        <f t="shared" si="114"/>
        <v>-266</v>
      </c>
      <c r="E362" s="220"/>
      <c r="F362" s="220">
        <v>-266</v>
      </c>
      <c r="G362" s="217">
        <f t="shared" si="115"/>
        <v>4098</v>
      </c>
      <c r="H362" s="209" t="str">
        <f t="shared" si="116"/>
        <v>项</v>
      </c>
      <c r="I362" s="178">
        <f>G362+基本支出变动表4!G362</f>
        <v>27640</v>
      </c>
    </row>
    <row r="363" s="178" customFormat="1" ht="36" customHeight="1" spans="1:9">
      <c r="A363" s="213" t="s">
        <v>734</v>
      </c>
      <c r="B363" s="214" t="s">
        <v>735</v>
      </c>
      <c r="C363" s="215">
        <v>5109</v>
      </c>
      <c r="D363" s="216">
        <f t="shared" si="114"/>
        <v>-2569</v>
      </c>
      <c r="E363" s="220"/>
      <c r="F363" s="220">
        <v>-2569</v>
      </c>
      <c r="G363" s="217">
        <f t="shared" si="115"/>
        <v>2540</v>
      </c>
      <c r="H363" s="209" t="str">
        <f t="shared" si="116"/>
        <v>项</v>
      </c>
      <c r="I363" s="178">
        <f>G363+基本支出变动表4!G363</f>
        <v>12524</v>
      </c>
    </row>
    <row r="364" s="178" customFormat="1" ht="36" customHeight="1" spans="1:9">
      <c r="A364" s="213" t="s">
        <v>736</v>
      </c>
      <c r="B364" s="214" t="s">
        <v>737</v>
      </c>
      <c r="C364" s="215">
        <v>8203</v>
      </c>
      <c r="D364" s="216">
        <f t="shared" si="114"/>
        <v>-5365</v>
      </c>
      <c r="E364" s="220"/>
      <c r="F364" s="220">
        <v>-5365</v>
      </c>
      <c r="G364" s="217">
        <f t="shared" si="115"/>
        <v>2838</v>
      </c>
      <c r="H364" s="209" t="str">
        <f t="shared" si="116"/>
        <v>项</v>
      </c>
      <c r="I364" s="178">
        <f>G364+基本支出变动表4!G364</f>
        <v>6901</v>
      </c>
    </row>
    <row r="365" s="178" customFormat="1" ht="36" customHeight="1" spans="1:9">
      <c r="A365" s="213" t="s">
        <v>738</v>
      </c>
      <c r="B365" s="214" t="s">
        <v>739</v>
      </c>
      <c r="C365" s="215">
        <v>0</v>
      </c>
      <c r="D365" s="216">
        <f t="shared" si="114"/>
        <v>50</v>
      </c>
      <c r="E365" s="219">
        <v>50</v>
      </c>
      <c r="F365" s="218"/>
      <c r="G365" s="217">
        <f t="shared" si="115"/>
        <v>50</v>
      </c>
      <c r="H365" s="209" t="str">
        <f t="shared" si="116"/>
        <v>项</v>
      </c>
      <c r="I365" s="178">
        <f>G365+基本支出变动表4!G365</f>
        <v>50</v>
      </c>
    </row>
    <row r="366" s="178" customFormat="1" ht="36" customHeight="1" spans="1:9">
      <c r="A366" s="213" t="s">
        <v>740</v>
      </c>
      <c r="B366" s="214" t="s">
        <v>741</v>
      </c>
      <c r="C366" s="215">
        <v>2859</v>
      </c>
      <c r="D366" s="216">
        <f t="shared" si="114"/>
        <v>-2684</v>
      </c>
      <c r="E366" s="219"/>
      <c r="F366" s="219">
        <v>-2684</v>
      </c>
      <c r="G366" s="217">
        <f t="shared" si="115"/>
        <v>175</v>
      </c>
      <c r="H366" s="209" t="str">
        <f t="shared" si="116"/>
        <v>项</v>
      </c>
      <c r="I366" s="178">
        <f>G366+基本支出变动表4!G366</f>
        <v>175</v>
      </c>
    </row>
    <row r="367" s="178" customFormat="1" ht="36" customHeight="1" spans="1:9">
      <c r="A367" s="213" t="s">
        <v>742</v>
      </c>
      <c r="B367" s="214" t="s">
        <v>743</v>
      </c>
      <c r="C367" s="207">
        <f>SUM(C368:C372)</f>
        <v>0</v>
      </c>
      <c r="D367" s="208">
        <f>SUM(D368:D372)</f>
        <v>12667</v>
      </c>
      <c r="E367" s="207">
        <f>SUM(E368:E372)</f>
        <v>12667</v>
      </c>
      <c r="F367" s="207">
        <f>SUM(F368:F372)</f>
        <v>0</v>
      </c>
      <c r="G367" s="207">
        <f>SUM(G368:G372)</f>
        <v>12667</v>
      </c>
      <c r="H367" s="209" t="s">
        <v>182</v>
      </c>
      <c r="I367" s="178">
        <f>G367+基本支出变动表4!G367</f>
        <v>13030</v>
      </c>
    </row>
    <row r="368" s="178" customFormat="1" ht="36" customHeight="1" spans="1:9">
      <c r="A368" s="213" t="s">
        <v>744</v>
      </c>
      <c r="B368" s="214" t="s">
        <v>745</v>
      </c>
      <c r="C368" s="215">
        <v>0</v>
      </c>
      <c r="D368" s="216">
        <f t="shared" ref="D368:D372" si="117">E368+F368</f>
        <v>0</v>
      </c>
      <c r="E368" s="218"/>
      <c r="F368" s="218"/>
      <c r="G368" s="217">
        <f t="shared" ref="G368:G372" si="118">C368+D368</f>
        <v>0</v>
      </c>
      <c r="H368" s="209" t="str">
        <f t="shared" ref="H368:H372" si="119">IF(LEN(A368)=3,"类",IF(LEN(A368)=5,"款","项"))</f>
        <v>项</v>
      </c>
      <c r="I368" s="178">
        <f>G368+基本支出变动表4!G368</f>
        <v>0</v>
      </c>
    </row>
    <row r="369" s="178" customFormat="1" ht="36" customHeight="1" spans="1:9">
      <c r="A369" s="213" t="s">
        <v>746</v>
      </c>
      <c r="B369" s="214" t="s">
        <v>747</v>
      </c>
      <c r="C369" s="215">
        <v>0</v>
      </c>
      <c r="D369" s="216">
        <f t="shared" si="117"/>
        <v>168</v>
      </c>
      <c r="E369" s="220">
        <v>168</v>
      </c>
      <c r="F369" s="217"/>
      <c r="G369" s="217">
        <f t="shared" si="118"/>
        <v>168</v>
      </c>
      <c r="H369" s="209" t="str">
        <f t="shared" si="119"/>
        <v>项</v>
      </c>
      <c r="I369" s="178">
        <f>G369+基本支出变动表4!G369</f>
        <v>501</v>
      </c>
    </row>
    <row r="370" s="178" customFormat="1" ht="36" customHeight="1" spans="1:9">
      <c r="A370" s="213" t="s">
        <v>748</v>
      </c>
      <c r="B370" s="214" t="s">
        <v>749</v>
      </c>
      <c r="C370" s="215">
        <v>0</v>
      </c>
      <c r="D370" s="216">
        <f t="shared" si="117"/>
        <v>0</v>
      </c>
      <c r="E370" s="218"/>
      <c r="F370" s="218"/>
      <c r="G370" s="217">
        <f t="shared" si="118"/>
        <v>0</v>
      </c>
      <c r="H370" s="209" t="str">
        <f t="shared" si="119"/>
        <v>项</v>
      </c>
      <c r="I370" s="178">
        <f>G370+基本支出变动表4!G370</f>
        <v>0</v>
      </c>
    </row>
    <row r="371" s="178" customFormat="1" ht="36" customHeight="1" spans="1:9">
      <c r="A371" s="213" t="s">
        <v>750</v>
      </c>
      <c r="B371" s="214" t="s">
        <v>751</v>
      </c>
      <c r="C371" s="215">
        <v>0</v>
      </c>
      <c r="D371" s="216">
        <f t="shared" si="117"/>
        <v>12499</v>
      </c>
      <c r="E371" s="219">
        <v>12499</v>
      </c>
      <c r="F371" s="218"/>
      <c r="G371" s="217">
        <f t="shared" si="118"/>
        <v>12499</v>
      </c>
      <c r="H371" s="209" t="str">
        <f t="shared" si="119"/>
        <v>项</v>
      </c>
      <c r="I371" s="178">
        <f>G371+基本支出变动表4!G371</f>
        <v>12499</v>
      </c>
    </row>
    <row r="372" s="178" customFormat="1" ht="36" customHeight="1" spans="1:9">
      <c r="A372" s="213" t="s">
        <v>752</v>
      </c>
      <c r="B372" s="214" t="s">
        <v>753</v>
      </c>
      <c r="C372" s="215">
        <v>0</v>
      </c>
      <c r="D372" s="216">
        <f t="shared" si="117"/>
        <v>0</v>
      </c>
      <c r="E372" s="218"/>
      <c r="F372" s="218"/>
      <c r="G372" s="217">
        <f t="shared" si="118"/>
        <v>0</v>
      </c>
      <c r="H372" s="209" t="str">
        <f t="shared" si="119"/>
        <v>项</v>
      </c>
      <c r="I372" s="178">
        <f>G372+基本支出变动表4!G372</f>
        <v>30</v>
      </c>
    </row>
    <row r="373" s="178" customFormat="1" ht="36" customHeight="1" spans="1:9">
      <c r="A373" s="213" t="s">
        <v>754</v>
      </c>
      <c r="B373" s="214" t="s">
        <v>755</v>
      </c>
      <c r="C373" s="207">
        <f>SUM(C374:C378)</f>
        <v>0</v>
      </c>
      <c r="D373" s="208">
        <f>SUM(D374:D378)</f>
        <v>0</v>
      </c>
      <c r="E373" s="207">
        <f>SUM(E374:E378)</f>
        <v>0</v>
      </c>
      <c r="F373" s="207">
        <f>SUM(F374:F378)</f>
        <v>0</v>
      </c>
      <c r="G373" s="207">
        <f>SUM(G374:G378)</f>
        <v>0</v>
      </c>
      <c r="H373" s="209" t="s">
        <v>182</v>
      </c>
      <c r="I373" s="178">
        <f>G373+基本支出变动表4!G373</f>
        <v>0</v>
      </c>
    </row>
    <row r="374" s="178" customFormat="1" ht="36" customHeight="1" spans="1:9">
      <c r="A374" s="213" t="s">
        <v>756</v>
      </c>
      <c r="B374" s="214" t="s">
        <v>757</v>
      </c>
      <c r="C374" s="215">
        <v>0</v>
      </c>
      <c r="D374" s="216">
        <f t="shared" ref="D374:D378" si="120">E374+F374</f>
        <v>0</v>
      </c>
      <c r="E374" s="218"/>
      <c r="F374" s="218"/>
      <c r="G374" s="217">
        <f t="shared" ref="G374:G378" si="121">C374+D374</f>
        <v>0</v>
      </c>
      <c r="H374" s="209" t="str">
        <f t="shared" ref="H374:H378" si="122">IF(LEN(A374)=3,"类",IF(LEN(A374)=5,"款","项"))</f>
        <v>项</v>
      </c>
      <c r="I374" s="178">
        <f>G374+基本支出变动表4!G374</f>
        <v>0</v>
      </c>
    </row>
    <row r="375" s="178" customFormat="1" ht="36" customHeight="1" spans="1:9">
      <c r="A375" s="213" t="s">
        <v>758</v>
      </c>
      <c r="B375" s="214" t="s">
        <v>759</v>
      </c>
      <c r="C375" s="215">
        <v>0</v>
      </c>
      <c r="D375" s="216">
        <f t="shared" si="120"/>
        <v>0</v>
      </c>
      <c r="E375" s="218"/>
      <c r="F375" s="218"/>
      <c r="G375" s="217">
        <f t="shared" si="121"/>
        <v>0</v>
      </c>
      <c r="H375" s="209" t="str">
        <f t="shared" si="122"/>
        <v>项</v>
      </c>
      <c r="I375" s="178">
        <f>G375+基本支出变动表4!G375</f>
        <v>0</v>
      </c>
    </row>
    <row r="376" s="178" customFormat="1" ht="36" customHeight="1" spans="1:9">
      <c r="A376" s="213" t="s">
        <v>760</v>
      </c>
      <c r="B376" s="214" t="s">
        <v>761</v>
      </c>
      <c r="C376" s="215">
        <v>0</v>
      </c>
      <c r="D376" s="216">
        <f t="shared" si="120"/>
        <v>0</v>
      </c>
      <c r="E376" s="218"/>
      <c r="F376" s="218"/>
      <c r="G376" s="217">
        <f t="shared" si="121"/>
        <v>0</v>
      </c>
      <c r="H376" s="209" t="str">
        <f t="shared" si="122"/>
        <v>项</v>
      </c>
      <c r="I376" s="178">
        <f>G376+基本支出变动表4!G376</f>
        <v>0</v>
      </c>
    </row>
    <row r="377" s="178" customFormat="1" ht="36" customHeight="1" spans="1:9">
      <c r="A377" s="213" t="s">
        <v>762</v>
      </c>
      <c r="B377" s="214" t="s">
        <v>763</v>
      </c>
      <c r="C377" s="215">
        <v>0</v>
      </c>
      <c r="D377" s="216">
        <f t="shared" si="120"/>
        <v>0</v>
      </c>
      <c r="E377" s="218"/>
      <c r="F377" s="218"/>
      <c r="G377" s="217">
        <f t="shared" si="121"/>
        <v>0</v>
      </c>
      <c r="H377" s="209" t="str">
        <f t="shared" si="122"/>
        <v>项</v>
      </c>
      <c r="I377" s="178">
        <f>G377+基本支出变动表4!G377</f>
        <v>0</v>
      </c>
    </row>
    <row r="378" s="178" customFormat="1" ht="36" customHeight="1" spans="1:9">
      <c r="A378" s="213" t="s">
        <v>764</v>
      </c>
      <c r="B378" s="214" t="s">
        <v>765</v>
      </c>
      <c r="C378" s="215">
        <v>0</v>
      </c>
      <c r="D378" s="216">
        <f t="shared" si="120"/>
        <v>0</v>
      </c>
      <c r="E378" s="218"/>
      <c r="F378" s="218"/>
      <c r="G378" s="217">
        <f t="shared" si="121"/>
        <v>0</v>
      </c>
      <c r="H378" s="209" t="str">
        <f t="shared" si="122"/>
        <v>项</v>
      </c>
      <c r="I378" s="178">
        <f>G378+基本支出变动表4!G378</f>
        <v>0</v>
      </c>
    </row>
    <row r="379" s="178" customFormat="1" ht="36" customHeight="1" spans="1:9">
      <c r="A379" s="213" t="s">
        <v>766</v>
      </c>
      <c r="B379" s="214" t="s">
        <v>767</v>
      </c>
      <c r="C379" s="207">
        <f>SUM(C380:C382)</f>
        <v>0</v>
      </c>
      <c r="D379" s="208">
        <f>SUM(D380:D382)</f>
        <v>0</v>
      </c>
      <c r="E379" s="207">
        <f>SUM(E380:E382)</f>
        <v>0</v>
      </c>
      <c r="F379" s="207">
        <f>SUM(F380:F382)</f>
        <v>0</v>
      </c>
      <c r="G379" s="207">
        <f>SUM(G380:G382)</f>
        <v>0</v>
      </c>
      <c r="H379" s="209" t="s">
        <v>182</v>
      </c>
      <c r="I379" s="178">
        <f>G379+基本支出变动表4!G379</f>
        <v>0</v>
      </c>
    </row>
    <row r="380" s="178" customFormat="1" ht="36" customHeight="1" spans="1:9">
      <c r="A380" s="213" t="s">
        <v>768</v>
      </c>
      <c r="B380" s="214" t="s">
        <v>769</v>
      </c>
      <c r="C380" s="215">
        <v>0</v>
      </c>
      <c r="D380" s="216">
        <f t="shared" ref="D380:D382" si="123">E380+F380</f>
        <v>0</v>
      </c>
      <c r="E380" s="218"/>
      <c r="F380" s="218"/>
      <c r="G380" s="217">
        <f t="shared" ref="G380:G382" si="124">C380+D380</f>
        <v>0</v>
      </c>
      <c r="H380" s="209" t="str">
        <f t="shared" ref="H380:H382" si="125">IF(LEN(A380)=3,"类",IF(LEN(A380)=5,"款","项"))</f>
        <v>项</v>
      </c>
      <c r="I380" s="178">
        <f>G380+基本支出变动表4!G380</f>
        <v>0</v>
      </c>
    </row>
    <row r="381" s="178" customFormat="1" ht="36" customHeight="1" spans="1:9">
      <c r="A381" s="213" t="s">
        <v>770</v>
      </c>
      <c r="B381" s="214" t="s">
        <v>771</v>
      </c>
      <c r="C381" s="215">
        <v>0</v>
      </c>
      <c r="D381" s="216">
        <f t="shared" si="123"/>
        <v>0</v>
      </c>
      <c r="E381" s="218"/>
      <c r="F381" s="218"/>
      <c r="G381" s="217">
        <f t="shared" si="124"/>
        <v>0</v>
      </c>
      <c r="H381" s="209" t="str">
        <f t="shared" si="125"/>
        <v>项</v>
      </c>
      <c r="I381" s="178">
        <f>G381+基本支出变动表4!G381</f>
        <v>0</v>
      </c>
    </row>
    <row r="382" s="178" customFormat="1" ht="36" customHeight="1" spans="1:9">
      <c r="A382" s="213" t="s">
        <v>772</v>
      </c>
      <c r="B382" s="214" t="s">
        <v>773</v>
      </c>
      <c r="C382" s="215">
        <v>0</v>
      </c>
      <c r="D382" s="216">
        <f t="shared" si="123"/>
        <v>0</v>
      </c>
      <c r="E382" s="218"/>
      <c r="F382" s="218"/>
      <c r="G382" s="217">
        <f t="shared" si="124"/>
        <v>0</v>
      </c>
      <c r="H382" s="209" t="str">
        <f t="shared" si="125"/>
        <v>项</v>
      </c>
      <c r="I382" s="178">
        <f>G382+基本支出变动表4!G382</f>
        <v>0</v>
      </c>
    </row>
    <row r="383" s="178" customFormat="1" ht="36" customHeight="1" spans="1:9">
      <c r="A383" s="213" t="s">
        <v>774</v>
      </c>
      <c r="B383" s="214" t="s">
        <v>775</v>
      </c>
      <c r="C383" s="207">
        <f>SUM(C384:C386)</f>
        <v>0</v>
      </c>
      <c r="D383" s="208">
        <f>SUM(D384:D386)</f>
        <v>0</v>
      </c>
      <c r="E383" s="207">
        <f>SUM(E384:E386)</f>
        <v>0</v>
      </c>
      <c r="F383" s="207">
        <f>SUM(F384:F386)</f>
        <v>0</v>
      </c>
      <c r="G383" s="207">
        <f>SUM(G384:G386)</f>
        <v>0</v>
      </c>
      <c r="H383" s="209" t="s">
        <v>182</v>
      </c>
      <c r="I383" s="178">
        <f>G383+基本支出变动表4!G383</f>
        <v>0</v>
      </c>
    </row>
    <row r="384" s="178" customFormat="1" ht="36" customHeight="1" spans="1:9">
      <c r="A384" s="213" t="s">
        <v>776</v>
      </c>
      <c r="B384" s="214" t="s">
        <v>777</v>
      </c>
      <c r="C384" s="215">
        <v>0</v>
      </c>
      <c r="D384" s="216">
        <f t="shared" ref="D384:D386" si="126">E384+F384</f>
        <v>0</v>
      </c>
      <c r="E384" s="218"/>
      <c r="F384" s="218"/>
      <c r="G384" s="217">
        <f t="shared" ref="G384:G386" si="127">C384+D384</f>
        <v>0</v>
      </c>
      <c r="H384" s="209" t="str">
        <f t="shared" ref="H384:H386" si="128">IF(LEN(A384)=3,"类",IF(LEN(A384)=5,"款","项"))</f>
        <v>项</v>
      </c>
      <c r="I384" s="178">
        <f>G384+基本支出变动表4!G384</f>
        <v>0</v>
      </c>
    </row>
    <row r="385" s="178" customFormat="1" ht="36" customHeight="1" spans="1:9">
      <c r="A385" s="213" t="s">
        <v>778</v>
      </c>
      <c r="B385" s="214" t="s">
        <v>779</v>
      </c>
      <c r="C385" s="215">
        <v>0</v>
      </c>
      <c r="D385" s="216">
        <f t="shared" si="126"/>
        <v>0</v>
      </c>
      <c r="E385" s="218"/>
      <c r="F385" s="218"/>
      <c r="G385" s="217">
        <f t="shared" si="127"/>
        <v>0</v>
      </c>
      <c r="H385" s="209" t="str">
        <f t="shared" si="128"/>
        <v>项</v>
      </c>
      <c r="I385" s="178">
        <f>G385+基本支出变动表4!G385</f>
        <v>0</v>
      </c>
    </row>
    <row r="386" s="178" customFormat="1" ht="36" customHeight="1" spans="1:9">
      <c r="A386" s="213" t="s">
        <v>780</v>
      </c>
      <c r="B386" s="214" t="s">
        <v>781</v>
      </c>
      <c r="C386" s="215">
        <v>0</v>
      </c>
      <c r="D386" s="216">
        <f t="shared" si="126"/>
        <v>0</v>
      </c>
      <c r="E386" s="218"/>
      <c r="F386" s="218"/>
      <c r="G386" s="217">
        <f t="shared" si="127"/>
        <v>0</v>
      </c>
      <c r="H386" s="209" t="str">
        <f t="shared" si="128"/>
        <v>项</v>
      </c>
      <c r="I386" s="178">
        <f>G386+基本支出变动表4!G386</f>
        <v>0</v>
      </c>
    </row>
    <row r="387" s="178" customFormat="1" ht="36" customHeight="1" spans="1:9">
      <c r="A387" s="213" t="s">
        <v>782</v>
      </c>
      <c r="B387" s="214" t="s">
        <v>783</v>
      </c>
      <c r="C387" s="207">
        <f>SUM(C388:C390)</f>
        <v>0</v>
      </c>
      <c r="D387" s="208">
        <f>SUM(D388:D390)</f>
        <v>179</v>
      </c>
      <c r="E387" s="207">
        <f>SUM(E388:E390)</f>
        <v>179</v>
      </c>
      <c r="F387" s="207">
        <f>SUM(F388:F390)</f>
        <v>0</v>
      </c>
      <c r="G387" s="207">
        <f>SUM(G388:G390)</f>
        <v>179</v>
      </c>
      <c r="H387" s="209" t="s">
        <v>182</v>
      </c>
      <c r="I387" s="178">
        <f>G387+基本支出变动表4!G387</f>
        <v>179</v>
      </c>
    </row>
    <row r="388" s="178" customFormat="1" ht="36" customHeight="1" spans="1:9">
      <c r="A388" s="213" t="s">
        <v>784</v>
      </c>
      <c r="B388" s="214" t="s">
        <v>785</v>
      </c>
      <c r="C388" s="215">
        <v>0</v>
      </c>
      <c r="D388" s="216">
        <f t="shared" ref="D388:D390" si="129">E388+F388</f>
        <v>179</v>
      </c>
      <c r="E388" s="219">
        <v>179</v>
      </c>
      <c r="F388" s="218"/>
      <c r="G388" s="217">
        <f t="shared" ref="G388:G390" si="130">C388+D388</f>
        <v>179</v>
      </c>
      <c r="H388" s="209" t="str">
        <f t="shared" ref="H388:H390" si="131">IF(LEN(A388)=3,"类",IF(LEN(A388)=5,"款","项"))</f>
        <v>项</v>
      </c>
      <c r="I388" s="178">
        <f>G388+基本支出变动表4!G388</f>
        <v>179</v>
      </c>
    </row>
    <row r="389" s="178" customFormat="1" ht="36" customHeight="1" spans="1:9">
      <c r="A389" s="213" t="s">
        <v>786</v>
      </c>
      <c r="B389" s="214" t="s">
        <v>787</v>
      </c>
      <c r="C389" s="215">
        <v>0</v>
      </c>
      <c r="D389" s="216">
        <f t="shared" si="129"/>
        <v>0</v>
      </c>
      <c r="E389" s="218"/>
      <c r="F389" s="218"/>
      <c r="G389" s="217">
        <f t="shared" si="130"/>
        <v>0</v>
      </c>
      <c r="H389" s="209" t="str">
        <f t="shared" si="131"/>
        <v>项</v>
      </c>
      <c r="I389" s="178">
        <f>G389+基本支出变动表4!G389</f>
        <v>0</v>
      </c>
    </row>
    <row r="390" s="178" customFormat="1" ht="36" customHeight="1" spans="1:9">
      <c r="A390" s="213" t="s">
        <v>788</v>
      </c>
      <c r="B390" s="214" t="s">
        <v>789</v>
      </c>
      <c r="C390" s="215">
        <v>0</v>
      </c>
      <c r="D390" s="216">
        <f t="shared" si="129"/>
        <v>0</v>
      </c>
      <c r="E390" s="218"/>
      <c r="F390" s="218"/>
      <c r="G390" s="217">
        <f t="shared" si="130"/>
        <v>0</v>
      </c>
      <c r="H390" s="209" t="str">
        <f t="shared" si="131"/>
        <v>项</v>
      </c>
      <c r="I390" s="178">
        <f>G390+基本支出变动表4!G390</f>
        <v>0</v>
      </c>
    </row>
    <row r="391" s="178" customFormat="1" ht="36" customHeight="1" spans="1:9">
      <c r="A391" s="213" t="s">
        <v>790</v>
      </c>
      <c r="B391" s="214" t="s">
        <v>791</v>
      </c>
      <c r="C391" s="207">
        <f>SUM(C392:C396)</f>
        <v>80</v>
      </c>
      <c r="D391" s="208">
        <f>SUM(D392:D396)</f>
        <v>10</v>
      </c>
      <c r="E391" s="207">
        <f>SUM(E392:E396)</f>
        <v>10</v>
      </c>
      <c r="F391" s="207">
        <f>SUM(F392:F396)</f>
        <v>0</v>
      </c>
      <c r="G391" s="207">
        <f>SUM(G392:G396)</f>
        <v>90</v>
      </c>
      <c r="H391" s="209" t="s">
        <v>182</v>
      </c>
      <c r="I391" s="178">
        <f>G391+基本支出变动表4!G391</f>
        <v>476</v>
      </c>
    </row>
    <row r="392" s="178" customFormat="1" ht="36" customHeight="1" spans="1:9">
      <c r="A392" s="213" t="s">
        <v>792</v>
      </c>
      <c r="B392" s="214" t="s">
        <v>793</v>
      </c>
      <c r="C392" s="215">
        <v>0</v>
      </c>
      <c r="D392" s="216">
        <f t="shared" ref="D392:D396" si="132">E392+F392</f>
        <v>10</v>
      </c>
      <c r="E392" s="220">
        <v>10</v>
      </c>
      <c r="F392" s="217"/>
      <c r="G392" s="217">
        <f t="shared" ref="G392:G396" si="133">C392+D392</f>
        <v>10</v>
      </c>
      <c r="H392" s="209" t="str">
        <f t="shared" ref="H392:H396" si="134">IF(LEN(A392)=3,"类",IF(LEN(A392)=5,"款","项"))</f>
        <v>项</v>
      </c>
      <c r="I392" s="178">
        <f>G392+基本支出变动表4!G392</f>
        <v>201</v>
      </c>
    </row>
    <row r="393" s="178" customFormat="1" ht="36" customHeight="1" spans="1:9">
      <c r="A393" s="213" t="s">
        <v>794</v>
      </c>
      <c r="B393" s="214" t="s">
        <v>795</v>
      </c>
      <c r="C393" s="215">
        <v>80</v>
      </c>
      <c r="D393" s="216">
        <f t="shared" si="132"/>
        <v>0</v>
      </c>
      <c r="E393" s="217"/>
      <c r="F393" s="217"/>
      <c r="G393" s="217">
        <f t="shared" si="133"/>
        <v>80</v>
      </c>
      <c r="H393" s="209" t="str">
        <f t="shared" si="134"/>
        <v>项</v>
      </c>
      <c r="I393" s="178">
        <f>G393+基本支出变动表4!G393</f>
        <v>275</v>
      </c>
    </row>
    <row r="394" s="178" customFormat="1" ht="36" customHeight="1" spans="1:9">
      <c r="A394" s="213" t="s">
        <v>796</v>
      </c>
      <c r="B394" s="214" t="s">
        <v>797</v>
      </c>
      <c r="C394" s="215">
        <v>0</v>
      </c>
      <c r="D394" s="216">
        <f t="shared" si="132"/>
        <v>0</v>
      </c>
      <c r="E394" s="218"/>
      <c r="F394" s="218"/>
      <c r="G394" s="217">
        <f t="shared" si="133"/>
        <v>0</v>
      </c>
      <c r="H394" s="209" t="str">
        <f t="shared" si="134"/>
        <v>项</v>
      </c>
      <c r="I394" s="178">
        <f>G394+基本支出变动表4!G394</f>
        <v>0</v>
      </c>
    </row>
    <row r="395" s="178" customFormat="1" ht="36" customHeight="1" spans="1:9">
      <c r="A395" s="213" t="s">
        <v>798</v>
      </c>
      <c r="B395" s="214" t="s">
        <v>799</v>
      </c>
      <c r="C395" s="215">
        <v>0</v>
      </c>
      <c r="D395" s="216">
        <f t="shared" si="132"/>
        <v>0</v>
      </c>
      <c r="E395" s="218"/>
      <c r="F395" s="218"/>
      <c r="G395" s="217">
        <f t="shared" si="133"/>
        <v>0</v>
      </c>
      <c r="H395" s="209" t="str">
        <f t="shared" si="134"/>
        <v>项</v>
      </c>
      <c r="I395" s="178">
        <f>G395+基本支出变动表4!G395</f>
        <v>0</v>
      </c>
    </row>
    <row r="396" s="178" customFormat="1" ht="36" customHeight="1" spans="1:9">
      <c r="A396" s="213" t="s">
        <v>800</v>
      </c>
      <c r="B396" s="214" t="s">
        <v>801</v>
      </c>
      <c r="C396" s="215">
        <v>0</v>
      </c>
      <c r="D396" s="216">
        <f t="shared" si="132"/>
        <v>0</v>
      </c>
      <c r="E396" s="218"/>
      <c r="F396" s="218"/>
      <c r="G396" s="217">
        <f t="shared" si="133"/>
        <v>0</v>
      </c>
      <c r="H396" s="209" t="str">
        <f t="shared" si="134"/>
        <v>项</v>
      </c>
      <c r="I396" s="178">
        <f>G396+基本支出变动表4!G396</f>
        <v>0</v>
      </c>
    </row>
    <row r="397" s="178" customFormat="1" ht="36" customHeight="1" spans="1:9">
      <c r="A397" s="213" t="s">
        <v>802</v>
      </c>
      <c r="B397" s="214" t="s">
        <v>803</v>
      </c>
      <c r="C397" s="207">
        <f>SUM(C398:C403)</f>
        <v>262</v>
      </c>
      <c r="D397" s="208">
        <f>SUM(D398:D403)</f>
        <v>810</v>
      </c>
      <c r="E397" s="207">
        <f>SUM(E398:E403)</f>
        <v>810</v>
      </c>
      <c r="F397" s="207">
        <f>SUM(F398:F403)</f>
        <v>0</v>
      </c>
      <c r="G397" s="207">
        <f>SUM(G398:G403)</f>
        <v>1072</v>
      </c>
      <c r="H397" s="209" t="s">
        <v>182</v>
      </c>
      <c r="I397" s="178">
        <f>G397+基本支出变动表4!G397</f>
        <v>1072</v>
      </c>
    </row>
    <row r="398" s="178" customFormat="1" ht="36" customHeight="1" spans="1:9">
      <c r="A398" s="213" t="s">
        <v>804</v>
      </c>
      <c r="B398" s="214" t="s">
        <v>805</v>
      </c>
      <c r="C398" s="215">
        <v>0</v>
      </c>
      <c r="D398" s="216">
        <f t="shared" ref="D398:D403" si="135">E398+F398</f>
        <v>0</v>
      </c>
      <c r="E398" s="218"/>
      <c r="F398" s="218"/>
      <c r="G398" s="217">
        <f t="shared" ref="G398:G403" si="136">C398+D398</f>
        <v>0</v>
      </c>
      <c r="H398" s="209" t="str">
        <f t="shared" ref="H398:H403" si="137">IF(LEN(A398)=3,"类",IF(LEN(A398)=5,"款","项"))</f>
        <v>项</v>
      </c>
      <c r="I398" s="178">
        <f>G398+基本支出变动表4!G398</f>
        <v>0</v>
      </c>
    </row>
    <row r="399" s="178" customFormat="1" ht="36" customHeight="1" spans="1:9">
      <c r="A399" s="213" t="s">
        <v>806</v>
      </c>
      <c r="B399" s="214" t="s">
        <v>807</v>
      </c>
      <c r="C399" s="215">
        <v>0</v>
      </c>
      <c r="D399" s="216">
        <f t="shared" si="135"/>
        <v>0</v>
      </c>
      <c r="E399" s="218"/>
      <c r="F399" s="218"/>
      <c r="G399" s="217">
        <f t="shared" si="136"/>
        <v>0</v>
      </c>
      <c r="H399" s="209" t="str">
        <f t="shared" si="137"/>
        <v>项</v>
      </c>
      <c r="I399" s="178">
        <f>G399+基本支出变动表4!G399</f>
        <v>0</v>
      </c>
    </row>
    <row r="400" s="178" customFormat="1" ht="36" customHeight="1" spans="1:9">
      <c r="A400" s="213" t="s">
        <v>808</v>
      </c>
      <c r="B400" s="214" t="s">
        <v>809</v>
      </c>
      <c r="C400" s="215">
        <v>0</v>
      </c>
      <c r="D400" s="216">
        <f t="shared" si="135"/>
        <v>0</v>
      </c>
      <c r="E400" s="218"/>
      <c r="F400" s="218"/>
      <c r="G400" s="217">
        <f t="shared" si="136"/>
        <v>0</v>
      </c>
      <c r="H400" s="209" t="str">
        <f t="shared" si="137"/>
        <v>项</v>
      </c>
      <c r="I400" s="178">
        <f>G400+基本支出变动表4!G400</f>
        <v>0</v>
      </c>
    </row>
    <row r="401" s="178" customFormat="1" ht="36" customHeight="1" spans="1:9">
      <c r="A401" s="213" t="s">
        <v>810</v>
      </c>
      <c r="B401" s="214" t="s">
        <v>811</v>
      </c>
      <c r="C401" s="215">
        <v>0</v>
      </c>
      <c r="D401" s="216">
        <f t="shared" si="135"/>
        <v>0</v>
      </c>
      <c r="E401" s="218"/>
      <c r="F401" s="218"/>
      <c r="G401" s="217">
        <f t="shared" si="136"/>
        <v>0</v>
      </c>
      <c r="H401" s="209" t="str">
        <f t="shared" si="137"/>
        <v>项</v>
      </c>
      <c r="I401" s="178">
        <f>G401+基本支出变动表4!G401</f>
        <v>0</v>
      </c>
    </row>
    <row r="402" s="178" customFormat="1" ht="36" customHeight="1" spans="1:9">
      <c r="A402" s="213" t="s">
        <v>812</v>
      </c>
      <c r="B402" s="214" t="s">
        <v>813</v>
      </c>
      <c r="C402" s="215">
        <v>0</v>
      </c>
      <c r="D402" s="216">
        <f t="shared" si="135"/>
        <v>0</v>
      </c>
      <c r="E402" s="218"/>
      <c r="F402" s="218"/>
      <c r="G402" s="217">
        <f t="shared" si="136"/>
        <v>0</v>
      </c>
      <c r="H402" s="209" t="str">
        <f t="shared" si="137"/>
        <v>项</v>
      </c>
      <c r="I402" s="178">
        <f>G402+基本支出变动表4!G402</f>
        <v>0</v>
      </c>
    </row>
    <row r="403" s="178" customFormat="1" ht="36" customHeight="1" spans="1:9">
      <c r="A403" s="213" t="s">
        <v>814</v>
      </c>
      <c r="B403" s="214" t="s">
        <v>815</v>
      </c>
      <c r="C403" s="215">
        <v>262</v>
      </c>
      <c r="D403" s="216">
        <f t="shared" si="135"/>
        <v>810</v>
      </c>
      <c r="E403" s="224">
        <f>97+713</f>
        <v>810</v>
      </c>
      <c r="F403" s="218"/>
      <c r="G403" s="217">
        <f t="shared" si="136"/>
        <v>1072</v>
      </c>
      <c r="H403" s="209" t="str">
        <f t="shared" si="137"/>
        <v>项</v>
      </c>
      <c r="I403" s="178">
        <f>G403+基本支出变动表4!G403</f>
        <v>1072</v>
      </c>
    </row>
    <row r="404" s="178" customFormat="1" ht="36" customHeight="1" spans="1:9">
      <c r="A404" s="213" t="s">
        <v>816</v>
      </c>
      <c r="B404" s="214" t="s">
        <v>817</v>
      </c>
      <c r="C404" s="207">
        <f>C405</f>
        <v>5320</v>
      </c>
      <c r="D404" s="208">
        <f>D405</f>
        <v>-5318</v>
      </c>
      <c r="E404" s="207">
        <f>E405</f>
        <v>0</v>
      </c>
      <c r="F404" s="207">
        <f>F405</f>
        <v>-5318</v>
      </c>
      <c r="G404" s="207">
        <f>G405</f>
        <v>2</v>
      </c>
      <c r="H404" s="209" t="s">
        <v>182</v>
      </c>
      <c r="I404" s="178">
        <f>G404+基本支出变动表4!G404</f>
        <v>2</v>
      </c>
    </row>
    <row r="405" s="178" customFormat="1" ht="36" customHeight="1" spans="1:9">
      <c r="A405" s="223">
        <v>2059999</v>
      </c>
      <c r="B405" s="214" t="s">
        <v>817</v>
      </c>
      <c r="C405" s="215">
        <v>5320</v>
      </c>
      <c r="D405" s="216">
        <f t="shared" ref="D405:D411" si="138">E405+F405</f>
        <v>-5318</v>
      </c>
      <c r="E405" s="219"/>
      <c r="F405" s="224">
        <v>-5318</v>
      </c>
      <c r="G405" s="217">
        <f t="shared" ref="G405:G411" si="139">C405+D405</f>
        <v>2</v>
      </c>
      <c r="H405" s="209" t="str">
        <f t="shared" ref="H405:H411" si="140">IF(LEN(A405)=3,"类",IF(LEN(A405)=5,"款","项"))</f>
        <v>项</v>
      </c>
      <c r="I405" s="178">
        <f>G405+基本支出变动表4!G405</f>
        <v>2</v>
      </c>
    </row>
    <row r="406" s="178" customFormat="1" ht="36" customHeight="1" spans="1:8">
      <c r="A406" s="210" t="s">
        <v>129</v>
      </c>
      <c r="B406" s="206" t="s">
        <v>130</v>
      </c>
      <c r="C406" s="207">
        <f>SUM(C407,C412,C421,C427,C432,C437,C442,C449,C453,C457)</f>
        <v>533</v>
      </c>
      <c r="D406" s="208">
        <f>SUM(D407,D412,D421,D427,D432,D437,D442,D449,D453,D457)</f>
        <v>-63</v>
      </c>
      <c r="E406" s="207">
        <f>SUM(E407,E412,E421,E427,E432,E437,E442,E449,E453,E457)</f>
        <v>120</v>
      </c>
      <c r="F406" s="207">
        <f>SUM(F407,F412,F421,F427,F432,F437,F442,F449,F453,F457)</f>
        <v>-183</v>
      </c>
      <c r="G406" s="207">
        <f>SUM(G407,G412,G421,G427,G432,G437,G442,G449,G453,G457)</f>
        <v>470</v>
      </c>
      <c r="H406" s="209" t="s">
        <v>179</v>
      </c>
    </row>
    <row r="407" s="178" customFormat="1" ht="36" customHeight="1" spans="1:8">
      <c r="A407" s="213" t="s">
        <v>818</v>
      </c>
      <c r="B407" s="214" t="s">
        <v>819</v>
      </c>
      <c r="C407" s="207">
        <f>SUM(C408:C411)</f>
        <v>10</v>
      </c>
      <c r="D407" s="208">
        <f>SUM(D408:D411)</f>
        <v>0</v>
      </c>
      <c r="E407" s="207">
        <f>SUM(E408:E411)</f>
        <v>0</v>
      </c>
      <c r="F407" s="207">
        <f>SUM(F408:F411)</f>
        <v>0</v>
      </c>
      <c r="G407" s="207">
        <f>SUM(G408:G411)</f>
        <v>10</v>
      </c>
      <c r="H407" s="209" t="s">
        <v>182</v>
      </c>
    </row>
    <row r="408" s="178" customFormat="1" ht="36" customHeight="1" spans="1:8">
      <c r="A408" s="213" t="s">
        <v>820</v>
      </c>
      <c r="B408" s="214" t="s">
        <v>184</v>
      </c>
      <c r="C408" s="215">
        <v>0</v>
      </c>
      <c r="D408" s="216">
        <f t="shared" si="138"/>
        <v>0</v>
      </c>
      <c r="E408" s="217"/>
      <c r="F408" s="217"/>
      <c r="G408" s="217">
        <f t="shared" si="139"/>
        <v>0</v>
      </c>
      <c r="H408" s="209" t="str">
        <f t="shared" si="140"/>
        <v>项</v>
      </c>
    </row>
    <row r="409" s="178" customFormat="1" ht="36" customHeight="1" spans="1:8">
      <c r="A409" s="213" t="s">
        <v>821</v>
      </c>
      <c r="B409" s="214" t="s">
        <v>186</v>
      </c>
      <c r="C409" s="215">
        <v>0</v>
      </c>
      <c r="D409" s="216">
        <f t="shared" si="138"/>
        <v>0</v>
      </c>
      <c r="E409" s="218"/>
      <c r="F409" s="218"/>
      <c r="G409" s="217">
        <f t="shared" si="139"/>
        <v>0</v>
      </c>
      <c r="H409" s="209" t="str">
        <f t="shared" si="140"/>
        <v>项</v>
      </c>
    </row>
    <row r="410" s="178" customFormat="1" ht="36" customHeight="1" spans="1:8">
      <c r="A410" s="213" t="s">
        <v>822</v>
      </c>
      <c r="B410" s="214" t="s">
        <v>188</v>
      </c>
      <c r="C410" s="215">
        <v>0</v>
      </c>
      <c r="D410" s="216">
        <f t="shared" si="138"/>
        <v>0</v>
      </c>
      <c r="E410" s="218"/>
      <c r="F410" s="218"/>
      <c r="G410" s="217">
        <f t="shared" si="139"/>
        <v>0</v>
      </c>
      <c r="H410" s="209" t="str">
        <f t="shared" si="140"/>
        <v>项</v>
      </c>
    </row>
    <row r="411" s="178" customFormat="1" ht="36" customHeight="1" spans="1:8">
      <c r="A411" s="213" t="s">
        <v>823</v>
      </c>
      <c r="B411" s="214" t="s">
        <v>824</v>
      </c>
      <c r="C411" s="215">
        <v>10</v>
      </c>
      <c r="D411" s="216">
        <f t="shared" si="138"/>
        <v>0</v>
      </c>
      <c r="E411" s="218"/>
      <c r="F411" s="218"/>
      <c r="G411" s="217">
        <f t="shared" si="139"/>
        <v>10</v>
      </c>
      <c r="H411" s="209" t="str">
        <f t="shared" si="140"/>
        <v>项</v>
      </c>
    </row>
    <row r="412" s="178" customFormat="1" ht="36" customHeight="1" spans="1:8">
      <c r="A412" s="213" t="s">
        <v>825</v>
      </c>
      <c r="B412" s="214" t="s">
        <v>826</v>
      </c>
      <c r="C412" s="207">
        <f>SUM(C413:C420)</f>
        <v>0</v>
      </c>
      <c r="D412" s="208">
        <f>SUM(D413:D420)</f>
        <v>0</v>
      </c>
      <c r="E412" s="207">
        <f>SUM(E413:E420)</f>
        <v>0</v>
      </c>
      <c r="F412" s="207">
        <f>SUM(F413:F420)</f>
        <v>0</v>
      </c>
      <c r="G412" s="207">
        <f>SUM(G413:G420)</f>
        <v>0</v>
      </c>
      <c r="H412" s="209" t="s">
        <v>182</v>
      </c>
    </row>
    <row r="413" s="178" customFormat="1" ht="36" customHeight="1" spans="1:8">
      <c r="A413" s="213" t="s">
        <v>827</v>
      </c>
      <c r="B413" s="214" t="s">
        <v>828</v>
      </c>
      <c r="C413" s="215">
        <v>0</v>
      </c>
      <c r="D413" s="216">
        <f t="shared" ref="D413:D420" si="141">E413+F413</f>
        <v>0</v>
      </c>
      <c r="E413" s="218"/>
      <c r="F413" s="218"/>
      <c r="G413" s="217">
        <f t="shared" ref="G413:G420" si="142">C413+D413</f>
        <v>0</v>
      </c>
      <c r="H413" s="209" t="str">
        <f t="shared" ref="H413:H420" si="143">IF(LEN(A413)=3,"类",IF(LEN(A413)=5,"款","项"))</f>
        <v>项</v>
      </c>
    </row>
    <row r="414" s="178" customFormat="1" ht="36" customHeight="1" spans="1:8">
      <c r="A414" s="213" t="s">
        <v>829</v>
      </c>
      <c r="B414" s="214" t="s">
        <v>830</v>
      </c>
      <c r="C414" s="215">
        <v>0</v>
      </c>
      <c r="D414" s="216">
        <f t="shared" si="141"/>
        <v>0</v>
      </c>
      <c r="E414" s="218"/>
      <c r="F414" s="218"/>
      <c r="G414" s="217">
        <f t="shared" si="142"/>
        <v>0</v>
      </c>
      <c r="H414" s="209" t="str">
        <f t="shared" si="143"/>
        <v>项</v>
      </c>
    </row>
    <row r="415" s="178" customFormat="1" ht="36" customHeight="1" spans="1:8">
      <c r="A415" s="213" t="s">
        <v>831</v>
      </c>
      <c r="B415" s="214" t="s">
        <v>832</v>
      </c>
      <c r="C415" s="215">
        <v>0</v>
      </c>
      <c r="D415" s="216">
        <f t="shared" si="141"/>
        <v>0</v>
      </c>
      <c r="E415" s="218"/>
      <c r="F415" s="218"/>
      <c r="G415" s="217">
        <f t="shared" si="142"/>
        <v>0</v>
      </c>
      <c r="H415" s="209" t="str">
        <f t="shared" si="143"/>
        <v>项</v>
      </c>
    </row>
    <row r="416" s="178" customFormat="1" ht="36" customHeight="1" spans="1:8">
      <c r="A416" s="213" t="s">
        <v>833</v>
      </c>
      <c r="B416" s="214" t="s">
        <v>834</v>
      </c>
      <c r="C416" s="215">
        <v>0</v>
      </c>
      <c r="D416" s="216">
        <f t="shared" si="141"/>
        <v>0</v>
      </c>
      <c r="E416" s="218"/>
      <c r="F416" s="218"/>
      <c r="G416" s="217">
        <f t="shared" si="142"/>
        <v>0</v>
      </c>
      <c r="H416" s="209" t="str">
        <f t="shared" si="143"/>
        <v>项</v>
      </c>
    </row>
    <row r="417" s="178" customFormat="1" ht="36" customHeight="1" spans="1:8">
      <c r="A417" s="213" t="s">
        <v>835</v>
      </c>
      <c r="B417" s="214" t="s">
        <v>836</v>
      </c>
      <c r="C417" s="215">
        <v>0</v>
      </c>
      <c r="D417" s="216">
        <f t="shared" si="141"/>
        <v>0</v>
      </c>
      <c r="E417" s="218"/>
      <c r="F417" s="218"/>
      <c r="G417" s="217">
        <f t="shared" si="142"/>
        <v>0</v>
      </c>
      <c r="H417" s="209" t="str">
        <f t="shared" si="143"/>
        <v>项</v>
      </c>
    </row>
    <row r="418" s="178" customFormat="1" ht="36" customHeight="1" spans="1:8">
      <c r="A418" s="213" t="s">
        <v>837</v>
      </c>
      <c r="B418" s="214" t="s">
        <v>838</v>
      </c>
      <c r="C418" s="215">
        <v>0</v>
      </c>
      <c r="D418" s="216">
        <f t="shared" si="141"/>
        <v>0</v>
      </c>
      <c r="E418" s="218"/>
      <c r="F418" s="218"/>
      <c r="G418" s="217">
        <f t="shared" si="142"/>
        <v>0</v>
      </c>
      <c r="H418" s="209" t="str">
        <f t="shared" si="143"/>
        <v>项</v>
      </c>
    </row>
    <row r="419" s="178" customFormat="1" ht="36" customHeight="1" spans="1:8">
      <c r="A419" s="213">
        <v>2060208</v>
      </c>
      <c r="B419" s="225" t="s">
        <v>839</v>
      </c>
      <c r="C419" s="215">
        <v>0</v>
      </c>
      <c r="D419" s="216">
        <f t="shared" si="141"/>
        <v>0</v>
      </c>
      <c r="E419" s="218"/>
      <c r="F419" s="218"/>
      <c r="G419" s="217">
        <f t="shared" si="142"/>
        <v>0</v>
      </c>
      <c r="H419" s="209" t="str">
        <f t="shared" si="143"/>
        <v>项</v>
      </c>
    </row>
    <row r="420" s="178" customFormat="1" ht="36" customHeight="1" spans="1:8">
      <c r="A420" s="213" t="s">
        <v>840</v>
      </c>
      <c r="B420" s="214" t="s">
        <v>841</v>
      </c>
      <c r="C420" s="215">
        <v>0</v>
      </c>
      <c r="D420" s="216">
        <f t="shared" si="141"/>
        <v>0</v>
      </c>
      <c r="E420" s="218"/>
      <c r="F420" s="218"/>
      <c r="G420" s="217">
        <f t="shared" si="142"/>
        <v>0</v>
      </c>
      <c r="H420" s="209" t="str">
        <f t="shared" si="143"/>
        <v>项</v>
      </c>
    </row>
    <row r="421" s="178" customFormat="1" ht="36" customHeight="1" spans="1:8">
      <c r="A421" s="213" t="s">
        <v>842</v>
      </c>
      <c r="B421" s="214" t="s">
        <v>843</v>
      </c>
      <c r="C421" s="207">
        <f>SUM(C422:C426)</f>
        <v>0</v>
      </c>
      <c r="D421" s="208">
        <f>SUM(D422:D426)</f>
        <v>0</v>
      </c>
      <c r="E421" s="207">
        <f>SUM(E422:E426)</f>
        <v>0</v>
      </c>
      <c r="F421" s="207">
        <f>SUM(F422:F426)</f>
        <v>0</v>
      </c>
      <c r="G421" s="207">
        <f>SUM(G422:G426)</f>
        <v>0</v>
      </c>
      <c r="H421" s="209" t="s">
        <v>182</v>
      </c>
    </row>
    <row r="422" s="178" customFormat="1" ht="36" customHeight="1" spans="1:8">
      <c r="A422" s="213" t="s">
        <v>844</v>
      </c>
      <c r="B422" s="214" t="s">
        <v>828</v>
      </c>
      <c r="C422" s="215">
        <v>0</v>
      </c>
      <c r="D422" s="216">
        <f t="shared" ref="D422:D426" si="144">E422+F422</f>
        <v>0</v>
      </c>
      <c r="E422" s="218"/>
      <c r="F422" s="218"/>
      <c r="G422" s="217">
        <f t="shared" ref="G422:G426" si="145">C422+D422</f>
        <v>0</v>
      </c>
      <c r="H422" s="209" t="str">
        <f t="shared" ref="H422:H426" si="146">IF(LEN(A422)=3,"类",IF(LEN(A422)=5,"款","项"))</f>
        <v>项</v>
      </c>
    </row>
    <row r="423" s="178" customFormat="1" ht="36" customHeight="1" spans="1:8">
      <c r="A423" s="213" t="s">
        <v>845</v>
      </c>
      <c r="B423" s="214" t="s">
        <v>846</v>
      </c>
      <c r="C423" s="215">
        <v>0</v>
      </c>
      <c r="D423" s="216">
        <f t="shared" si="144"/>
        <v>0</v>
      </c>
      <c r="E423" s="218"/>
      <c r="F423" s="218"/>
      <c r="G423" s="217">
        <f t="shared" si="145"/>
        <v>0</v>
      </c>
      <c r="H423" s="209" t="str">
        <f t="shared" si="146"/>
        <v>项</v>
      </c>
    </row>
    <row r="424" s="178" customFormat="1" ht="36" customHeight="1" spans="1:8">
      <c r="A424" s="213" t="s">
        <v>847</v>
      </c>
      <c r="B424" s="214" t="s">
        <v>848</v>
      </c>
      <c r="C424" s="215">
        <v>0</v>
      </c>
      <c r="D424" s="216">
        <f t="shared" si="144"/>
        <v>0</v>
      </c>
      <c r="E424" s="218"/>
      <c r="F424" s="218"/>
      <c r="G424" s="217">
        <f t="shared" si="145"/>
        <v>0</v>
      </c>
      <c r="H424" s="209" t="str">
        <f t="shared" si="146"/>
        <v>项</v>
      </c>
    </row>
    <row r="425" s="178" customFormat="1" ht="36" customHeight="1" spans="1:8">
      <c r="A425" s="213" t="s">
        <v>849</v>
      </c>
      <c r="B425" s="214" t="s">
        <v>850</v>
      </c>
      <c r="C425" s="215">
        <v>0</v>
      </c>
      <c r="D425" s="216">
        <f t="shared" si="144"/>
        <v>0</v>
      </c>
      <c r="E425" s="218"/>
      <c r="F425" s="218"/>
      <c r="G425" s="217">
        <f t="shared" si="145"/>
        <v>0</v>
      </c>
      <c r="H425" s="209" t="str">
        <f t="shared" si="146"/>
        <v>项</v>
      </c>
    </row>
    <row r="426" s="178" customFormat="1" ht="36" customHeight="1" spans="1:8">
      <c r="A426" s="213" t="s">
        <v>851</v>
      </c>
      <c r="B426" s="214" t="s">
        <v>852</v>
      </c>
      <c r="C426" s="215">
        <v>0</v>
      </c>
      <c r="D426" s="216">
        <f t="shared" si="144"/>
        <v>0</v>
      </c>
      <c r="E426" s="218"/>
      <c r="F426" s="218"/>
      <c r="G426" s="217">
        <f t="shared" si="145"/>
        <v>0</v>
      </c>
      <c r="H426" s="209" t="str">
        <f t="shared" si="146"/>
        <v>项</v>
      </c>
    </row>
    <row r="427" s="178" customFormat="1" ht="36" customHeight="1" spans="1:8">
      <c r="A427" s="213" t="s">
        <v>853</v>
      </c>
      <c r="B427" s="214" t="s">
        <v>854</v>
      </c>
      <c r="C427" s="207">
        <f>SUM(C428:C431)</f>
        <v>485</v>
      </c>
      <c r="D427" s="208">
        <f>SUM(D428:D431)</f>
        <v>-183</v>
      </c>
      <c r="E427" s="207">
        <f>SUM(E428:E431)</f>
        <v>0</v>
      </c>
      <c r="F427" s="207">
        <f>SUM(F428:F431)</f>
        <v>-183</v>
      </c>
      <c r="G427" s="207">
        <f>SUM(G428:G431)</f>
        <v>302</v>
      </c>
      <c r="H427" s="209" t="s">
        <v>182</v>
      </c>
    </row>
    <row r="428" s="178" customFormat="1" ht="36" customHeight="1" spans="1:8">
      <c r="A428" s="213" t="s">
        <v>855</v>
      </c>
      <c r="B428" s="214" t="s">
        <v>828</v>
      </c>
      <c r="C428" s="215">
        <v>0</v>
      </c>
      <c r="D428" s="216">
        <f t="shared" ref="D428:D431" si="147">E428+F428</f>
        <v>0</v>
      </c>
      <c r="E428" s="218"/>
      <c r="F428" s="218"/>
      <c r="G428" s="217">
        <f t="shared" ref="G428:G431" si="148">C428+D428</f>
        <v>0</v>
      </c>
      <c r="H428" s="209" t="str">
        <f t="shared" ref="H428:H431" si="149">IF(LEN(A428)=3,"类",IF(LEN(A428)=5,"款","项"))</f>
        <v>项</v>
      </c>
    </row>
    <row r="429" s="178" customFormat="1" ht="36" customHeight="1" spans="1:8">
      <c r="A429" s="213" t="s">
        <v>856</v>
      </c>
      <c r="B429" s="214" t="s">
        <v>857</v>
      </c>
      <c r="C429" s="215">
        <v>0</v>
      </c>
      <c r="D429" s="216">
        <f t="shared" si="147"/>
        <v>0</v>
      </c>
      <c r="E429" s="218"/>
      <c r="F429" s="218"/>
      <c r="G429" s="217">
        <f t="shared" si="148"/>
        <v>0</v>
      </c>
      <c r="H429" s="209" t="str">
        <f t="shared" si="149"/>
        <v>项</v>
      </c>
    </row>
    <row r="430" s="178" customFormat="1" ht="36" customHeight="1" spans="1:8">
      <c r="A430" s="223">
        <v>2060405</v>
      </c>
      <c r="B430" s="214" t="s">
        <v>858</v>
      </c>
      <c r="C430" s="215">
        <v>0</v>
      </c>
      <c r="D430" s="216">
        <f t="shared" si="147"/>
        <v>0</v>
      </c>
      <c r="E430" s="218"/>
      <c r="F430" s="218"/>
      <c r="G430" s="217">
        <f t="shared" si="148"/>
        <v>0</v>
      </c>
      <c r="H430" s="209" t="str">
        <f t="shared" si="149"/>
        <v>项</v>
      </c>
    </row>
    <row r="431" s="178" customFormat="1" ht="36" customHeight="1" spans="1:8">
      <c r="A431" s="213" t="s">
        <v>859</v>
      </c>
      <c r="B431" s="214" t="s">
        <v>860</v>
      </c>
      <c r="C431" s="215">
        <v>485</v>
      </c>
      <c r="D431" s="216">
        <f t="shared" si="147"/>
        <v>-183</v>
      </c>
      <c r="E431" s="219"/>
      <c r="F431" s="219">
        <v>-183</v>
      </c>
      <c r="G431" s="217">
        <f t="shared" si="148"/>
        <v>302</v>
      </c>
      <c r="H431" s="209" t="str">
        <f t="shared" si="149"/>
        <v>项</v>
      </c>
    </row>
    <row r="432" s="178" customFormat="1" ht="36" customHeight="1" spans="1:8">
      <c r="A432" s="213" t="s">
        <v>861</v>
      </c>
      <c r="B432" s="214" t="s">
        <v>862</v>
      </c>
      <c r="C432" s="207">
        <f>SUM(C433:C436)</f>
        <v>0</v>
      </c>
      <c r="D432" s="208">
        <f>SUM(D433:D436)</f>
        <v>0</v>
      </c>
      <c r="E432" s="207">
        <f>SUM(E433:E436)</f>
        <v>0</v>
      </c>
      <c r="F432" s="207">
        <f>SUM(F433:F436)</f>
        <v>0</v>
      </c>
      <c r="G432" s="207">
        <f>SUM(G433:G436)</f>
        <v>0</v>
      </c>
      <c r="H432" s="209" t="s">
        <v>182</v>
      </c>
    </row>
    <row r="433" s="178" customFormat="1" ht="36" customHeight="1" spans="1:8">
      <c r="A433" s="213" t="s">
        <v>863</v>
      </c>
      <c r="B433" s="214" t="s">
        <v>828</v>
      </c>
      <c r="C433" s="215">
        <v>0</v>
      </c>
      <c r="D433" s="216">
        <f t="shared" ref="D433:D436" si="150">E433+F433</f>
        <v>0</v>
      </c>
      <c r="E433" s="218"/>
      <c r="F433" s="218"/>
      <c r="G433" s="217">
        <f t="shared" ref="G433:G436" si="151">C433+D433</f>
        <v>0</v>
      </c>
      <c r="H433" s="209" t="str">
        <f t="shared" ref="H433:H436" si="152">IF(LEN(A433)=3,"类",IF(LEN(A433)=5,"款","项"))</f>
        <v>项</v>
      </c>
    </row>
    <row r="434" s="178" customFormat="1" ht="36" customHeight="1" spans="1:8">
      <c r="A434" s="213" t="s">
        <v>864</v>
      </c>
      <c r="B434" s="214" t="s">
        <v>865</v>
      </c>
      <c r="C434" s="215">
        <v>0</v>
      </c>
      <c r="D434" s="216">
        <f t="shared" si="150"/>
        <v>0</v>
      </c>
      <c r="E434" s="218"/>
      <c r="F434" s="218"/>
      <c r="G434" s="217">
        <f t="shared" si="151"/>
        <v>0</v>
      </c>
      <c r="H434" s="209" t="str">
        <f t="shared" si="152"/>
        <v>项</v>
      </c>
    </row>
    <row r="435" s="178" customFormat="1" ht="36" customHeight="1" spans="1:8">
      <c r="A435" s="213" t="s">
        <v>866</v>
      </c>
      <c r="B435" s="214" t="s">
        <v>867</v>
      </c>
      <c r="C435" s="215">
        <v>0</v>
      </c>
      <c r="D435" s="216">
        <f t="shared" si="150"/>
        <v>0</v>
      </c>
      <c r="E435" s="218"/>
      <c r="F435" s="218"/>
      <c r="G435" s="217">
        <f t="shared" si="151"/>
        <v>0</v>
      </c>
      <c r="H435" s="209" t="str">
        <f t="shared" si="152"/>
        <v>项</v>
      </c>
    </row>
    <row r="436" s="178" customFormat="1" ht="36" customHeight="1" spans="1:8">
      <c r="A436" s="213" t="s">
        <v>868</v>
      </c>
      <c r="B436" s="214" t="s">
        <v>869</v>
      </c>
      <c r="C436" s="215">
        <v>0</v>
      </c>
      <c r="D436" s="216">
        <f t="shared" si="150"/>
        <v>0</v>
      </c>
      <c r="E436" s="218"/>
      <c r="F436" s="218"/>
      <c r="G436" s="217">
        <f t="shared" si="151"/>
        <v>0</v>
      </c>
      <c r="H436" s="209" t="str">
        <f t="shared" si="152"/>
        <v>项</v>
      </c>
    </row>
    <row r="437" s="178" customFormat="1" ht="36" customHeight="1" spans="1:8">
      <c r="A437" s="213" t="s">
        <v>870</v>
      </c>
      <c r="B437" s="214" t="s">
        <v>871</v>
      </c>
      <c r="C437" s="207">
        <f>SUM(C438:C441)</f>
        <v>0</v>
      </c>
      <c r="D437" s="208">
        <f>SUM(D438:D441)</f>
        <v>0</v>
      </c>
      <c r="E437" s="207">
        <f>SUM(E438:E441)</f>
        <v>0</v>
      </c>
      <c r="F437" s="207">
        <f>SUM(F438:F441)</f>
        <v>0</v>
      </c>
      <c r="G437" s="207">
        <f>SUM(G438:G441)</f>
        <v>0</v>
      </c>
      <c r="H437" s="209" t="s">
        <v>182</v>
      </c>
    </row>
    <row r="438" s="178" customFormat="1" ht="36" customHeight="1" spans="1:8">
      <c r="A438" s="213" t="s">
        <v>872</v>
      </c>
      <c r="B438" s="214" t="s">
        <v>873</v>
      </c>
      <c r="C438" s="215">
        <v>0</v>
      </c>
      <c r="D438" s="216">
        <f t="shared" ref="D438:D441" si="153">E438+F438</f>
        <v>0</v>
      </c>
      <c r="E438" s="218"/>
      <c r="F438" s="218"/>
      <c r="G438" s="217">
        <f t="shared" ref="G438:G441" si="154">C438+D438</f>
        <v>0</v>
      </c>
      <c r="H438" s="209" t="str">
        <f t="shared" ref="H438:H441" si="155">IF(LEN(A438)=3,"类",IF(LEN(A438)=5,"款","项"))</f>
        <v>项</v>
      </c>
    </row>
    <row r="439" s="178" customFormat="1" ht="36" customHeight="1" spans="1:8">
      <c r="A439" s="213" t="s">
        <v>874</v>
      </c>
      <c r="B439" s="214" t="s">
        <v>875</v>
      </c>
      <c r="C439" s="215">
        <v>0</v>
      </c>
      <c r="D439" s="216">
        <f t="shared" si="153"/>
        <v>0</v>
      </c>
      <c r="E439" s="218"/>
      <c r="F439" s="218"/>
      <c r="G439" s="217">
        <f t="shared" si="154"/>
        <v>0</v>
      </c>
      <c r="H439" s="209" t="str">
        <f t="shared" si="155"/>
        <v>项</v>
      </c>
    </row>
    <row r="440" s="178" customFormat="1" ht="36" customHeight="1" spans="1:8">
      <c r="A440" s="213" t="s">
        <v>876</v>
      </c>
      <c r="B440" s="214" t="s">
        <v>877</v>
      </c>
      <c r="C440" s="215">
        <v>0</v>
      </c>
      <c r="D440" s="216">
        <f t="shared" si="153"/>
        <v>0</v>
      </c>
      <c r="E440" s="218"/>
      <c r="F440" s="218"/>
      <c r="G440" s="217">
        <f t="shared" si="154"/>
        <v>0</v>
      </c>
      <c r="H440" s="209" t="str">
        <f t="shared" si="155"/>
        <v>项</v>
      </c>
    </row>
    <row r="441" s="178" customFormat="1" ht="36" customHeight="1" spans="1:8">
      <c r="A441" s="213" t="s">
        <v>878</v>
      </c>
      <c r="B441" s="214" t="s">
        <v>879</v>
      </c>
      <c r="C441" s="215">
        <v>0</v>
      </c>
      <c r="D441" s="216">
        <f t="shared" si="153"/>
        <v>0</v>
      </c>
      <c r="E441" s="218"/>
      <c r="F441" s="218"/>
      <c r="G441" s="217">
        <f t="shared" si="154"/>
        <v>0</v>
      </c>
      <c r="H441" s="209" t="str">
        <f t="shared" si="155"/>
        <v>项</v>
      </c>
    </row>
    <row r="442" s="178" customFormat="1" ht="36" customHeight="1" spans="1:8">
      <c r="A442" s="213" t="s">
        <v>880</v>
      </c>
      <c r="B442" s="214" t="s">
        <v>881</v>
      </c>
      <c r="C442" s="207">
        <f>SUM(C443:C448)</f>
        <v>38</v>
      </c>
      <c r="D442" s="208">
        <f>SUM(D443:D448)</f>
        <v>112</v>
      </c>
      <c r="E442" s="207">
        <f>SUM(E443:E448)</f>
        <v>112</v>
      </c>
      <c r="F442" s="207">
        <f>SUM(F443:F448)</f>
        <v>0</v>
      </c>
      <c r="G442" s="207">
        <f>SUM(G443:G448)</f>
        <v>150</v>
      </c>
      <c r="H442" s="209" t="s">
        <v>182</v>
      </c>
    </row>
    <row r="443" s="178" customFormat="1" ht="36" customHeight="1" spans="1:8">
      <c r="A443" s="213" t="s">
        <v>882</v>
      </c>
      <c r="B443" s="214" t="s">
        <v>828</v>
      </c>
      <c r="C443" s="215">
        <v>0</v>
      </c>
      <c r="D443" s="216">
        <f t="shared" ref="D443:D448" si="156">E443+F443</f>
        <v>0</v>
      </c>
      <c r="E443" s="217"/>
      <c r="F443" s="217"/>
      <c r="G443" s="217">
        <f t="shared" ref="G443:G448" si="157">C443+D443</f>
        <v>0</v>
      </c>
      <c r="H443" s="209" t="str">
        <f t="shared" ref="H443:H448" si="158">IF(LEN(A443)=3,"类",IF(LEN(A443)=5,"款","项"))</f>
        <v>项</v>
      </c>
    </row>
    <row r="444" s="178" customFormat="1" ht="36" customHeight="1" spans="1:8">
      <c r="A444" s="213" t="s">
        <v>883</v>
      </c>
      <c r="B444" s="214" t="s">
        <v>884</v>
      </c>
      <c r="C444" s="215">
        <v>23</v>
      </c>
      <c r="D444" s="216">
        <f t="shared" si="156"/>
        <v>112</v>
      </c>
      <c r="E444" s="219">
        <v>112</v>
      </c>
      <c r="F444" s="218"/>
      <c r="G444" s="217">
        <f t="shared" si="157"/>
        <v>135</v>
      </c>
      <c r="H444" s="209" t="str">
        <f t="shared" si="158"/>
        <v>项</v>
      </c>
    </row>
    <row r="445" s="178" customFormat="1" ht="36" customHeight="1" spans="1:8">
      <c r="A445" s="213" t="s">
        <v>885</v>
      </c>
      <c r="B445" s="214" t="s">
        <v>886</v>
      </c>
      <c r="C445" s="215">
        <v>0</v>
      </c>
      <c r="D445" s="216">
        <f t="shared" si="156"/>
        <v>0</v>
      </c>
      <c r="E445" s="218"/>
      <c r="F445" s="218"/>
      <c r="G445" s="217">
        <f t="shared" si="157"/>
        <v>0</v>
      </c>
      <c r="H445" s="209" t="str">
        <f t="shared" si="158"/>
        <v>项</v>
      </c>
    </row>
    <row r="446" s="178" customFormat="1" ht="36" customHeight="1" spans="1:8">
      <c r="A446" s="213" t="s">
        <v>887</v>
      </c>
      <c r="B446" s="214" t="s">
        <v>888</v>
      </c>
      <c r="C446" s="215">
        <v>0</v>
      </c>
      <c r="D446" s="216">
        <f t="shared" si="156"/>
        <v>0</v>
      </c>
      <c r="E446" s="218"/>
      <c r="F446" s="218"/>
      <c r="G446" s="217">
        <f t="shared" si="157"/>
        <v>0</v>
      </c>
      <c r="H446" s="209" t="str">
        <f t="shared" si="158"/>
        <v>项</v>
      </c>
    </row>
    <row r="447" s="178" customFormat="1" ht="36" customHeight="1" spans="1:8">
      <c r="A447" s="213" t="s">
        <v>889</v>
      </c>
      <c r="B447" s="214" t="s">
        <v>890</v>
      </c>
      <c r="C447" s="215">
        <v>0</v>
      </c>
      <c r="D447" s="216">
        <f t="shared" si="156"/>
        <v>0</v>
      </c>
      <c r="E447" s="218"/>
      <c r="F447" s="218"/>
      <c r="G447" s="217">
        <f t="shared" si="157"/>
        <v>0</v>
      </c>
      <c r="H447" s="209" t="str">
        <f t="shared" si="158"/>
        <v>项</v>
      </c>
    </row>
    <row r="448" s="178" customFormat="1" ht="36" customHeight="1" spans="1:8">
      <c r="A448" s="213" t="s">
        <v>891</v>
      </c>
      <c r="B448" s="214" t="s">
        <v>892</v>
      </c>
      <c r="C448" s="215">
        <v>15</v>
      </c>
      <c r="D448" s="216">
        <f t="shared" si="156"/>
        <v>0</v>
      </c>
      <c r="E448" s="218"/>
      <c r="F448" s="218"/>
      <c r="G448" s="217">
        <f t="shared" si="157"/>
        <v>15</v>
      </c>
      <c r="H448" s="209" t="str">
        <f t="shared" si="158"/>
        <v>项</v>
      </c>
    </row>
    <row r="449" s="178" customFormat="1" ht="36" customHeight="1" spans="1:8">
      <c r="A449" s="213" t="s">
        <v>893</v>
      </c>
      <c r="B449" s="214" t="s">
        <v>894</v>
      </c>
      <c r="C449" s="207">
        <f>SUM(C450:C452)</f>
        <v>0</v>
      </c>
      <c r="D449" s="208">
        <f>SUM(D450:D452)</f>
        <v>0</v>
      </c>
      <c r="E449" s="207">
        <f>SUM(E450:E452)</f>
        <v>0</v>
      </c>
      <c r="F449" s="207">
        <f>SUM(F450:F452)</f>
        <v>0</v>
      </c>
      <c r="G449" s="207">
        <f>SUM(G450:G452)</f>
        <v>0</v>
      </c>
      <c r="H449" s="209" t="s">
        <v>182</v>
      </c>
    </row>
    <row r="450" s="178" customFormat="1" ht="36" customHeight="1" spans="1:8">
      <c r="A450" s="213" t="s">
        <v>895</v>
      </c>
      <c r="B450" s="214" t="s">
        <v>896</v>
      </c>
      <c r="C450" s="215">
        <v>0</v>
      </c>
      <c r="D450" s="216">
        <f t="shared" ref="D450:D452" si="159">E450+F450</f>
        <v>0</v>
      </c>
      <c r="E450" s="218"/>
      <c r="F450" s="218"/>
      <c r="G450" s="217">
        <f t="shared" ref="G450:G452" si="160">C450+D450</f>
        <v>0</v>
      </c>
      <c r="H450" s="209" t="str">
        <f t="shared" ref="H450:H452" si="161">IF(LEN(A450)=3,"类",IF(LEN(A450)=5,"款","项"))</f>
        <v>项</v>
      </c>
    </row>
    <row r="451" s="178" customFormat="1" ht="36" customHeight="1" spans="1:8">
      <c r="A451" s="213" t="s">
        <v>897</v>
      </c>
      <c r="B451" s="214" t="s">
        <v>898</v>
      </c>
      <c r="C451" s="215">
        <v>0</v>
      </c>
      <c r="D451" s="216">
        <f t="shared" si="159"/>
        <v>0</v>
      </c>
      <c r="E451" s="218"/>
      <c r="F451" s="218"/>
      <c r="G451" s="217">
        <f t="shared" si="160"/>
        <v>0</v>
      </c>
      <c r="H451" s="209" t="str">
        <f t="shared" si="161"/>
        <v>项</v>
      </c>
    </row>
    <row r="452" s="178" customFormat="1" ht="36" customHeight="1" spans="1:8">
      <c r="A452" s="213" t="s">
        <v>899</v>
      </c>
      <c r="B452" s="214" t="s">
        <v>900</v>
      </c>
      <c r="C452" s="215">
        <v>0</v>
      </c>
      <c r="D452" s="216">
        <f t="shared" si="159"/>
        <v>0</v>
      </c>
      <c r="E452" s="218"/>
      <c r="F452" s="218"/>
      <c r="G452" s="217">
        <f t="shared" si="160"/>
        <v>0</v>
      </c>
      <c r="H452" s="209" t="str">
        <f t="shared" si="161"/>
        <v>项</v>
      </c>
    </row>
    <row r="453" s="178" customFormat="1" ht="36" customHeight="1" spans="1:8">
      <c r="A453" s="213" t="s">
        <v>901</v>
      </c>
      <c r="B453" s="214" t="s">
        <v>902</v>
      </c>
      <c r="C453" s="207">
        <f>SUM(C454:C456)</f>
        <v>0</v>
      </c>
      <c r="D453" s="208">
        <f>SUM(D454:D456)</f>
        <v>0</v>
      </c>
      <c r="E453" s="207">
        <f>SUM(E454:E456)</f>
        <v>0</v>
      </c>
      <c r="F453" s="207">
        <f>SUM(F454:F456)</f>
        <v>0</v>
      </c>
      <c r="G453" s="207">
        <f>SUM(G454:G456)</f>
        <v>0</v>
      </c>
      <c r="H453" s="209" t="s">
        <v>182</v>
      </c>
    </row>
    <row r="454" s="178" customFormat="1" ht="36" customHeight="1" spans="1:8">
      <c r="A454" s="213" t="s">
        <v>903</v>
      </c>
      <c r="B454" s="214" t="s">
        <v>904</v>
      </c>
      <c r="C454" s="215">
        <v>0</v>
      </c>
      <c r="D454" s="216">
        <f t="shared" ref="D454:D456" si="162">E454+F454</f>
        <v>0</v>
      </c>
      <c r="E454" s="218"/>
      <c r="F454" s="218"/>
      <c r="G454" s="217">
        <f t="shared" ref="G454:G456" si="163">C454+D454</f>
        <v>0</v>
      </c>
      <c r="H454" s="209" t="str">
        <f t="shared" ref="H454:H456" si="164">IF(LEN(A454)=3,"类",IF(LEN(A454)=5,"款","项"))</f>
        <v>项</v>
      </c>
    </row>
    <row r="455" s="178" customFormat="1" ht="36" customHeight="1" spans="1:8">
      <c r="A455" s="213" t="s">
        <v>905</v>
      </c>
      <c r="B455" s="214" t="s">
        <v>906</v>
      </c>
      <c r="C455" s="215">
        <v>0</v>
      </c>
      <c r="D455" s="216">
        <f t="shared" si="162"/>
        <v>0</v>
      </c>
      <c r="E455" s="218"/>
      <c r="F455" s="218"/>
      <c r="G455" s="217">
        <f t="shared" si="163"/>
        <v>0</v>
      </c>
      <c r="H455" s="209" t="str">
        <f t="shared" si="164"/>
        <v>项</v>
      </c>
    </row>
    <row r="456" s="178" customFormat="1" ht="36" customHeight="1" spans="1:8">
      <c r="A456" s="213" t="s">
        <v>907</v>
      </c>
      <c r="B456" s="214" t="s">
        <v>908</v>
      </c>
      <c r="C456" s="215">
        <v>0</v>
      </c>
      <c r="D456" s="216">
        <f t="shared" si="162"/>
        <v>0</v>
      </c>
      <c r="E456" s="218"/>
      <c r="F456" s="218"/>
      <c r="G456" s="217">
        <f t="shared" si="163"/>
        <v>0</v>
      </c>
      <c r="H456" s="209" t="str">
        <f t="shared" si="164"/>
        <v>项</v>
      </c>
    </row>
    <row r="457" s="178" customFormat="1" ht="36" customHeight="1" spans="1:8">
      <c r="A457" s="213" t="s">
        <v>909</v>
      </c>
      <c r="B457" s="214" t="s">
        <v>910</v>
      </c>
      <c r="C457" s="207">
        <f>SUM(C458:C461)</f>
        <v>0</v>
      </c>
      <c r="D457" s="208">
        <f>SUM(D458:D461)</f>
        <v>8</v>
      </c>
      <c r="E457" s="207">
        <f>SUM(E458:E461)</f>
        <v>8</v>
      </c>
      <c r="F457" s="207">
        <f>SUM(F458:F461)</f>
        <v>0</v>
      </c>
      <c r="G457" s="207">
        <f>SUM(G458:G461)</f>
        <v>8</v>
      </c>
      <c r="H457" s="209" t="s">
        <v>182</v>
      </c>
    </row>
    <row r="458" s="178" customFormat="1" ht="36" customHeight="1" spans="1:8">
      <c r="A458" s="213" t="s">
        <v>911</v>
      </c>
      <c r="B458" s="214" t="s">
        <v>912</v>
      </c>
      <c r="C458" s="215">
        <v>0</v>
      </c>
      <c r="D458" s="216">
        <f t="shared" ref="D458:D461" si="165">E458+F458</f>
        <v>0</v>
      </c>
      <c r="E458" s="218"/>
      <c r="F458" s="218"/>
      <c r="G458" s="217">
        <f t="shared" ref="G458:G461" si="166">C458+D458</f>
        <v>0</v>
      </c>
      <c r="H458" s="209" t="str">
        <f t="shared" ref="H458:H461" si="167">IF(LEN(A458)=3,"类",IF(LEN(A458)=5,"款","项"))</f>
        <v>项</v>
      </c>
    </row>
    <row r="459" s="178" customFormat="1" ht="36" customHeight="1" spans="1:8">
      <c r="A459" s="213" t="s">
        <v>913</v>
      </c>
      <c r="B459" s="214" t="s">
        <v>914</v>
      </c>
      <c r="C459" s="215">
        <v>0</v>
      </c>
      <c r="D459" s="216">
        <f t="shared" si="165"/>
        <v>0</v>
      </c>
      <c r="E459" s="218"/>
      <c r="F459" s="218"/>
      <c r="G459" s="217">
        <f t="shared" si="166"/>
        <v>0</v>
      </c>
      <c r="H459" s="209" t="str">
        <f t="shared" si="167"/>
        <v>项</v>
      </c>
    </row>
    <row r="460" s="178" customFormat="1" ht="36" customHeight="1" spans="1:8">
      <c r="A460" s="213" t="s">
        <v>915</v>
      </c>
      <c r="B460" s="214" t="s">
        <v>916</v>
      </c>
      <c r="C460" s="215">
        <v>0</v>
      </c>
      <c r="D460" s="216">
        <f t="shared" si="165"/>
        <v>0</v>
      </c>
      <c r="E460" s="218"/>
      <c r="F460" s="218"/>
      <c r="G460" s="217">
        <f t="shared" si="166"/>
        <v>0</v>
      </c>
      <c r="H460" s="209" t="str">
        <f t="shared" si="167"/>
        <v>项</v>
      </c>
    </row>
    <row r="461" s="178" customFormat="1" ht="36" customHeight="1" spans="1:8">
      <c r="A461" s="213" t="s">
        <v>917</v>
      </c>
      <c r="B461" s="214" t="s">
        <v>910</v>
      </c>
      <c r="C461" s="215">
        <v>0</v>
      </c>
      <c r="D461" s="216">
        <f t="shared" si="165"/>
        <v>8</v>
      </c>
      <c r="E461" s="219">
        <v>8</v>
      </c>
      <c r="F461" s="218"/>
      <c r="G461" s="217">
        <f t="shared" si="166"/>
        <v>8</v>
      </c>
      <c r="H461" s="209" t="str">
        <f t="shared" si="167"/>
        <v>项</v>
      </c>
    </row>
    <row r="462" s="178" customFormat="1" ht="36" customHeight="1" spans="1:8">
      <c r="A462" s="210" t="s">
        <v>131</v>
      </c>
      <c r="B462" s="206" t="s">
        <v>132</v>
      </c>
      <c r="C462" s="207">
        <f>SUM(C463,C479,C487,C498,C507,C515)</f>
        <v>515</v>
      </c>
      <c r="D462" s="208">
        <f>SUM(D463,D479,D487,D498,D507,D515)</f>
        <v>269</v>
      </c>
      <c r="E462" s="207">
        <f>SUM(E463,E479,E487,E498,E507,E515)</f>
        <v>269</v>
      </c>
      <c r="F462" s="207">
        <f>SUM(F463,F479,F487,F498,F507,F515)</f>
        <v>0</v>
      </c>
      <c r="G462" s="207">
        <f>SUM(G463,G479,G487,G498,G507,G515)</f>
        <v>784</v>
      </c>
      <c r="H462" s="209" t="s">
        <v>179</v>
      </c>
    </row>
    <row r="463" s="178" customFormat="1" ht="36" customHeight="1" spans="1:8">
      <c r="A463" s="213" t="s">
        <v>918</v>
      </c>
      <c r="B463" s="214" t="s">
        <v>919</v>
      </c>
      <c r="C463" s="207">
        <f>SUM(C464:C478)</f>
        <v>200</v>
      </c>
      <c r="D463" s="208">
        <f>SUM(D464:D478)</f>
        <v>118</v>
      </c>
      <c r="E463" s="207">
        <f>SUM(E464:E478)</f>
        <v>118</v>
      </c>
      <c r="F463" s="207">
        <f>SUM(F464:F478)</f>
        <v>0</v>
      </c>
      <c r="G463" s="207">
        <f>SUM(G464:G478)</f>
        <v>318</v>
      </c>
      <c r="H463" s="209" t="s">
        <v>182</v>
      </c>
    </row>
    <row r="464" s="178" customFormat="1" ht="36" customHeight="1" spans="1:8">
      <c r="A464" s="213" t="s">
        <v>920</v>
      </c>
      <c r="B464" s="214" t="s">
        <v>184</v>
      </c>
      <c r="C464" s="215">
        <v>0</v>
      </c>
      <c r="D464" s="216">
        <f t="shared" ref="D464:D478" si="168">E464+F464</f>
        <v>0</v>
      </c>
      <c r="E464" s="217"/>
      <c r="F464" s="217"/>
      <c r="G464" s="217">
        <f t="shared" ref="G464:G478" si="169">C464+D464</f>
        <v>0</v>
      </c>
      <c r="H464" s="209" t="str">
        <f t="shared" ref="H464:H478" si="170">IF(LEN(A464)=3,"类",IF(LEN(A464)=5,"款","项"))</f>
        <v>项</v>
      </c>
    </row>
    <row r="465" s="178" customFormat="1" ht="36" customHeight="1" spans="1:8">
      <c r="A465" s="213" t="s">
        <v>921</v>
      </c>
      <c r="B465" s="214" t="s">
        <v>186</v>
      </c>
      <c r="C465" s="215">
        <v>0</v>
      </c>
      <c r="D465" s="216">
        <f t="shared" si="168"/>
        <v>0</v>
      </c>
      <c r="E465" s="218"/>
      <c r="F465" s="218"/>
      <c r="G465" s="217">
        <f t="shared" si="169"/>
        <v>0</v>
      </c>
      <c r="H465" s="209" t="str">
        <f t="shared" si="170"/>
        <v>项</v>
      </c>
    </row>
    <row r="466" s="178" customFormat="1" ht="36" customHeight="1" spans="1:8">
      <c r="A466" s="213" t="s">
        <v>922</v>
      </c>
      <c r="B466" s="214" t="s">
        <v>188</v>
      </c>
      <c r="C466" s="215">
        <v>0</v>
      </c>
      <c r="D466" s="216">
        <f t="shared" si="168"/>
        <v>0</v>
      </c>
      <c r="E466" s="218"/>
      <c r="F466" s="218"/>
      <c r="G466" s="217">
        <f t="shared" si="169"/>
        <v>0</v>
      </c>
      <c r="H466" s="209" t="str">
        <f t="shared" si="170"/>
        <v>项</v>
      </c>
    </row>
    <row r="467" s="178" customFormat="1" ht="36" customHeight="1" spans="1:8">
      <c r="A467" s="213" t="s">
        <v>923</v>
      </c>
      <c r="B467" s="214" t="s">
        <v>924</v>
      </c>
      <c r="C467" s="215">
        <v>2</v>
      </c>
      <c r="D467" s="216">
        <f t="shared" si="168"/>
        <v>0</v>
      </c>
      <c r="E467" s="218"/>
      <c r="F467" s="218"/>
      <c r="G467" s="217">
        <f t="shared" si="169"/>
        <v>2</v>
      </c>
      <c r="H467" s="209" t="str">
        <f t="shared" si="170"/>
        <v>项</v>
      </c>
    </row>
    <row r="468" s="178" customFormat="1" ht="36" customHeight="1" spans="1:8">
      <c r="A468" s="213" t="s">
        <v>925</v>
      </c>
      <c r="B468" s="214" t="s">
        <v>926</v>
      </c>
      <c r="C468" s="215">
        <v>0</v>
      </c>
      <c r="D468" s="216">
        <f t="shared" si="168"/>
        <v>0</v>
      </c>
      <c r="E468" s="219"/>
      <c r="F468" s="218"/>
      <c r="G468" s="217">
        <f t="shared" si="169"/>
        <v>0</v>
      </c>
      <c r="H468" s="209" t="str">
        <f t="shared" si="170"/>
        <v>项</v>
      </c>
    </row>
    <row r="469" s="178" customFormat="1" ht="36" customHeight="1" spans="1:8">
      <c r="A469" s="213" t="s">
        <v>927</v>
      </c>
      <c r="B469" s="214" t="s">
        <v>928</v>
      </c>
      <c r="C469" s="215">
        <v>0</v>
      </c>
      <c r="D469" s="216">
        <f t="shared" si="168"/>
        <v>0</v>
      </c>
      <c r="E469" s="218"/>
      <c r="F469" s="218"/>
      <c r="G469" s="217">
        <f t="shared" si="169"/>
        <v>0</v>
      </c>
      <c r="H469" s="209" t="str">
        <f t="shared" si="170"/>
        <v>项</v>
      </c>
    </row>
    <row r="470" s="178" customFormat="1" ht="36" customHeight="1" spans="1:8">
      <c r="A470" s="213" t="s">
        <v>929</v>
      </c>
      <c r="B470" s="214" t="s">
        <v>930</v>
      </c>
      <c r="C470" s="215">
        <v>0</v>
      </c>
      <c r="D470" s="216">
        <f t="shared" si="168"/>
        <v>0</v>
      </c>
      <c r="E470" s="218"/>
      <c r="F470" s="218"/>
      <c r="G470" s="217">
        <f t="shared" si="169"/>
        <v>0</v>
      </c>
      <c r="H470" s="209" t="str">
        <f t="shared" si="170"/>
        <v>项</v>
      </c>
    </row>
    <row r="471" s="178" customFormat="1" ht="36" customHeight="1" spans="1:8">
      <c r="A471" s="213" t="s">
        <v>931</v>
      </c>
      <c r="B471" s="214" t="s">
        <v>932</v>
      </c>
      <c r="C471" s="215">
        <v>0</v>
      </c>
      <c r="D471" s="216">
        <f t="shared" si="168"/>
        <v>0</v>
      </c>
      <c r="E471" s="218"/>
      <c r="F471" s="218"/>
      <c r="G471" s="217">
        <f t="shared" si="169"/>
        <v>0</v>
      </c>
      <c r="H471" s="209" t="str">
        <f t="shared" si="170"/>
        <v>项</v>
      </c>
    </row>
    <row r="472" s="178" customFormat="1" ht="36" customHeight="1" spans="1:8">
      <c r="A472" s="213" t="s">
        <v>933</v>
      </c>
      <c r="B472" s="214" t="s">
        <v>934</v>
      </c>
      <c r="C472" s="215">
        <v>2</v>
      </c>
      <c r="D472" s="216">
        <f t="shared" si="168"/>
        <v>0</v>
      </c>
      <c r="E472" s="218"/>
      <c r="F472" s="218"/>
      <c r="G472" s="217">
        <f t="shared" si="169"/>
        <v>2</v>
      </c>
      <c r="H472" s="209" t="str">
        <f t="shared" si="170"/>
        <v>项</v>
      </c>
    </row>
    <row r="473" s="178" customFormat="1" ht="36" customHeight="1" spans="1:8">
      <c r="A473" s="213" t="s">
        <v>935</v>
      </c>
      <c r="B473" s="214" t="s">
        <v>936</v>
      </c>
      <c r="C473" s="215">
        <v>0</v>
      </c>
      <c r="D473" s="216">
        <f t="shared" si="168"/>
        <v>0</v>
      </c>
      <c r="E473" s="218"/>
      <c r="F473" s="218"/>
      <c r="G473" s="217">
        <f t="shared" si="169"/>
        <v>0</v>
      </c>
      <c r="H473" s="209" t="str">
        <f t="shared" si="170"/>
        <v>项</v>
      </c>
    </row>
    <row r="474" s="178" customFormat="1" ht="36" customHeight="1" spans="1:8">
      <c r="A474" s="213" t="s">
        <v>937</v>
      </c>
      <c r="B474" s="214" t="s">
        <v>938</v>
      </c>
      <c r="C474" s="215">
        <v>94</v>
      </c>
      <c r="D474" s="216">
        <f t="shared" si="168"/>
        <v>8</v>
      </c>
      <c r="E474" s="220">
        <v>8</v>
      </c>
      <c r="F474" s="217"/>
      <c r="G474" s="217">
        <f t="shared" si="169"/>
        <v>102</v>
      </c>
      <c r="H474" s="209" t="str">
        <f t="shared" si="170"/>
        <v>项</v>
      </c>
    </row>
    <row r="475" s="178" customFormat="1" ht="36" customHeight="1" spans="1:8">
      <c r="A475" s="213" t="s">
        <v>939</v>
      </c>
      <c r="B475" s="214" t="s">
        <v>940</v>
      </c>
      <c r="C475" s="215">
        <v>1</v>
      </c>
      <c r="D475" s="216">
        <f t="shared" si="168"/>
        <v>0</v>
      </c>
      <c r="E475" s="218"/>
      <c r="F475" s="218"/>
      <c r="G475" s="217">
        <f t="shared" si="169"/>
        <v>1</v>
      </c>
      <c r="H475" s="209" t="str">
        <f t="shared" si="170"/>
        <v>项</v>
      </c>
    </row>
    <row r="476" s="178" customFormat="1" ht="36" customHeight="1" spans="1:8">
      <c r="A476" s="213" t="s">
        <v>941</v>
      </c>
      <c r="B476" s="214" t="s">
        <v>942</v>
      </c>
      <c r="C476" s="215">
        <v>2</v>
      </c>
      <c r="D476" s="216">
        <f t="shared" si="168"/>
        <v>0</v>
      </c>
      <c r="E476" s="218"/>
      <c r="F476" s="218"/>
      <c r="G476" s="217">
        <f t="shared" si="169"/>
        <v>2</v>
      </c>
      <c r="H476" s="209" t="str">
        <f t="shared" si="170"/>
        <v>项</v>
      </c>
    </row>
    <row r="477" s="178" customFormat="1" ht="36" customHeight="1" spans="1:8">
      <c r="A477" s="213" t="s">
        <v>943</v>
      </c>
      <c r="B477" s="214" t="s">
        <v>944</v>
      </c>
      <c r="C477" s="215">
        <v>0</v>
      </c>
      <c r="D477" s="216">
        <f t="shared" si="168"/>
        <v>0</v>
      </c>
      <c r="E477" s="218"/>
      <c r="F477" s="218"/>
      <c r="G477" s="217">
        <f t="shared" si="169"/>
        <v>0</v>
      </c>
      <c r="H477" s="209" t="str">
        <f t="shared" si="170"/>
        <v>项</v>
      </c>
    </row>
    <row r="478" s="178" customFormat="1" ht="36" customHeight="1" spans="1:8">
      <c r="A478" s="213" t="s">
        <v>945</v>
      </c>
      <c r="B478" s="214" t="s">
        <v>946</v>
      </c>
      <c r="C478" s="215">
        <v>99</v>
      </c>
      <c r="D478" s="216">
        <f t="shared" si="168"/>
        <v>110</v>
      </c>
      <c r="E478" s="219">
        <v>110</v>
      </c>
      <c r="F478" s="218"/>
      <c r="G478" s="217">
        <f t="shared" si="169"/>
        <v>209</v>
      </c>
      <c r="H478" s="209" t="str">
        <f t="shared" si="170"/>
        <v>项</v>
      </c>
    </row>
    <row r="479" s="178" customFormat="1" ht="36" customHeight="1" spans="1:8">
      <c r="A479" s="213" t="s">
        <v>947</v>
      </c>
      <c r="B479" s="214" t="s">
        <v>948</v>
      </c>
      <c r="C479" s="207">
        <f>SUM(C480:C486)</f>
        <v>7</v>
      </c>
      <c r="D479" s="208">
        <f>SUM(D480:D486)</f>
        <v>0</v>
      </c>
      <c r="E479" s="207">
        <f>SUM(E480:E486)</f>
        <v>0</v>
      </c>
      <c r="F479" s="207">
        <f>SUM(F480:F486)</f>
        <v>0</v>
      </c>
      <c r="G479" s="207">
        <f>SUM(G480:G486)</f>
        <v>7</v>
      </c>
      <c r="H479" s="209" t="s">
        <v>182</v>
      </c>
    </row>
    <row r="480" s="178" customFormat="1" ht="36" customHeight="1" spans="1:8">
      <c r="A480" s="213" t="s">
        <v>949</v>
      </c>
      <c r="B480" s="214" t="s">
        <v>184</v>
      </c>
      <c r="C480" s="215">
        <v>0</v>
      </c>
      <c r="D480" s="216">
        <f t="shared" ref="D480:D486" si="171">E480+F480</f>
        <v>0</v>
      </c>
      <c r="E480" s="218"/>
      <c r="F480" s="218"/>
      <c r="G480" s="217">
        <f t="shared" ref="G480:G486" si="172">C480+D480</f>
        <v>0</v>
      </c>
      <c r="H480" s="209" t="str">
        <f t="shared" ref="H480:H486" si="173">IF(LEN(A480)=3,"类",IF(LEN(A480)=5,"款","项"))</f>
        <v>项</v>
      </c>
    </row>
    <row r="481" s="178" customFormat="1" ht="36" customHeight="1" spans="1:8">
      <c r="A481" s="213" t="s">
        <v>950</v>
      </c>
      <c r="B481" s="214" t="s">
        <v>186</v>
      </c>
      <c r="C481" s="215">
        <v>0</v>
      </c>
      <c r="D481" s="216">
        <f t="shared" si="171"/>
        <v>0</v>
      </c>
      <c r="E481" s="218"/>
      <c r="F481" s="218"/>
      <c r="G481" s="217">
        <f t="shared" si="172"/>
        <v>0</v>
      </c>
      <c r="H481" s="209" t="str">
        <f t="shared" si="173"/>
        <v>项</v>
      </c>
    </row>
    <row r="482" s="178" customFormat="1" ht="36" customHeight="1" spans="1:8">
      <c r="A482" s="213" t="s">
        <v>951</v>
      </c>
      <c r="B482" s="214" t="s">
        <v>188</v>
      </c>
      <c r="C482" s="215">
        <v>0</v>
      </c>
      <c r="D482" s="216">
        <f t="shared" si="171"/>
        <v>0</v>
      </c>
      <c r="E482" s="218"/>
      <c r="F482" s="218"/>
      <c r="G482" s="217">
        <f t="shared" si="172"/>
        <v>0</v>
      </c>
      <c r="H482" s="209" t="str">
        <f t="shared" si="173"/>
        <v>项</v>
      </c>
    </row>
    <row r="483" s="178" customFormat="1" ht="36" customHeight="1" spans="1:8">
      <c r="A483" s="213" t="s">
        <v>952</v>
      </c>
      <c r="B483" s="214" t="s">
        <v>953</v>
      </c>
      <c r="C483" s="215">
        <v>7</v>
      </c>
      <c r="D483" s="216">
        <f t="shared" si="171"/>
        <v>0</v>
      </c>
      <c r="E483" s="218"/>
      <c r="F483" s="218"/>
      <c r="G483" s="217">
        <f t="shared" si="172"/>
        <v>7</v>
      </c>
      <c r="H483" s="209" t="str">
        <f t="shared" si="173"/>
        <v>项</v>
      </c>
    </row>
    <row r="484" s="178" customFormat="1" ht="36" customHeight="1" spans="1:8">
      <c r="A484" s="213" t="s">
        <v>954</v>
      </c>
      <c r="B484" s="214" t="s">
        <v>955</v>
      </c>
      <c r="C484" s="215">
        <v>0</v>
      </c>
      <c r="D484" s="216">
        <f t="shared" si="171"/>
        <v>0</v>
      </c>
      <c r="E484" s="218"/>
      <c r="F484" s="218"/>
      <c r="G484" s="217">
        <f t="shared" si="172"/>
        <v>0</v>
      </c>
      <c r="H484" s="209" t="str">
        <f t="shared" si="173"/>
        <v>项</v>
      </c>
    </row>
    <row r="485" s="178" customFormat="1" ht="36" customHeight="1" spans="1:8">
      <c r="A485" s="213" t="s">
        <v>956</v>
      </c>
      <c r="B485" s="214" t="s">
        <v>957</v>
      </c>
      <c r="C485" s="215">
        <v>0</v>
      </c>
      <c r="D485" s="216">
        <f t="shared" si="171"/>
        <v>0</v>
      </c>
      <c r="E485" s="218"/>
      <c r="F485" s="218"/>
      <c r="G485" s="217">
        <f t="shared" si="172"/>
        <v>0</v>
      </c>
      <c r="H485" s="209" t="str">
        <f t="shared" si="173"/>
        <v>项</v>
      </c>
    </row>
    <row r="486" s="178" customFormat="1" ht="36" customHeight="1" spans="1:8">
      <c r="A486" s="213" t="s">
        <v>958</v>
      </c>
      <c r="B486" s="214" t="s">
        <v>959</v>
      </c>
      <c r="C486" s="215">
        <v>0</v>
      </c>
      <c r="D486" s="216">
        <f t="shared" si="171"/>
        <v>0</v>
      </c>
      <c r="E486" s="218"/>
      <c r="F486" s="218"/>
      <c r="G486" s="217">
        <f t="shared" si="172"/>
        <v>0</v>
      </c>
      <c r="H486" s="209" t="str">
        <f t="shared" si="173"/>
        <v>项</v>
      </c>
    </row>
    <row r="487" s="178" customFormat="1" ht="36" customHeight="1" spans="1:8">
      <c r="A487" s="213" t="s">
        <v>960</v>
      </c>
      <c r="B487" s="214" t="s">
        <v>961</v>
      </c>
      <c r="C487" s="207">
        <f>SUM(C488:C497)</f>
        <v>0</v>
      </c>
      <c r="D487" s="208">
        <f>SUM(D488:D497)</f>
        <v>0</v>
      </c>
      <c r="E487" s="207">
        <f>SUM(E488:E497)</f>
        <v>0</v>
      </c>
      <c r="F487" s="207">
        <f>SUM(F488:F497)</f>
        <v>0</v>
      </c>
      <c r="G487" s="207">
        <f>SUM(G488:G497)</f>
        <v>0</v>
      </c>
      <c r="H487" s="209" t="s">
        <v>182</v>
      </c>
    </row>
    <row r="488" s="178" customFormat="1" ht="36" customHeight="1" spans="1:8">
      <c r="A488" s="213" t="s">
        <v>962</v>
      </c>
      <c r="B488" s="214" t="s">
        <v>184</v>
      </c>
      <c r="C488" s="215">
        <v>0</v>
      </c>
      <c r="D488" s="216">
        <f t="shared" ref="D488:D497" si="174">E488+F488</f>
        <v>0</v>
      </c>
      <c r="E488" s="218"/>
      <c r="F488" s="218"/>
      <c r="G488" s="217">
        <f t="shared" ref="G488:G497" si="175">C488+D488</f>
        <v>0</v>
      </c>
      <c r="H488" s="209" t="str">
        <f t="shared" ref="H488:H497" si="176">IF(LEN(A488)=3,"类",IF(LEN(A488)=5,"款","项"))</f>
        <v>项</v>
      </c>
    </row>
    <row r="489" s="178" customFormat="1" ht="36" customHeight="1" spans="1:8">
      <c r="A489" s="213" t="s">
        <v>963</v>
      </c>
      <c r="B489" s="214" t="s">
        <v>186</v>
      </c>
      <c r="C489" s="215">
        <v>0</v>
      </c>
      <c r="D489" s="216">
        <f t="shared" si="174"/>
        <v>0</v>
      </c>
      <c r="E489" s="218"/>
      <c r="F489" s="218"/>
      <c r="G489" s="217">
        <f t="shared" si="175"/>
        <v>0</v>
      </c>
      <c r="H489" s="209" t="str">
        <f t="shared" si="176"/>
        <v>项</v>
      </c>
    </row>
    <row r="490" s="178" customFormat="1" ht="36" customHeight="1" spans="1:8">
      <c r="A490" s="213" t="s">
        <v>964</v>
      </c>
      <c r="B490" s="214" t="s">
        <v>188</v>
      </c>
      <c r="C490" s="215">
        <v>0</v>
      </c>
      <c r="D490" s="216">
        <f t="shared" si="174"/>
        <v>0</v>
      </c>
      <c r="E490" s="218"/>
      <c r="F490" s="218"/>
      <c r="G490" s="217">
        <f t="shared" si="175"/>
        <v>0</v>
      </c>
      <c r="H490" s="209" t="str">
        <f t="shared" si="176"/>
        <v>项</v>
      </c>
    </row>
    <row r="491" s="178" customFormat="1" ht="36" customHeight="1" spans="1:8">
      <c r="A491" s="213" t="s">
        <v>965</v>
      </c>
      <c r="B491" s="214" t="s">
        <v>966</v>
      </c>
      <c r="C491" s="215">
        <v>0</v>
      </c>
      <c r="D491" s="216">
        <f t="shared" si="174"/>
        <v>0</v>
      </c>
      <c r="E491" s="218"/>
      <c r="F491" s="218"/>
      <c r="G491" s="217">
        <f t="shared" si="175"/>
        <v>0</v>
      </c>
      <c r="H491" s="209" t="str">
        <f t="shared" si="176"/>
        <v>项</v>
      </c>
    </row>
    <row r="492" s="178" customFormat="1" ht="36" customHeight="1" spans="1:8">
      <c r="A492" s="213" t="s">
        <v>967</v>
      </c>
      <c r="B492" s="214" t="s">
        <v>968</v>
      </c>
      <c r="C492" s="215">
        <v>0</v>
      </c>
      <c r="D492" s="216">
        <f t="shared" si="174"/>
        <v>0</v>
      </c>
      <c r="E492" s="218"/>
      <c r="F492" s="218"/>
      <c r="G492" s="217">
        <f t="shared" si="175"/>
        <v>0</v>
      </c>
      <c r="H492" s="209" t="str">
        <f t="shared" si="176"/>
        <v>项</v>
      </c>
    </row>
    <row r="493" s="178" customFormat="1" ht="36" customHeight="1" spans="1:8">
      <c r="A493" s="213" t="s">
        <v>969</v>
      </c>
      <c r="B493" s="214" t="s">
        <v>970</v>
      </c>
      <c r="C493" s="215">
        <v>0</v>
      </c>
      <c r="D493" s="216">
        <f t="shared" si="174"/>
        <v>0</v>
      </c>
      <c r="E493" s="218"/>
      <c r="F493" s="218"/>
      <c r="G493" s="217">
        <f t="shared" si="175"/>
        <v>0</v>
      </c>
      <c r="H493" s="209" t="str">
        <f t="shared" si="176"/>
        <v>项</v>
      </c>
    </row>
    <row r="494" s="178" customFormat="1" ht="36" customHeight="1" spans="1:8">
      <c r="A494" s="213" t="s">
        <v>971</v>
      </c>
      <c r="B494" s="214" t="s">
        <v>972</v>
      </c>
      <c r="C494" s="215">
        <v>0</v>
      </c>
      <c r="D494" s="216">
        <f t="shared" si="174"/>
        <v>0</v>
      </c>
      <c r="E494" s="218"/>
      <c r="F494" s="218"/>
      <c r="G494" s="217">
        <f t="shared" si="175"/>
        <v>0</v>
      </c>
      <c r="H494" s="209" t="str">
        <f t="shared" si="176"/>
        <v>项</v>
      </c>
    </row>
    <row r="495" s="178" customFormat="1" ht="36" customHeight="1" spans="1:8">
      <c r="A495" s="213" t="s">
        <v>973</v>
      </c>
      <c r="B495" s="214" t="s">
        <v>974</v>
      </c>
      <c r="C495" s="215">
        <v>0</v>
      </c>
      <c r="D495" s="216">
        <f t="shared" si="174"/>
        <v>0</v>
      </c>
      <c r="E495" s="218"/>
      <c r="F495" s="218"/>
      <c r="G495" s="217">
        <f t="shared" si="175"/>
        <v>0</v>
      </c>
      <c r="H495" s="209" t="str">
        <f t="shared" si="176"/>
        <v>项</v>
      </c>
    </row>
    <row r="496" s="178" customFormat="1" ht="36" customHeight="1" spans="1:8">
      <c r="A496" s="213" t="s">
        <v>975</v>
      </c>
      <c r="B496" s="214" t="s">
        <v>976</v>
      </c>
      <c r="C496" s="215">
        <v>0</v>
      </c>
      <c r="D496" s="216">
        <f t="shared" si="174"/>
        <v>0</v>
      </c>
      <c r="E496" s="218"/>
      <c r="F496" s="218"/>
      <c r="G496" s="217">
        <f t="shared" si="175"/>
        <v>0</v>
      </c>
      <c r="H496" s="209" t="str">
        <f t="shared" si="176"/>
        <v>项</v>
      </c>
    </row>
    <row r="497" s="178" customFormat="1" ht="36" customHeight="1" spans="1:8">
      <c r="A497" s="213" t="s">
        <v>977</v>
      </c>
      <c r="B497" s="214" t="s">
        <v>978</v>
      </c>
      <c r="C497" s="215">
        <v>0</v>
      </c>
      <c r="D497" s="216">
        <f t="shared" si="174"/>
        <v>0</v>
      </c>
      <c r="E497" s="218"/>
      <c r="F497" s="218"/>
      <c r="G497" s="217">
        <f t="shared" si="175"/>
        <v>0</v>
      </c>
      <c r="H497" s="209" t="str">
        <f t="shared" si="176"/>
        <v>项</v>
      </c>
    </row>
    <row r="498" s="178" customFormat="1" ht="36" customHeight="1" spans="1:8">
      <c r="A498" s="213" t="s">
        <v>979</v>
      </c>
      <c r="B498" s="214" t="s">
        <v>980</v>
      </c>
      <c r="C498" s="207">
        <f>SUM(C499:C506)</f>
        <v>0</v>
      </c>
      <c r="D498" s="208">
        <f>SUM(D499:D506)</f>
        <v>0</v>
      </c>
      <c r="E498" s="207">
        <f>SUM(E499:E506)</f>
        <v>0</v>
      </c>
      <c r="F498" s="207">
        <f>SUM(F499:F506)</f>
        <v>0</v>
      </c>
      <c r="G498" s="207">
        <f>SUM(G499:G506)</f>
        <v>0</v>
      </c>
      <c r="H498" s="209" t="s">
        <v>182</v>
      </c>
    </row>
    <row r="499" s="178" customFormat="1" ht="36" customHeight="1" spans="1:8">
      <c r="A499" s="213" t="s">
        <v>981</v>
      </c>
      <c r="B499" s="214" t="s">
        <v>184</v>
      </c>
      <c r="C499" s="215">
        <v>0</v>
      </c>
      <c r="D499" s="216">
        <f t="shared" ref="D499:D506" si="177">E499+F499</f>
        <v>0</v>
      </c>
      <c r="E499" s="218"/>
      <c r="F499" s="218"/>
      <c r="G499" s="217">
        <f t="shared" ref="G499:G506" si="178">C499+D499</f>
        <v>0</v>
      </c>
      <c r="H499" s="209" t="str">
        <f t="shared" ref="H499:H506" si="179">IF(LEN(A499)=3,"类",IF(LEN(A499)=5,"款","项"))</f>
        <v>项</v>
      </c>
    </row>
    <row r="500" s="178" customFormat="1" ht="36" customHeight="1" spans="1:8">
      <c r="A500" s="213" t="s">
        <v>982</v>
      </c>
      <c r="B500" s="214" t="s">
        <v>186</v>
      </c>
      <c r="C500" s="215">
        <v>0</v>
      </c>
      <c r="D500" s="216">
        <f t="shared" si="177"/>
        <v>0</v>
      </c>
      <c r="E500" s="218"/>
      <c r="F500" s="218"/>
      <c r="G500" s="217">
        <f t="shared" si="178"/>
        <v>0</v>
      </c>
      <c r="H500" s="209" t="str">
        <f t="shared" si="179"/>
        <v>项</v>
      </c>
    </row>
    <row r="501" s="178" customFormat="1" ht="36" customHeight="1" spans="1:8">
      <c r="A501" s="213" t="s">
        <v>983</v>
      </c>
      <c r="B501" s="214" t="s">
        <v>188</v>
      </c>
      <c r="C501" s="215">
        <v>0</v>
      </c>
      <c r="D501" s="216">
        <f t="shared" si="177"/>
        <v>0</v>
      </c>
      <c r="E501" s="218"/>
      <c r="F501" s="218"/>
      <c r="G501" s="217">
        <f t="shared" si="178"/>
        <v>0</v>
      </c>
      <c r="H501" s="209" t="str">
        <f t="shared" si="179"/>
        <v>项</v>
      </c>
    </row>
    <row r="502" s="178" customFormat="1" ht="36" customHeight="1" spans="1:8">
      <c r="A502" s="213" t="s">
        <v>984</v>
      </c>
      <c r="B502" s="214" t="s">
        <v>985</v>
      </c>
      <c r="C502" s="215">
        <v>0</v>
      </c>
      <c r="D502" s="216">
        <f t="shared" si="177"/>
        <v>0</v>
      </c>
      <c r="E502" s="218"/>
      <c r="F502" s="218"/>
      <c r="G502" s="217">
        <f t="shared" si="178"/>
        <v>0</v>
      </c>
      <c r="H502" s="209" t="str">
        <f t="shared" si="179"/>
        <v>项</v>
      </c>
    </row>
    <row r="503" s="178" customFormat="1" ht="36" customHeight="1" spans="1:8">
      <c r="A503" s="213" t="s">
        <v>986</v>
      </c>
      <c r="B503" s="214" t="s">
        <v>987</v>
      </c>
      <c r="C503" s="215">
        <v>0</v>
      </c>
      <c r="D503" s="216">
        <f t="shared" si="177"/>
        <v>0</v>
      </c>
      <c r="E503" s="218"/>
      <c r="F503" s="218"/>
      <c r="G503" s="217">
        <f t="shared" si="178"/>
        <v>0</v>
      </c>
      <c r="H503" s="209" t="str">
        <f t="shared" si="179"/>
        <v>项</v>
      </c>
    </row>
    <row r="504" s="178" customFormat="1" ht="36" customHeight="1" spans="1:8">
      <c r="A504" s="213" t="s">
        <v>988</v>
      </c>
      <c r="B504" s="214" t="s">
        <v>989</v>
      </c>
      <c r="C504" s="215">
        <v>0</v>
      </c>
      <c r="D504" s="216">
        <f t="shared" si="177"/>
        <v>0</v>
      </c>
      <c r="E504" s="218"/>
      <c r="F504" s="218"/>
      <c r="G504" s="217">
        <f t="shared" si="178"/>
        <v>0</v>
      </c>
      <c r="H504" s="209" t="str">
        <f t="shared" si="179"/>
        <v>项</v>
      </c>
    </row>
    <row r="505" s="178" customFormat="1" ht="36" customHeight="1" spans="1:8">
      <c r="A505" s="213" t="s">
        <v>990</v>
      </c>
      <c r="B505" s="214" t="s">
        <v>991</v>
      </c>
      <c r="C505" s="215">
        <v>0</v>
      </c>
      <c r="D505" s="216">
        <f t="shared" si="177"/>
        <v>0</v>
      </c>
      <c r="E505" s="218"/>
      <c r="F505" s="218"/>
      <c r="G505" s="217">
        <f t="shared" si="178"/>
        <v>0</v>
      </c>
      <c r="H505" s="209" t="str">
        <f t="shared" si="179"/>
        <v>项</v>
      </c>
    </row>
    <row r="506" s="178" customFormat="1" ht="36" customHeight="1" spans="1:8">
      <c r="A506" s="213" t="s">
        <v>992</v>
      </c>
      <c r="B506" s="214" t="s">
        <v>993</v>
      </c>
      <c r="C506" s="215">
        <v>0</v>
      </c>
      <c r="D506" s="216">
        <f t="shared" si="177"/>
        <v>0</v>
      </c>
      <c r="E506" s="218"/>
      <c r="F506" s="218"/>
      <c r="G506" s="217">
        <f t="shared" si="178"/>
        <v>0</v>
      </c>
      <c r="H506" s="209" t="str">
        <f t="shared" si="179"/>
        <v>项</v>
      </c>
    </row>
    <row r="507" s="178" customFormat="1" ht="36" customHeight="1" spans="1:8">
      <c r="A507" s="213" t="s">
        <v>994</v>
      </c>
      <c r="B507" s="214" t="s">
        <v>995</v>
      </c>
      <c r="C507" s="207">
        <f>SUM(C508:C514)</f>
        <v>10</v>
      </c>
      <c r="D507" s="208">
        <f>SUM(D508:D514)</f>
        <v>0</v>
      </c>
      <c r="E507" s="207">
        <f>SUM(E508:E514)</f>
        <v>0</v>
      </c>
      <c r="F507" s="207">
        <f>SUM(F508:F514)</f>
        <v>0</v>
      </c>
      <c r="G507" s="207">
        <f>SUM(G508:G514)</f>
        <v>10</v>
      </c>
      <c r="H507" s="209" t="s">
        <v>182</v>
      </c>
    </row>
    <row r="508" s="178" customFormat="1" ht="36" customHeight="1" spans="1:8">
      <c r="A508" s="213" t="s">
        <v>996</v>
      </c>
      <c r="B508" s="214" t="s">
        <v>184</v>
      </c>
      <c r="C508" s="215">
        <v>0</v>
      </c>
      <c r="D508" s="216">
        <f t="shared" ref="D508:D514" si="180">E508+F508</f>
        <v>0</v>
      </c>
      <c r="E508" s="217"/>
      <c r="F508" s="217"/>
      <c r="G508" s="217">
        <f t="shared" ref="G508:G514" si="181">C508+D508</f>
        <v>0</v>
      </c>
      <c r="H508" s="209" t="str">
        <f t="shared" ref="H508:H514" si="182">IF(LEN(A508)=3,"类",IF(LEN(A508)=5,"款","项"))</f>
        <v>项</v>
      </c>
    </row>
    <row r="509" s="178" customFormat="1" ht="36" customHeight="1" spans="1:8">
      <c r="A509" s="213" t="s">
        <v>997</v>
      </c>
      <c r="B509" s="214" t="s">
        <v>186</v>
      </c>
      <c r="C509" s="215">
        <v>0</v>
      </c>
      <c r="D509" s="216">
        <f t="shared" si="180"/>
        <v>0</v>
      </c>
      <c r="E509" s="218"/>
      <c r="F509" s="218"/>
      <c r="G509" s="217">
        <f t="shared" si="181"/>
        <v>0</v>
      </c>
      <c r="H509" s="209" t="str">
        <f t="shared" si="182"/>
        <v>项</v>
      </c>
    </row>
    <row r="510" s="178" customFormat="1" ht="36" customHeight="1" spans="1:8">
      <c r="A510" s="213" t="s">
        <v>998</v>
      </c>
      <c r="B510" s="214" t="s">
        <v>188</v>
      </c>
      <c r="C510" s="215">
        <v>0</v>
      </c>
      <c r="D510" s="216">
        <f t="shared" si="180"/>
        <v>0</v>
      </c>
      <c r="E510" s="218"/>
      <c r="F510" s="218"/>
      <c r="G510" s="217">
        <f t="shared" si="181"/>
        <v>0</v>
      </c>
      <c r="H510" s="209" t="str">
        <f t="shared" si="182"/>
        <v>项</v>
      </c>
    </row>
    <row r="511" s="178" customFormat="1" ht="36" customHeight="1" spans="1:8">
      <c r="A511" s="213" t="s">
        <v>999</v>
      </c>
      <c r="B511" s="214" t="s">
        <v>1000</v>
      </c>
      <c r="C511" s="215">
        <v>0</v>
      </c>
      <c r="D511" s="216">
        <f t="shared" si="180"/>
        <v>0</v>
      </c>
      <c r="E511" s="218"/>
      <c r="F511" s="218"/>
      <c r="G511" s="217">
        <f t="shared" si="181"/>
        <v>0</v>
      </c>
      <c r="H511" s="209" t="str">
        <f t="shared" si="182"/>
        <v>项</v>
      </c>
    </row>
    <row r="512" s="178" customFormat="1" ht="36" customHeight="1" spans="1:8">
      <c r="A512" s="223" t="s">
        <v>1001</v>
      </c>
      <c r="B512" s="214" t="s">
        <v>1002</v>
      </c>
      <c r="C512" s="215">
        <v>0</v>
      </c>
      <c r="D512" s="216">
        <f t="shared" si="180"/>
        <v>0</v>
      </c>
      <c r="E512" s="218"/>
      <c r="F512" s="218"/>
      <c r="G512" s="217">
        <f t="shared" si="181"/>
        <v>0</v>
      </c>
      <c r="H512" s="209" t="str">
        <f t="shared" si="182"/>
        <v>项</v>
      </c>
    </row>
    <row r="513" s="178" customFormat="1" ht="36" customHeight="1" spans="1:8">
      <c r="A513" s="223" t="s">
        <v>1003</v>
      </c>
      <c r="B513" s="214" t="s">
        <v>1004</v>
      </c>
      <c r="C513" s="215">
        <v>0</v>
      </c>
      <c r="D513" s="216">
        <f t="shared" si="180"/>
        <v>0</v>
      </c>
      <c r="E513" s="218"/>
      <c r="F513" s="218"/>
      <c r="G513" s="217">
        <f t="shared" si="181"/>
        <v>0</v>
      </c>
      <c r="H513" s="209" t="str">
        <f t="shared" si="182"/>
        <v>项</v>
      </c>
    </row>
    <row r="514" s="178" customFormat="1" ht="36" customHeight="1" spans="1:8">
      <c r="A514" s="213" t="s">
        <v>1005</v>
      </c>
      <c r="B514" s="214" t="s">
        <v>1006</v>
      </c>
      <c r="C514" s="215">
        <v>10</v>
      </c>
      <c r="D514" s="216">
        <f t="shared" si="180"/>
        <v>0</v>
      </c>
      <c r="E514" s="218"/>
      <c r="F514" s="218"/>
      <c r="G514" s="217">
        <f t="shared" si="181"/>
        <v>10</v>
      </c>
      <c r="H514" s="209" t="str">
        <f t="shared" si="182"/>
        <v>项</v>
      </c>
    </row>
    <row r="515" s="178" customFormat="1" ht="36" customHeight="1" spans="1:8">
      <c r="A515" s="213" t="s">
        <v>1007</v>
      </c>
      <c r="B515" s="214" t="s">
        <v>1008</v>
      </c>
      <c r="C515" s="207">
        <f>SUM(C516:C518)</f>
        <v>298</v>
      </c>
      <c r="D515" s="208">
        <f>SUM(D516:D518)</f>
        <v>151</v>
      </c>
      <c r="E515" s="207">
        <f>SUM(E516:E518)</f>
        <v>151</v>
      </c>
      <c r="F515" s="207">
        <f>SUM(F516:F518)</f>
        <v>0</v>
      </c>
      <c r="G515" s="207">
        <f>SUM(G516:G518)</f>
        <v>449</v>
      </c>
      <c r="H515" s="209" t="s">
        <v>182</v>
      </c>
    </row>
    <row r="516" s="178" customFormat="1" ht="36" customHeight="1" spans="1:8">
      <c r="A516" s="213" t="s">
        <v>1009</v>
      </c>
      <c r="B516" s="214" t="s">
        <v>1010</v>
      </c>
      <c r="C516" s="215">
        <v>16</v>
      </c>
      <c r="D516" s="216">
        <f t="shared" ref="D516:D518" si="183">E516+F516</f>
        <v>0</v>
      </c>
      <c r="E516" s="218"/>
      <c r="F516" s="218"/>
      <c r="G516" s="217">
        <f t="shared" ref="G516:G518" si="184">C516+D516</f>
        <v>16</v>
      </c>
      <c r="H516" s="209" t="str">
        <f t="shared" ref="H516:H518" si="185">IF(LEN(A516)=3,"类",IF(LEN(A516)=5,"款","项"))</f>
        <v>项</v>
      </c>
    </row>
    <row r="517" s="178" customFormat="1" ht="36" customHeight="1" spans="1:8">
      <c r="A517" s="213" t="s">
        <v>1011</v>
      </c>
      <c r="B517" s="214" t="s">
        <v>1012</v>
      </c>
      <c r="C517" s="215">
        <v>0</v>
      </c>
      <c r="D517" s="216">
        <f t="shared" si="183"/>
        <v>0</v>
      </c>
      <c r="E517" s="218"/>
      <c r="F517" s="218"/>
      <c r="G517" s="217">
        <f t="shared" si="184"/>
        <v>0</v>
      </c>
      <c r="H517" s="209" t="str">
        <f t="shared" si="185"/>
        <v>项</v>
      </c>
    </row>
    <row r="518" s="178" customFormat="1" ht="36" customHeight="1" spans="1:8">
      <c r="A518" s="213" t="s">
        <v>1013</v>
      </c>
      <c r="B518" s="214" t="s">
        <v>1008</v>
      </c>
      <c r="C518" s="215">
        <v>282</v>
      </c>
      <c r="D518" s="216">
        <f t="shared" si="183"/>
        <v>151</v>
      </c>
      <c r="E518" s="219">
        <v>151</v>
      </c>
      <c r="F518" s="218"/>
      <c r="G518" s="217">
        <f t="shared" si="184"/>
        <v>433</v>
      </c>
      <c r="H518" s="209" t="str">
        <f t="shared" si="185"/>
        <v>项</v>
      </c>
    </row>
    <row r="519" s="178" customFormat="1" ht="36" customHeight="1" spans="1:8">
      <c r="A519" s="210" t="s">
        <v>133</v>
      </c>
      <c r="B519" s="206" t="s">
        <v>134</v>
      </c>
      <c r="C519" s="207">
        <f>SUM(C520,C539,C547,C549,C558,C562,C572,C582,C589,C597,C606,C611,C614,C617,C620,C623,C626,C630,C635,C643,C646)</f>
        <v>26290</v>
      </c>
      <c r="D519" s="208">
        <f>SUM(D520,D539,D547,D549,D558,D562,D572,D582,D589,D597,D606,D611,D614,D617,D620,D623,D626,D630,D635,D643,D646)</f>
        <v>-3953</v>
      </c>
      <c r="E519" s="207">
        <f>SUM(E520,E539,E547,E549,E558,E562,E572,E582,E589,E597,E606,E611,E614,E617,E620,E623,E626,E630,E635,E643,E646)</f>
        <v>3527</v>
      </c>
      <c r="F519" s="207">
        <f>SUM(F520,F539,F547,F549,F558,F562,F572,F582,F589,F597,F606,F611,F614,F617,F620,F623,F626,F630,F635,F643,F646)</f>
        <v>-7480</v>
      </c>
      <c r="G519" s="207">
        <f>SUM(G520,G539,G547,G549,G558,G562,G572,G582,G589,G597,G606,G611,G614,G617,G620,G623,G626,G630,G635,G643,G646)</f>
        <v>22337</v>
      </c>
      <c r="H519" s="209" t="s">
        <v>179</v>
      </c>
    </row>
    <row r="520" s="178" customFormat="1" ht="36" customHeight="1" spans="1:8">
      <c r="A520" s="213" t="s">
        <v>1014</v>
      </c>
      <c r="B520" s="214" t="s">
        <v>1015</v>
      </c>
      <c r="C520" s="207">
        <f>SUM(C521:C538)</f>
        <v>13</v>
      </c>
      <c r="D520" s="208">
        <f>SUM(D521:D538)</f>
        <v>6</v>
      </c>
      <c r="E520" s="207">
        <f>SUM(E521:E538)</f>
        <v>6</v>
      </c>
      <c r="F520" s="207">
        <f>SUM(F521:F538)</f>
        <v>0</v>
      </c>
      <c r="G520" s="207">
        <f>SUM(G521:G538)</f>
        <v>19</v>
      </c>
      <c r="H520" s="209" t="s">
        <v>182</v>
      </c>
    </row>
    <row r="521" s="178" customFormat="1" ht="36" customHeight="1" spans="1:8">
      <c r="A521" s="213" t="s">
        <v>1016</v>
      </c>
      <c r="B521" s="214" t="s">
        <v>184</v>
      </c>
      <c r="C521" s="215">
        <v>0</v>
      </c>
      <c r="D521" s="216">
        <f t="shared" ref="D521:D538" si="186">E521+F521</f>
        <v>0</v>
      </c>
      <c r="E521" s="217"/>
      <c r="F521" s="217"/>
      <c r="G521" s="217">
        <f t="shared" ref="G521:G538" si="187">C521+D521</f>
        <v>0</v>
      </c>
      <c r="H521" s="209" t="str">
        <f t="shared" ref="H521:H538" si="188">IF(LEN(A521)=3,"类",IF(LEN(A521)=5,"款","项"))</f>
        <v>项</v>
      </c>
    </row>
    <row r="522" s="178" customFormat="1" ht="36" customHeight="1" spans="1:8">
      <c r="A522" s="213" t="s">
        <v>1017</v>
      </c>
      <c r="B522" s="214" t="s">
        <v>186</v>
      </c>
      <c r="C522" s="215">
        <v>0</v>
      </c>
      <c r="D522" s="216">
        <f t="shared" si="186"/>
        <v>0</v>
      </c>
      <c r="E522" s="218"/>
      <c r="F522" s="218"/>
      <c r="G522" s="217">
        <f t="shared" si="187"/>
        <v>0</v>
      </c>
      <c r="H522" s="209" t="str">
        <f t="shared" si="188"/>
        <v>项</v>
      </c>
    </row>
    <row r="523" s="178" customFormat="1" ht="36" customHeight="1" spans="1:8">
      <c r="A523" s="213" t="s">
        <v>1018</v>
      </c>
      <c r="B523" s="214" t="s">
        <v>188</v>
      </c>
      <c r="C523" s="215">
        <v>0</v>
      </c>
      <c r="D523" s="216">
        <f t="shared" si="186"/>
        <v>0</v>
      </c>
      <c r="E523" s="218"/>
      <c r="F523" s="218"/>
      <c r="G523" s="217">
        <f t="shared" si="187"/>
        <v>0</v>
      </c>
      <c r="H523" s="209" t="str">
        <f t="shared" si="188"/>
        <v>项</v>
      </c>
    </row>
    <row r="524" s="178" customFormat="1" ht="36" customHeight="1" spans="1:8">
      <c r="A524" s="213" t="s">
        <v>1019</v>
      </c>
      <c r="B524" s="214" t="s">
        <v>1020</v>
      </c>
      <c r="C524" s="215">
        <v>0</v>
      </c>
      <c r="D524" s="216">
        <f t="shared" si="186"/>
        <v>0</v>
      </c>
      <c r="E524" s="218"/>
      <c r="F524" s="218"/>
      <c r="G524" s="217">
        <f t="shared" si="187"/>
        <v>0</v>
      </c>
      <c r="H524" s="209" t="str">
        <f t="shared" si="188"/>
        <v>项</v>
      </c>
    </row>
    <row r="525" s="178" customFormat="1" ht="36" customHeight="1" spans="1:8">
      <c r="A525" s="213" t="s">
        <v>1021</v>
      </c>
      <c r="B525" s="214" t="s">
        <v>1022</v>
      </c>
      <c r="C525" s="215">
        <v>0</v>
      </c>
      <c r="D525" s="216">
        <f t="shared" si="186"/>
        <v>0</v>
      </c>
      <c r="E525" s="218"/>
      <c r="F525" s="218"/>
      <c r="G525" s="217">
        <f t="shared" si="187"/>
        <v>0</v>
      </c>
      <c r="H525" s="209" t="str">
        <f t="shared" si="188"/>
        <v>项</v>
      </c>
    </row>
    <row r="526" s="178" customFormat="1" ht="36" customHeight="1" spans="1:8">
      <c r="A526" s="213" t="s">
        <v>1023</v>
      </c>
      <c r="B526" s="214" t="s">
        <v>1024</v>
      </c>
      <c r="C526" s="215">
        <v>0</v>
      </c>
      <c r="D526" s="216">
        <f t="shared" si="186"/>
        <v>0</v>
      </c>
      <c r="E526" s="218"/>
      <c r="F526" s="218"/>
      <c r="G526" s="217">
        <f t="shared" si="187"/>
        <v>0</v>
      </c>
      <c r="H526" s="209" t="str">
        <f t="shared" si="188"/>
        <v>项</v>
      </c>
    </row>
    <row r="527" s="178" customFormat="1" ht="36" customHeight="1" spans="1:8">
      <c r="A527" s="213" t="s">
        <v>1025</v>
      </c>
      <c r="B527" s="214" t="s">
        <v>1026</v>
      </c>
      <c r="C527" s="215">
        <v>0</v>
      </c>
      <c r="D527" s="216">
        <f t="shared" si="186"/>
        <v>0</v>
      </c>
      <c r="E527" s="218"/>
      <c r="F527" s="218"/>
      <c r="G527" s="217">
        <f t="shared" si="187"/>
        <v>0</v>
      </c>
      <c r="H527" s="209" t="str">
        <f t="shared" si="188"/>
        <v>项</v>
      </c>
    </row>
    <row r="528" s="178" customFormat="1" ht="36" customHeight="1" spans="1:8">
      <c r="A528" s="213" t="s">
        <v>1027</v>
      </c>
      <c r="B528" s="214" t="s">
        <v>285</v>
      </c>
      <c r="C528" s="215">
        <v>0</v>
      </c>
      <c r="D528" s="216">
        <f t="shared" si="186"/>
        <v>0</v>
      </c>
      <c r="E528" s="218"/>
      <c r="F528" s="218"/>
      <c r="G528" s="217">
        <f t="shared" si="187"/>
        <v>0</v>
      </c>
      <c r="H528" s="209" t="str">
        <f t="shared" si="188"/>
        <v>项</v>
      </c>
    </row>
    <row r="529" s="178" customFormat="1" ht="36" customHeight="1" spans="1:8">
      <c r="A529" s="213" t="s">
        <v>1028</v>
      </c>
      <c r="B529" s="214" t="s">
        <v>1029</v>
      </c>
      <c r="C529" s="215">
        <v>0</v>
      </c>
      <c r="D529" s="216">
        <f t="shared" si="186"/>
        <v>0</v>
      </c>
      <c r="E529" s="218"/>
      <c r="F529" s="218"/>
      <c r="G529" s="217">
        <f t="shared" si="187"/>
        <v>0</v>
      </c>
      <c r="H529" s="209" t="str">
        <f t="shared" si="188"/>
        <v>项</v>
      </c>
    </row>
    <row r="530" s="178" customFormat="1" ht="36" customHeight="1" spans="1:8">
      <c r="A530" s="213" t="s">
        <v>1030</v>
      </c>
      <c r="B530" s="214" t="s">
        <v>1031</v>
      </c>
      <c r="C530" s="215">
        <v>0</v>
      </c>
      <c r="D530" s="216">
        <f t="shared" si="186"/>
        <v>0</v>
      </c>
      <c r="E530" s="218"/>
      <c r="F530" s="218"/>
      <c r="G530" s="217">
        <f t="shared" si="187"/>
        <v>0</v>
      </c>
      <c r="H530" s="209" t="str">
        <f t="shared" si="188"/>
        <v>项</v>
      </c>
    </row>
    <row r="531" s="178" customFormat="1" ht="36" customHeight="1" spans="1:8">
      <c r="A531" s="213" t="s">
        <v>1032</v>
      </c>
      <c r="B531" s="214" t="s">
        <v>1033</v>
      </c>
      <c r="C531" s="215">
        <v>0</v>
      </c>
      <c r="D531" s="216">
        <f t="shared" si="186"/>
        <v>0</v>
      </c>
      <c r="E531" s="218"/>
      <c r="F531" s="218"/>
      <c r="G531" s="217">
        <f t="shared" si="187"/>
        <v>0</v>
      </c>
      <c r="H531" s="209" t="str">
        <f t="shared" si="188"/>
        <v>项</v>
      </c>
    </row>
    <row r="532" s="178" customFormat="1" ht="36" customHeight="1" spans="1:8">
      <c r="A532" s="213" t="s">
        <v>1034</v>
      </c>
      <c r="B532" s="214" t="s">
        <v>1035</v>
      </c>
      <c r="C532" s="215">
        <v>0</v>
      </c>
      <c r="D532" s="216">
        <f t="shared" si="186"/>
        <v>0</v>
      </c>
      <c r="E532" s="218"/>
      <c r="F532" s="218"/>
      <c r="G532" s="217">
        <f t="shared" si="187"/>
        <v>0</v>
      </c>
      <c r="H532" s="209" t="str">
        <f t="shared" si="188"/>
        <v>项</v>
      </c>
    </row>
    <row r="533" s="178" customFormat="1" ht="36" customHeight="1" spans="1:8">
      <c r="A533" s="213">
        <v>2080113</v>
      </c>
      <c r="B533" s="225" t="s">
        <v>1036</v>
      </c>
      <c r="C533" s="215">
        <v>0</v>
      </c>
      <c r="D533" s="216">
        <f t="shared" si="186"/>
        <v>0</v>
      </c>
      <c r="E533" s="218"/>
      <c r="F533" s="218"/>
      <c r="G533" s="217">
        <f t="shared" si="187"/>
        <v>0</v>
      </c>
      <c r="H533" s="209" t="str">
        <f t="shared" si="188"/>
        <v>项</v>
      </c>
    </row>
    <row r="534" s="178" customFormat="1" ht="36" customHeight="1" spans="1:8">
      <c r="A534" s="213">
        <v>2080114</v>
      </c>
      <c r="B534" s="225" t="s">
        <v>1037</v>
      </c>
      <c r="C534" s="215">
        <v>0</v>
      </c>
      <c r="D534" s="216">
        <f t="shared" si="186"/>
        <v>0</v>
      </c>
      <c r="E534" s="218"/>
      <c r="F534" s="218"/>
      <c r="G534" s="217">
        <f t="shared" si="187"/>
        <v>0</v>
      </c>
      <c r="H534" s="209" t="str">
        <f t="shared" si="188"/>
        <v>项</v>
      </c>
    </row>
    <row r="535" s="178" customFormat="1" ht="36" customHeight="1" spans="1:8">
      <c r="A535" s="213">
        <v>2080115</v>
      </c>
      <c r="B535" s="225" t="s">
        <v>1038</v>
      </c>
      <c r="C535" s="215">
        <v>0</v>
      </c>
      <c r="D535" s="216">
        <f t="shared" si="186"/>
        <v>0</v>
      </c>
      <c r="E535" s="218"/>
      <c r="F535" s="218"/>
      <c r="G535" s="217">
        <f t="shared" si="187"/>
        <v>0</v>
      </c>
      <c r="H535" s="209" t="str">
        <f t="shared" si="188"/>
        <v>项</v>
      </c>
    </row>
    <row r="536" s="178" customFormat="1" ht="36" customHeight="1" spans="1:8">
      <c r="A536" s="213">
        <v>2080116</v>
      </c>
      <c r="B536" s="225" t="s">
        <v>1039</v>
      </c>
      <c r="C536" s="215">
        <v>0</v>
      </c>
      <c r="D536" s="216">
        <f t="shared" si="186"/>
        <v>0</v>
      </c>
      <c r="E536" s="218"/>
      <c r="F536" s="218"/>
      <c r="G536" s="217">
        <f t="shared" si="187"/>
        <v>0</v>
      </c>
      <c r="H536" s="209" t="str">
        <f t="shared" si="188"/>
        <v>项</v>
      </c>
    </row>
    <row r="537" s="178" customFormat="1" ht="36" customHeight="1" spans="1:8">
      <c r="A537" s="213">
        <v>2080150</v>
      </c>
      <c r="B537" s="225" t="s">
        <v>202</v>
      </c>
      <c r="C537" s="215">
        <v>0</v>
      </c>
      <c r="D537" s="216">
        <f t="shared" si="186"/>
        <v>0</v>
      </c>
      <c r="E537" s="218"/>
      <c r="F537" s="218"/>
      <c r="G537" s="217">
        <f t="shared" si="187"/>
        <v>0</v>
      </c>
      <c r="H537" s="209" t="str">
        <f t="shared" si="188"/>
        <v>项</v>
      </c>
    </row>
    <row r="538" s="178" customFormat="1" ht="36" customHeight="1" spans="1:8">
      <c r="A538" s="213" t="s">
        <v>1040</v>
      </c>
      <c r="B538" s="214" t="s">
        <v>1041</v>
      </c>
      <c r="C538" s="215">
        <v>13</v>
      </c>
      <c r="D538" s="216">
        <f t="shared" si="186"/>
        <v>6</v>
      </c>
      <c r="E538" s="220">
        <v>6</v>
      </c>
      <c r="F538" s="217"/>
      <c r="G538" s="217">
        <f t="shared" si="187"/>
        <v>19</v>
      </c>
      <c r="H538" s="209" t="str">
        <f t="shared" si="188"/>
        <v>项</v>
      </c>
    </row>
    <row r="539" s="178" customFormat="1" ht="36" customHeight="1" spans="1:8">
      <c r="A539" s="213" t="s">
        <v>1042</v>
      </c>
      <c r="B539" s="214" t="s">
        <v>1043</v>
      </c>
      <c r="C539" s="207">
        <f>SUM(C540:C546)</f>
        <v>225</v>
      </c>
      <c r="D539" s="208">
        <f>SUM(D540:D546)</f>
        <v>113</v>
      </c>
      <c r="E539" s="207">
        <f>SUM(E540:E546)</f>
        <v>113</v>
      </c>
      <c r="F539" s="207">
        <f>SUM(F540:F546)</f>
        <v>0</v>
      </c>
      <c r="G539" s="207">
        <f>SUM(G540:G546)</f>
        <v>338</v>
      </c>
      <c r="H539" s="209" t="s">
        <v>182</v>
      </c>
    </row>
    <row r="540" s="178" customFormat="1" ht="36" customHeight="1" spans="1:8">
      <c r="A540" s="213" t="s">
        <v>1044</v>
      </c>
      <c r="B540" s="214" t="s">
        <v>184</v>
      </c>
      <c r="C540" s="215">
        <v>0</v>
      </c>
      <c r="D540" s="216">
        <f t="shared" ref="D540:D546" si="189">E540+F540</f>
        <v>0</v>
      </c>
      <c r="E540" s="217"/>
      <c r="F540" s="217"/>
      <c r="G540" s="217">
        <f t="shared" ref="G540:G546" si="190">C540+D540</f>
        <v>0</v>
      </c>
      <c r="H540" s="209" t="str">
        <f t="shared" ref="H540:H546" si="191">IF(LEN(A540)=3,"类",IF(LEN(A540)=5,"款","项"))</f>
        <v>项</v>
      </c>
    </row>
    <row r="541" s="178" customFormat="1" ht="36" customHeight="1" spans="1:8">
      <c r="A541" s="213" t="s">
        <v>1045</v>
      </c>
      <c r="B541" s="214" t="s">
        <v>186</v>
      </c>
      <c r="C541" s="215">
        <v>0</v>
      </c>
      <c r="D541" s="216">
        <f t="shared" si="189"/>
        <v>0</v>
      </c>
      <c r="E541" s="218"/>
      <c r="F541" s="218"/>
      <c r="G541" s="217">
        <f t="shared" si="190"/>
        <v>0</v>
      </c>
      <c r="H541" s="209" t="str">
        <f t="shared" si="191"/>
        <v>项</v>
      </c>
    </row>
    <row r="542" s="178" customFormat="1" ht="36" customHeight="1" spans="1:8">
      <c r="A542" s="213" t="s">
        <v>1046</v>
      </c>
      <c r="B542" s="214" t="s">
        <v>188</v>
      </c>
      <c r="C542" s="215">
        <v>0</v>
      </c>
      <c r="D542" s="216">
        <f t="shared" si="189"/>
        <v>0</v>
      </c>
      <c r="E542" s="218"/>
      <c r="F542" s="218"/>
      <c r="G542" s="217">
        <f t="shared" si="190"/>
        <v>0</v>
      </c>
      <c r="H542" s="209" t="str">
        <f t="shared" si="191"/>
        <v>项</v>
      </c>
    </row>
    <row r="543" s="178" customFormat="1" ht="36" customHeight="1" spans="1:8">
      <c r="A543" s="213" t="s">
        <v>1047</v>
      </c>
      <c r="B543" s="214" t="s">
        <v>1048</v>
      </c>
      <c r="C543" s="215">
        <v>0</v>
      </c>
      <c r="D543" s="216">
        <f t="shared" si="189"/>
        <v>0</v>
      </c>
      <c r="E543" s="218"/>
      <c r="F543" s="218"/>
      <c r="G543" s="217">
        <f t="shared" si="190"/>
        <v>0</v>
      </c>
      <c r="H543" s="209" t="str">
        <f t="shared" si="191"/>
        <v>项</v>
      </c>
    </row>
    <row r="544" s="178" customFormat="1" ht="36" customHeight="1" spans="1:8">
      <c r="A544" s="213" t="s">
        <v>1049</v>
      </c>
      <c r="B544" s="214" t="s">
        <v>1050</v>
      </c>
      <c r="C544" s="215">
        <v>0</v>
      </c>
      <c r="D544" s="216">
        <f t="shared" si="189"/>
        <v>0</v>
      </c>
      <c r="E544" s="218"/>
      <c r="F544" s="218"/>
      <c r="G544" s="217">
        <f t="shared" si="190"/>
        <v>0</v>
      </c>
      <c r="H544" s="209" t="str">
        <f t="shared" si="191"/>
        <v>项</v>
      </c>
    </row>
    <row r="545" s="178" customFormat="1" ht="36" customHeight="1" spans="1:8">
      <c r="A545" s="213" t="s">
        <v>1051</v>
      </c>
      <c r="B545" s="214" t="s">
        <v>1052</v>
      </c>
      <c r="C545" s="215">
        <v>0</v>
      </c>
      <c r="D545" s="216">
        <f t="shared" si="189"/>
        <v>0</v>
      </c>
      <c r="E545" s="218"/>
      <c r="F545" s="218"/>
      <c r="G545" s="217">
        <f t="shared" si="190"/>
        <v>0</v>
      </c>
      <c r="H545" s="209" t="str">
        <f t="shared" si="191"/>
        <v>项</v>
      </c>
    </row>
    <row r="546" s="178" customFormat="1" ht="36" customHeight="1" spans="1:8">
      <c r="A546" s="213" t="s">
        <v>1053</v>
      </c>
      <c r="B546" s="214" t="s">
        <v>1054</v>
      </c>
      <c r="C546" s="215">
        <v>225</v>
      </c>
      <c r="D546" s="216">
        <f t="shared" si="189"/>
        <v>113</v>
      </c>
      <c r="E546" s="220">
        <v>113</v>
      </c>
      <c r="F546" s="217"/>
      <c r="G546" s="217">
        <f t="shared" si="190"/>
        <v>338</v>
      </c>
      <c r="H546" s="209" t="str">
        <f t="shared" si="191"/>
        <v>项</v>
      </c>
    </row>
    <row r="547" s="178" customFormat="1" ht="36" customHeight="1" spans="1:8">
      <c r="A547" s="213" t="s">
        <v>1055</v>
      </c>
      <c r="B547" s="214" t="s">
        <v>1056</v>
      </c>
      <c r="C547" s="207">
        <f>SUM(C548:C548)</f>
        <v>0</v>
      </c>
      <c r="D547" s="208">
        <f>SUM(D548:D548)</f>
        <v>0</v>
      </c>
      <c r="E547" s="207">
        <f>SUM(E548:E548)</f>
        <v>0</v>
      </c>
      <c r="F547" s="207">
        <f>SUM(F548:F548)</f>
        <v>0</v>
      </c>
      <c r="G547" s="207">
        <f>SUM(G548:G548)</f>
        <v>0</v>
      </c>
      <c r="H547" s="209" t="s">
        <v>182</v>
      </c>
    </row>
    <row r="548" s="178" customFormat="1" ht="36" customHeight="1" spans="1:8">
      <c r="A548" s="213" t="s">
        <v>1057</v>
      </c>
      <c r="B548" s="214" t="s">
        <v>1058</v>
      </c>
      <c r="C548" s="215">
        <v>0</v>
      </c>
      <c r="D548" s="216">
        <f t="shared" ref="D548:D557" si="192">E548+F548</f>
        <v>0</v>
      </c>
      <c r="E548" s="218"/>
      <c r="F548" s="218"/>
      <c r="G548" s="217">
        <f t="shared" ref="G548:G557" si="193">C548+D548</f>
        <v>0</v>
      </c>
      <c r="H548" s="209" t="str">
        <f t="shared" ref="H548:H557" si="194">IF(LEN(A548)=3,"类",IF(LEN(A548)=5,"款","项"))</f>
        <v>项</v>
      </c>
    </row>
    <row r="549" s="178" customFormat="1" ht="36" customHeight="1" spans="1:8">
      <c r="A549" s="213" t="s">
        <v>1059</v>
      </c>
      <c r="B549" s="214" t="s">
        <v>1060</v>
      </c>
      <c r="C549" s="207">
        <f>SUM(C550:C557)</f>
        <v>1200</v>
      </c>
      <c r="D549" s="208">
        <f>SUM(D550:D557)</f>
        <v>395</v>
      </c>
      <c r="E549" s="207">
        <f>SUM(E550:E557)</f>
        <v>395</v>
      </c>
      <c r="F549" s="207">
        <f>SUM(F550:F557)</f>
        <v>0</v>
      </c>
      <c r="G549" s="207">
        <f>SUM(G550:G557)</f>
        <v>1595</v>
      </c>
      <c r="H549" s="209" t="s">
        <v>182</v>
      </c>
    </row>
    <row r="550" s="178" customFormat="1" ht="36" customHeight="1" spans="1:8">
      <c r="A550" s="213" t="s">
        <v>1061</v>
      </c>
      <c r="B550" s="214" t="s">
        <v>1062</v>
      </c>
      <c r="C550" s="215">
        <v>0</v>
      </c>
      <c r="D550" s="216">
        <f t="shared" si="192"/>
        <v>0</v>
      </c>
      <c r="E550" s="217"/>
      <c r="F550" s="217"/>
      <c r="G550" s="217">
        <f t="shared" si="193"/>
        <v>0</v>
      </c>
      <c r="H550" s="209" t="str">
        <f t="shared" si="194"/>
        <v>项</v>
      </c>
    </row>
    <row r="551" s="178" customFormat="1" ht="36" customHeight="1" spans="1:8">
      <c r="A551" s="213" t="s">
        <v>1063</v>
      </c>
      <c r="B551" s="214" t="s">
        <v>1064</v>
      </c>
      <c r="C551" s="215">
        <v>0</v>
      </c>
      <c r="D551" s="216">
        <f t="shared" si="192"/>
        <v>0</v>
      </c>
      <c r="E551" s="217"/>
      <c r="F551" s="217"/>
      <c r="G551" s="217">
        <f t="shared" si="193"/>
        <v>0</v>
      </c>
      <c r="H551" s="209" t="str">
        <f t="shared" si="194"/>
        <v>项</v>
      </c>
    </row>
    <row r="552" s="178" customFormat="1" ht="36" customHeight="1" spans="1:8">
      <c r="A552" s="213" t="s">
        <v>1065</v>
      </c>
      <c r="B552" s="214" t="s">
        <v>1066</v>
      </c>
      <c r="C552" s="215">
        <v>0</v>
      </c>
      <c r="D552" s="216">
        <f t="shared" si="192"/>
        <v>0</v>
      </c>
      <c r="E552" s="218"/>
      <c r="F552" s="218"/>
      <c r="G552" s="217">
        <f t="shared" si="193"/>
        <v>0</v>
      </c>
      <c r="H552" s="209" t="str">
        <f t="shared" si="194"/>
        <v>项</v>
      </c>
    </row>
    <row r="553" s="178" customFormat="1" ht="36" customHeight="1" spans="1:8">
      <c r="A553" s="213" t="s">
        <v>1067</v>
      </c>
      <c r="B553" s="214" t="s">
        <v>1068</v>
      </c>
      <c r="C553" s="215">
        <v>0</v>
      </c>
      <c r="D553" s="216">
        <f t="shared" si="192"/>
        <v>0</v>
      </c>
      <c r="E553" s="217"/>
      <c r="F553" s="217"/>
      <c r="G553" s="217">
        <f t="shared" si="193"/>
        <v>0</v>
      </c>
      <c r="H553" s="209" t="str">
        <f t="shared" si="194"/>
        <v>项</v>
      </c>
    </row>
    <row r="554" s="178" customFormat="1" ht="36" customHeight="1" spans="1:8">
      <c r="A554" s="213" t="s">
        <v>1069</v>
      </c>
      <c r="B554" s="214" t="s">
        <v>1070</v>
      </c>
      <c r="C554" s="215">
        <v>0</v>
      </c>
      <c r="D554" s="216">
        <f t="shared" si="192"/>
        <v>0</v>
      </c>
      <c r="E554" s="217"/>
      <c r="F554" s="217"/>
      <c r="G554" s="217">
        <f t="shared" si="193"/>
        <v>0</v>
      </c>
      <c r="H554" s="209" t="str">
        <f t="shared" si="194"/>
        <v>项</v>
      </c>
    </row>
    <row r="555" s="178" customFormat="1" ht="36" customHeight="1" spans="1:8">
      <c r="A555" s="213" t="s">
        <v>1071</v>
      </c>
      <c r="B555" s="214" t="s">
        <v>1072</v>
      </c>
      <c r="C555" s="215">
        <v>1200</v>
      </c>
      <c r="D555" s="216">
        <f t="shared" si="192"/>
        <v>395</v>
      </c>
      <c r="E555" s="219">
        <v>395</v>
      </c>
      <c r="F555" s="218"/>
      <c r="G555" s="217">
        <f t="shared" si="193"/>
        <v>1595</v>
      </c>
      <c r="H555" s="209" t="str">
        <f t="shared" si="194"/>
        <v>项</v>
      </c>
    </row>
    <row r="556" s="178" customFormat="1" ht="36" customHeight="1" spans="1:8">
      <c r="A556" s="213">
        <v>2080508</v>
      </c>
      <c r="B556" s="225" t="s">
        <v>1073</v>
      </c>
      <c r="C556" s="215">
        <v>0</v>
      </c>
      <c r="D556" s="216">
        <f t="shared" si="192"/>
        <v>0</v>
      </c>
      <c r="E556" s="217"/>
      <c r="F556" s="217"/>
      <c r="G556" s="217">
        <f t="shared" si="193"/>
        <v>0</v>
      </c>
      <c r="H556" s="209" t="str">
        <f t="shared" si="194"/>
        <v>项</v>
      </c>
    </row>
    <row r="557" s="178" customFormat="1" ht="36" customHeight="1" spans="1:8">
      <c r="A557" s="213" t="s">
        <v>1074</v>
      </c>
      <c r="B557" s="214" t="s">
        <v>1075</v>
      </c>
      <c r="C557" s="215">
        <v>0</v>
      </c>
      <c r="D557" s="216">
        <f t="shared" si="192"/>
        <v>0</v>
      </c>
      <c r="E557" s="218"/>
      <c r="F557" s="218"/>
      <c r="G557" s="217">
        <f t="shared" si="193"/>
        <v>0</v>
      </c>
      <c r="H557" s="209" t="str">
        <f t="shared" si="194"/>
        <v>项</v>
      </c>
    </row>
    <row r="558" s="178" customFormat="1" ht="36" customHeight="1" spans="1:8">
      <c r="A558" s="213" t="s">
        <v>1076</v>
      </c>
      <c r="B558" s="214" t="s">
        <v>1077</v>
      </c>
      <c r="C558" s="207">
        <f>SUM(C559:C561)</f>
        <v>0</v>
      </c>
      <c r="D558" s="208">
        <f>SUM(D559:D561)</f>
        <v>0</v>
      </c>
      <c r="E558" s="207">
        <f>SUM(E559:E561)</f>
        <v>0</v>
      </c>
      <c r="F558" s="207">
        <f>SUM(F559:F561)</f>
        <v>0</v>
      </c>
      <c r="G558" s="207">
        <f>SUM(G559:G561)</f>
        <v>0</v>
      </c>
      <c r="H558" s="209" t="s">
        <v>182</v>
      </c>
    </row>
    <row r="559" s="178" customFormat="1" ht="36" customHeight="1" spans="1:8">
      <c r="A559" s="213" t="s">
        <v>1078</v>
      </c>
      <c r="B559" s="214" t="s">
        <v>1079</v>
      </c>
      <c r="C559" s="215">
        <v>0</v>
      </c>
      <c r="D559" s="216">
        <f t="shared" ref="D559:D561" si="195">E559+F559</f>
        <v>0</v>
      </c>
      <c r="E559" s="218"/>
      <c r="F559" s="218"/>
      <c r="G559" s="217">
        <f t="shared" ref="G559:G561" si="196">C559+D559</f>
        <v>0</v>
      </c>
      <c r="H559" s="209" t="str">
        <f t="shared" ref="H559:H561" si="197">IF(LEN(A559)=3,"类",IF(LEN(A559)=5,"款","项"))</f>
        <v>项</v>
      </c>
    </row>
    <row r="560" s="178" customFormat="1" ht="36" customHeight="1" spans="1:8">
      <c r="A560" s="213" t="s">
        <v>1080</v>
      </c>
      <c r="B560" s="214" t="s">
        <v>1081</v>
      </c>
      <c r="C560" s="215">
        <v>0</v>
      </c>
      <c r="D560" s="216">
        <f t="shared" si="195"/>
        <v>0</v>
      </c>
      <c r="E560" s="218"/>
      <c r="F560" s="218"/>
      <c r="G560" s="217">
        <f t="shared" si="196"/>
        <v>0</v>
      </c>
      <c r="H560" s="209" t="str">
        <f t="shared" si="197"/>
        <v>项</v>
      </c>
    </row>
    <row r="561" s="178" customFormat="1" ht="36" customHeight="1" spans="1:8">
      <c r="A561" s="213" t="s">
        <v>1082</v>
      </c>
      <c r="B561" s="214" t="s">
        <v>1083</v>
      </c>
      <c r="C561" s="215">
        <v>0</v>
      </c>
      <c r="D561" s="216">
        <f t="shared" si="195"/>
        <v>0</v>
      </c>
      <c r="E561" s="218"/>
      <c r="F561" s="218"/>
      <c r="G561" s="217">
        <f t="shared" si="196"/>
        <v>0</v>
      </c>
      <c r="H561" s="209" t="str">
        <f t="shared" si="197"/>
        <v>项</v>
      </c>
    </row>
    <row r="562" s="178" customFormat="1" ht="36" customHeight="1" spans="1:8">
      <c r="A562" s="213" t="s">
        <v>1084</v>
      </c>
      <c r="B562" s="214" t="s">
        <v>1085</v>
      </c>
      <c r="C562" s="207">
        <f>SUM(C563:C571)</f>
        <v>1520</v>
      </c>
      <c r="D562" s="208">
        <f>SUM(D563:D571)</f>
        <v>-262</v>
      </c>
      <c r="E562" s="207">
        <f>SUM(E563:E571)</f>
        <v>594</v>
      </c>
      <c r="F562" s="207">
        <f>SUM(F563:F571)</f>
        <v>-856</v>
      </c>
      <c r="G562" s="207">
        <f>SUM(G563:G571)</f>
        <v>1258</v>
      </c>
      <c r="H562" s="209" t="s">
        <v>182</v>
      </c>
    </row>
    <row r="563" s="178" customFormat="1" ht="36" customHeight="1" spans="1:8">
      <c r="A563" s="213" t="s">
        <v>1086</v>
      </c>
      <c r="B563" s="214" t="s">
        <v>1087</v>
      </c>
      <c r="C563" s="215">
        <v>10</v>
      </c>
      <c r="D563" s="216">
        <f t="shared" ref="D563:D571" si="198">E563+F563</f>
        <v>0</v>
      </c>
      <c r="E563" s="218"/>
      <c r="F563" s="218"/>
      <c r="G563" s="217">
        <f t="shared" ref="G563:G571" si="199">C563+D563</f>
        <v>10</v>
      </c>
      <c r="H563" s="209" t="str">
        <f t="shared" ref="H563:H571" si="200">IF(LEN(A563)=3,"类",IF(LEN(A563)=5,"款","项"))</f>
        <v>项</v>
      </c>
    </row>
    <row r="564" s="178" customFormat="1" ht="36" customHeight="1" spans="1:8">
      <c r="A564" s="213" t="s">
        <v>1088</v>
      </c>
      <c r="B564" s="214" t="s">
        <v>1089</v>
      </c>
      <c r="C564" s="215">
        <v>0</v>
      </c>
      <c r="D564" s="216">
        <f t="shared" si="198"/>
        <v>0</v>
      </c>
      <c r="E564" s="218"/>
      <c r="F564" s="218"/>
      <c r="G564" s="217">
        <f t="shared" si="199"/>
        <v>0</v>
      </c>
      <c r="H564" s="209" t="str">
        <f t="shared" si="200"/>
        <v>项</v>
      </c>
    </row>
    <row r="565" s="178" customFormat="1" ht="36" customHeight="1" spans="1:8">
      <c r="A565" s="213" t="s">
        <v>1090</v>
      </c>
      <c r="B565" s="214" t="s">
        <v>1091</v>
      </c>
      <c r="C565" s="215">
        <v>1</v>
      </c>
      <c r="D565" s="216">
        <f t="shared" si="198"/>
        <v>400</v>
      </c>
      <c r="E565" s="219">
        <v>400</v>
      </c>
      <c r="F565" s="218"/>
      <c r="G565" s="217">
        <f t="shared" si="199"/>
        <v>401</v>
      </c>
      <c r="H565" s="209" t="str">
        <f t="shared" si="200"/>
        <v>项</v>
      </c>
    </row>
    <row r="566" s="178" customFormat="1" ht="36" customHeight="1" spans="1:8">
      <c r="A566" s="213" t="s">
        <v>1092</v>
      </c>
      <c r="B566" s="214" t="s">
        <v>1093</v>
      </c>
      <c r="C566" s="215">
        <v>1500</v>
      </c>
      <c r="D566" s="216">
        <f t="shared" si="198"/>
        <v>-856</v>
      </c>
      <c r="E566" s="219"/>
      <c r="F566" s="219">
        <v>-856</v>
      </c>
      <c r="G566" s="217">
        <f t="shared" si="199"/>
        <v>644</v>
      </c>
      <c r="H566" s="209" t="str">
        <f t="shared" si="200"/>
        <v>项</v>
      </c>
    </row>
    <row r="567" s="178" customFormat="1" ht="36" customHeight="1" spans="1:8">
      <c r="A567" s="213" t="s">
        <v>1094</v>
      </c>
      <c r="B567" s="214" t="s">
        <v>1095</v>
      </c>
      <c r="C567" s="215">
        <v>0</v>
      </c>
      <c r="D567" s="216">
        <f t="shared" si="198"/>
        <v>0</v>
      </c>
      <c r="E567" s="218"/>
      <c r="F567" s="218"/>
      <c r="G567" s="217">
        <f t="shared" si="199"/>
        <v>0</v>
      </c>
      <c r="H567" s="209" t="str">
        <f t="shared" si="200"/>
        <v>项</v>
      </c>
    </row>
    <row r="568" s="178" customFormat="1" ht="36" customHeight="1" spans="1:8">
      <c r="A568" s="213" t="s">
        <v>1096</v>
      </c>
      <c r="B568" s="214" t="s">
        <v>1097</v>
      </c>
      <c r="C568" s="215">
        <v>0</v>
      </c>
      <c r="D568" s="216">
        <f t="shared" si="198"/>
        <v>35</v>
      </c>
      <c r="E568" s="219">
        <v>35</v>
      </c>
      <c r="F568" s="218"/>
      <c r="G568" s="217">
        <f t="shared" si="199"/>
        <v>35</v>
      </c>
      <c r="H568" s="209" t="str">
        <f t="shared" si="200"/>
        <v>项</v>
      </c>
    </row>
    <row r="569" s="178" customFormat="1" ht="36" customHeight="1" spans="1:8">
      <c r="A569" s="213" t="s">
        <v>1098</v>
      </c>
      <c r="B569" s="214" t="s">
        <v>1099</v>
      </c>
      <c r="C569" s="215">
        <v>0</v>
      </c>
      <c r="D569" s="216">
        <f t="shared" si="198"/>
        <v>0</v>
      </c>
      <c r="E569" s="218"/>
      <c r="F569" s="218"/>
      <c r="G569" s="217">
        <f t="shared" si="199"/>
        <v>0</v>
      </c>
      <c r="H569" s="209" t="str">
        <f t="shared" si="200"/>
        <v>项</v>
      </c>
    </row>
    <row r="570" s="178" customFormat="1" ht="36" customHeight="1" spans="1:8">
      <c r="A570" s="213" t="s">
        <v>1100</v>
      </c>
      <c r="B570" s="214" t="s">
        <v>1101</v>
      </c>
      <c r="C570" s="215">
        <v>0</v>
      </c>
      <c r="D570" s="216">
        <f t="shared" si="198"/>
        <v>53</v>
      </c>
      <c r="E570" s="219">
        <v>53</v>
      </c>
      <c r="F570" s="218"/>
      <c r="G570" s="217">
        <f t="shared" si="199"/>
        <v>53</v>
      </c>
      <c r="H570" s="209" t="str">
        <f t="shared" si="200"/>
        <v>项</v>
      </c>
    </row>
    <row r="571" s="178" customFormat="1" ht="36" customHeight="1" spans="1:8">
      <c r="A571" s="213" t="s">
        <v>1102</v>
      </c>
      <c r="B571" s="214" t="s">
        <v>1103</v>
      </c>
      <c r="C571" s="215">
        <v>9</v>
      </c>
      <c r="D571" s="216">
        <f t="shared" si="198"/>
        <v>106</v>
      </c>
      <c r="E571" s="219">
        <v>106</v>
      </c>
      <c r="F571" s="218"/>
      <c r="G571" s="217">
        <f t="shared" si="199"/>
        <v>115</v>
      </c>
      <c r="H571" s="209" t="str">
        <f t="shared" si="200"/>
        <v>项</v>
      </c>
    </row>
    <row r="572" s="178" customFormat="1" ht="36" customHeight="1" spans="1:8">
      <c r="A572" s="213" t="s">
        <v>1104</v>
      </c>
      <c r="B572" s="214" t="s">
        <v>1105</v>
      </c>
      <c r="C572" s="207">
        <f>SUM(C573:C581)</f>
        <v>1416</v>
      </c>
      <c r="D572" s="208">
        <f>SUM(D573:D581)</f>
        <v>367</v>
      </c>
      <c r="E572" s="207">
        <f>SUM(E573:E581)</f>
        <v>589</v>
      </c>
      <c r="F572" s="207">
        <f>SUM(F573:F581)</f>
        <v>-222</v>
      </c>
      <c r="G572" s="207">
        <f>SUM(G573:G581)</f>
        <v>1783</v>
      </c>
      <c r="H572" s="209" t="s">
        <v>182</v>
      </c>
    </row>
    <row r="573" s="178" customFormat="1" ht="36" customHeight="1" spans="1:8">
      <c r="A573" s="213" t="s">
        <v>1106</v>
      </c>
      <c r="B573" s="214" t="s">
        <v>1107</v>
      </c>
      <c r="C573" s="215">
        <v>17</v>
      </c>
      <c r="D573" s="216">
        <f t="shared" ref="D573:D581" si="201">E573+F573</f>
        <v>89</v>
      </c>
      <c r="E573" s="220">
        <v>89</v>
      </c>
      <c r="F573" s="217"/>
      <c r="G573" s="217">
        <f t="shared" ref="G573:G581" si="202">C573+D573</f>
        <v>106</v>
      </c>
      <c r="H573" s="209" t="str">
        <f t="shared" ref="H573:H581" si="203">IF(LEN(A573)=3,"类",IF(LEN(A573)=5,"款","项"))</f>
        <v>项</v>
      </c>
    </row>
    <row r="574" s="178" customFormat="1" ht="36" customHeight="1" spans="1:8">
      <c r="A574" s="213" t="s">
        <v>1108</v>
      </c>
      <c r="B574" s="214" t="s">
        <v>1109</v>
      </c>
      <c r="C574" s="215">
        <v>21</v>
      </c>
      <c r="D574" s="216">
        <f t="shared" si="201"/>
        <v>252</v>
      </c>
      <c r="E574" s="220">
        <v>252</v>
      </c>
      <c r="F574" s="217"/>
      <c r="G574" s="217">
        <f t="shared" si="202"/>
        <v>273</v>
      </c>
      <c r="H574" s="209" t="str">
        <f t="shared" si="203"/>
        <v>项</v>
      </c>
    </row>
    <row r="575" s="178" customFormat="1" ht="36" customHeight="1" spans="1:8">
      <c r="A575" s="213" t="s">
        <v>1110</v>
      </c>
      <c r="B575" s="214" t="s">
        <v>1111</v>
      </c>
      <c r="C575" s="215">
        <v>281</v>
      </c>
      <c r="D575" s="216">
        <f t="shared" si="201"/>
        <v>173</v>
      </c>
      <c r="E575" s="219">
        <v>173</v>
      </c>
      <c r="F575" s="218"/>
      <c r="G575" s="217">
        <f t="shared" si="202"/>
        <v>454</v>
      </c>
      <c r="H575" s="209" t="str">
        <f t="shared" si="203"/>
        <v>项</v>
      </c>
    </row>
    <row r="576" s="178" customFormat="1" ht="36" customHeight="1" spans="1:8">
      <c r="A576" s="213" t="s">
        <v>1112</v>
      </c>
      <c r="B576" s="214" t="s">
        <v>1113</v>
      </c>
      <c r="C576" s="215">
        <v>0</v>
      </c>
      <c r="D576" s="216">
        <f t="shared" si="201"/>
        <v>0</v>
      </c>
      <c r="E576" s="218"/>
      <c r="F576" s="218"/>
      <c r="G576" s="217">
        <f t="shared" si="202"/>
        <v>0</v>
      </c>
      <c r="H576" s="209" t="str">
        <f t="shared" si="203"/>
        <v>项</v>
      </c>
    </row>
    <row r="577" s="178" customFormat="1" ht="36" customHeight="1" spans="1:8">
      <c r="A577" s="213" t="s">
        <v>1114</v>
      </c>
      <c r="B577" s="214" t="s">
        <v>1115</v>
      </c>
      <c r="C577" s="215">
        <v>235</v>
      </c>
      <c r="D577" s="216">
        <f t="shared" si="201"/>
        <v>71</v>
      </c>
      <c r="E577" s="219">
        <v>71</v>
      </c>
      <c r="F577" s="218"/>
      <c r="G577" s="217">
        <f t="shared" si="202"/>
        <v>306</v>
      </c>
      <c r="H577" s="209" t="str">
        <f t="shared" si="203"/>
        <v>项</v>
      </c>
    </row>
    <row r="578" s="178" customFormat="1" ht="36" customHeight="1" spans="1:8">
      <c r="A578" s="213" t="s">
        <v>1116</v>
      </c>
      <c r="B578" s="214" t="s">
        <v>1117</v>
      </c>
      <c r="C578" s="215">
        <v>0</v>
      </c>
      <c r="D578" s="216">
        <f t="shared" si="201"/>
        <v>0</v>
      </c>
      <c r="E578" s="218"/>
      <c r="F578" s="218"/>
      <c r="G578" s="217">
        <f t="shared" si="202"/>
        <v>0</v>
      </c>
      <c r="H578" s="209" t="str">
        <f t="shared" si="203"/>
        <v>项</v>
      </c>
    </row>
    <row r="579" s="178" customFormat="1" ht="36" customHeight="1" spans="1:8">
      <c r="A579" s="213" t="s">
        <v>1118</v>
      </c>
      <c r="B579" s="214" t="s">
        <v>1119</v>
      </c>
      <c r="C579" s="215">
        <v>0</v>
      </c>
      <c r="D579" s="216">
        <f t="shared" si="201"/>
        <v>0</v>
      </c>
      <c r="E579" s="218"/>
      <c r="F579" s="218"/>
      <c r="G579" s="217">
        <f t="shared" si="202"/>
        <v>0</v>
      </c>
      <c r="H579" s="209" t="str">
        <f t="shared" si="203"/>
        <v>项</v>
      </c>
    </row>
    <row r="580" s="178" customFormat="1" ht="36" customHeight="1" spans="1:8">
      <c r="A580" s="213" t="s">
        <v>1120</v>
      </c>
      <c r="B580" s="214" t="s">
        <v>1121</v>
      </c>
      <c r="C580" s="215">
        <v>0</v>
      </c>
      <c r="D580" s="216">
        <f t="shared" si="201"/>
        <v>4</v>
      </c>
      <c r="E580" s="219">
        <v>4</v>
      </c>
      <c r="F580" s="218"/>
      <c r="G580" s="217">
        <f t="shared" si="202"/>
        <v>4</v>
      </c>
      <c r="H580" s="209" t="str">
        <f t="shared" si="203"/>
        <v>项</v>
      </c>
    </row>
    <row r="581" s="178" customFormat="1" ht="36" customHeight="1" spans="1:8">
      <c r="A581" s="213" t="s">
        <v>1122</v>
      </c>
      <c r="B581" s="214" t="s">
        <v>1123</v>
      </c>
      <c r="C581" s="215">
        <v>862</v>
      </c>
      <c r="D581" s="216">
        <f t="shared" si="201"/>
        <v>-222</v>
      </c>
      <c r="E581" s="219"/>
      <c r="F581" s="219">
        <v>-222</v>
      </c>
      <c r="G581" s="217">
        <f t="shared" si="202"/>
        <v>640</v>
      </c>
      <c r="H581" s="209" t="str">
        <f t="shared" si="203"/>
        <v>项</v>
      </c>
    </row>
    <row r="582" s="178" customFormat="1" ht="36" customHeight="1" spans="1:8">
      <c r="A582" s="213" t="s">
        <v>1124</v>
      </c>
      <c r="B582" s="214" t="s">
        <v>1125</v>
      </c>
      <c r="C582" s="207">
        <f>SUM(C583:C588)</f>
        <v>488</v>
      </c>
      <c r="D582" s="208">
        <f>SUM(D583:D588)</f>
        <v>74</v>
      </c>
      <c r="E582" s="207">
        <f>SUM(E583:E588)</f>
        <v>143</v>
      </c>
      <c r="F582" s="207">
        <f>SUM(F583:F588)</f>
        <v>-69</v>
      </c>
      <c r="G582" s="207">
        <f>SUM(G583:G588)</f>
        <v>562</v>
      </c>
      <c r="H582" s="209" t="s">
        <v>182</v>
      </c>
    </row>
    <row r="583" s="178" customFormat="1" ht="36" customHeight="1" spans="1:8">
      <c r="A583" s="213" t="s">
        <v>1126</v>
      </c>
      <c r="B583" s="214" t="s">
        <v>1127</v>
      </c>
      <c r="C583" s="215">
        <v>65</v>
      </c>
      <c r="D583" s="216">
        <f t="shared" ref="D583:D588" si="204">E583+F583</f>
        <v>51</v>
      </c>
      <c r="E583" s="219">
        <v>51</v>
      </c>
      <c r="F583" s="218"/>
      <c r="G583" s="217">
        <f t="shared" ref="G583:G588" si="205">C583+D583</f>
        <v>116</v>
      </c>
      <c r="H583" s="209" t="str">
        <f t="shared" ref="H583:H588" si="206">IF(LEN(A583)=3,"类",IF(LEN(A583)=5,"款","项"))</f>
        <v>项</v>
      </c>
    </row>
    <row r="584" s="178" customFormat="1" ht="36" customHeight="1" spans="1:8">
      <c r="A584" s="213" t="s">
        <v>1128</v>
      </c>
      <c r="B584" s="214" t="s">
        <v>1129</v>
      </c>
      <c r="C584" s="215">
        <v>340</v>
      </c>
      <c r="D584" s="216">
        <f t="shared" si="204"/>
        <v>-69</v>
      </c>
      <c r="E584" s="219"/>
      <c r="F584" s="219">
        <v>-69</v>
      </c>
      <c r="G584" s="217">
        <f t="shared" si="205"/>
        <v>271</v>
      </c>
      <c r="H584" s="209" t="str">
        <f t="shared" si="206"/>
        <v>项</v>
      </c>
    </row>
    <row r="585" s="178" customFormat="1" ht="36" customHeight="1" spans="1:8">
      <c r="A585" s="213" t="s">
        <v>1130</v>
      </c>
      <c r="B585" s="214" t="s">
        <v>1131</v>
      </c>
      <c r="C585" s="215">
        <v>0</v>
      </c>
      <c r="D585" s="216">
        <f t="shared" si="204"/>
        <v>0</v>
      </c>
      <c r="E585" s="218"/>
      <c r="F585" s="218"/>
      <c r="G585" s="217">
        <f t="shared" si="205"/>
        <v>0</v>
      </c>
      <c r="H585" s="209" t="str">
        <f t="shared" si="206"/>
        <v>项</v>
      </c>
    </row>
    <row r="586" s="178" customFormat="1" ht="36" customHeight="1" spans="1:8">
      <c r="A586" s="213" t="s">
        <v>1132</v>
      </c>
      <c r="B586" s="214" t="s">
        <v>1133</v>
      </c>
      <c r="C586" s="215">
        <v>10</v>
      </c>
      <c r="D586" s="216">
        <f t="shared" si="204"/>
        <v>9</v>
      </c>
      <c r="E586" s="219">
        <v>9</v>
      </c>
      <c r="F586" s="218"/>
      <c r="G586" s="217">
        <f t="shared" si="205"/>
        <v>19</v>
      </c>
      <c r="H586" s="209" t="str">
        <f t="shared" si="206"/>
        <v>项</v>
      </c>
    </row>
    <row r="587" s="178" customFormat="1" ht="36" customHeight="1" spans="1:8">
      <c r="A587" s="213" t="s">
        <v>1134</v>
      </c>
      <c r="B587" s="214" t="s">
        <v>1135</v>
      </c>
      <c r="C587" s="215">
        <v>73</v>
      </c>
      <c r="D587" s="216">
        <f t="shared" si="204"/>
        <v>83</v>
      </c>
      <c r="E587" s="220">
        <v>83</v>
      </c>
      <c r="F587" s="217"/>
      <c r="G587" s="217">
        <f t="shared" si="205"/>
        <v>156</v>
      </c>
      <c r="H587" s="209" t="str">
        <f t="shared" si="206"/>
        <v>项</v>
      </c>
    </row>
    <row r="588" s="178" customFormat="1" ht="36" customHeight="1" spans="1:8">
      <c r="A588" s="213" t="s">
        <v>1136</v>
      </c>
      <c r="B588" s="214" t="s">
        <v>1137</v>
      </c>
      <c r="C588" s="215">
        <v>0</v>
      </c>
      <c r="D588" s="216">
        <f t="shared" si="204"/>
        <v>0</v>
      </c>
      <c r="E588" s="218"/>
      <c r="F588" s="218"/>
      <c r="G588" s="217">
        <f t="shared" si="205"/>
        <v>0</v>
      </c>
      <c r="H588" s="209" t="str">
        <f t="shared" si="206"/>
        <v>项</v>
      </c>
    </row>
    <row r="589" s="178" customFormat="1" ht="36" customHeight="1" spans="1:8">
      <c r="A589" s="213" t="s">
        <v>1138</v>
      </c>
      <c r="B589" s="214" t="s">
        <v>1139</v>
      </c>
      <c r="C589" s="207">
        <f>SUM(C590:C596)</f>
        <v>4822</v>
      </c>
      <c r="D589" s="208">
        <f>SUM(D590:D596)</f>
        <v>-2974</v>
      </c>
      <c r="E589" s="207">
        <f>SUM(E590:E596)</f>
        <v>396</v>
      </c>
      <c r="F589" s="207">
        <f>SUM(F590:F596)</f>
        <v>-3370</v>
      </c>
      <c r="G589" s="207">
        <f>SUM(G590:G596)</f>
        <v>1848</v>
      </c>
      <c r="H589" s="209" t="s">
        <v>182</v>
      </c>
    </row>
    <row r="590" s="178" customFormat="1" ht="36" customHeight="1" spans="1:8">
      <c r="A590" s="213" t="s">
        <v>1140</v>
      </c>
      <c r="B590" s="214" t="s">
        <v>1141</v>
      </c>
      <c r="C590" s="215">
        <v>19</v>
      </c>
      <c r="D590" s="216">
        <f t="shared" ref="D590:D596" si="207">E590+F590</f>
        <v>289</v>
      </c>
      <c r="E590" s="219">
        <v>289</v>
      </c>
      <c r="F590" s="218"/>
      <c r="G590" s="217">
        <f t="shared" ref="G590:G596" si="208">C590+D590</f>
        <v>308</v>
      </c>
      <c r="H590" s="209" t="str">
        <f t="shared" ref="H590:H596" si="209">IF(LEN(A590)=3,"类",IF(LEN(A590)=5,"款","项"))</f>
        <v>项</v>
      </c>
    </row>
    <row r="591" s="178" customFormat="1" ht="36" customHeight="1" spans="1:8">
      <c r="A591" s="213" t="s">
        <v>1142</v>
      </c>
      <c r="B591" s="214" t="s">
        <v>1143</v>
      </c>
      <c r="C591" s="215">
        <v>150</v>
      </c>
      <c r="D591" s="216">
        <f t="shared" si="207"/>
        <v>107</v>
      </c>
      <c r="E591" s="220">
        <v>107</v>
      </c>
      <c r="F591" s="217"/>
      <c r="G591" s="217">
        <f t="shared" si="208"/>
        <v>257</v>
      </c>
      <c r="H591" s="209" t="str">
        <f t="shared" si="209"/>
        <v>项</v>
      </c>
    </row>
    <row r="592" s="178" customFormat="1" ht="36" customHeight="1" spans="1:8">
      <c r="A592" s="213" t="s">
        <v>1144</v>
      </c>
      <c r="B592" s="214" t="s">
        <v>1145</v>
      </c>
      <c r="C592" s="215">
        <v>0</v>
      </c>
      <c r="D592" s="216">
        <f t="shared" si="207"/>
        <v>0</v>
      </c>
      <c r="E592" s="218"/>
      <c r="F592" s="218"/>
      <c r="G592" s="217">
        <f t="shared" si="208"/>
        <v>0</v>
      </c>
      <c r="H592" s="209" t="str">
        <f t="shared" si="209"/>
        <v>项</v>
      </c>
    </row>
    <row r="593" s="178" customFormat="1" ht="36" customHeight="1" spans="1:8">
      <c r="A593" s="213" t="s">
        <v>1146</v>
      </c>
      <c r="B593" s="214" t="s">
        <v>1147</v>
      </c>
      <c r="C593" s="215">
        <v>1140</v>
      </c>
      <c r="D593" s="216">
        <f t="shared" si="207"/>
        <v>-590</v>
      </c>
      <c r="E593" s="219"/>
      <c r="F593" s="219">
        <v>-590</v>
      </c>
      <c r="G593" s="217">
        <f t="shared" si="208"/>
        <v>550</v>
      </c>
      <c r="H593" s="209" t="str">
        <f t="shared" si="209"/>
        <v>项</v>
      </c>
    </row>
    <row r="594" s="178" customFormat="1" ht="36" customHeight="1" spans="1:8">
      <c r="A594" s="213" t="s">
        <v>1148</v>
      </c>
      <c r="B594" s="214" t="s">
        <v>1149</v>
      </c>
      <c r="C594" s="215">
        <v>0</v>
      </c>
      <c r="D594" s="216">
        <f t="shared" si="207"/>
        <v>0</v>
      </c>
      <c r="E594" s="218"/>
      <c r="F594" s="218"/>
      <c r="G594" s="217">
        <f t="shared" si="208"/>
        <v>0</v>
      </c>
      <c r="H594" s="209" t="str">
        <f t="shared" si="209"/>
        <v>项</v>
      </c>
    </row>
    <row r="595" s="178" customFormat="1" ht="36" customHeight="1" spans="1:8">
      <c r="A595" s="213" t="s">
        <v>1150</v>
      </c>
      <c r="B595" s="214" t="s">
        <v>1151</v>
      </c>
      <c r="C595" s="215">
        <v>2513</v>
      </c>
      <c r="D595" s="216">
        <f t="shared" si="207"/>
        <v>-1780</v>
      </c>
      <c r="E595" s="219"/>
      <c r="F595" s="219">
        <v>-1780</v>
      </c>
      <c r="G595" s="217">
        <f t="shared" si="208"/>
        <v>733</v>
      </c>
      <c r="H595" s="209" t="str">
        <f t="shared" si="209"/>
        <v>项</v>
      </c>
    </row>
    <row r="596" s="178" customFormat="1" ht="36" customHeight="1" spans="1:8">
      <c r="A596" s="213" t="s">
        <v>1152</v>
      </c>
      <c r="B596" s="214" t="s">
        <v>1153</v>
      </c>
      <c r="C596" s="215">
        <v>1000</v>
      </c>
      <c r="D596" s="216">
        <f t="shared" si="207"/>
        <v>-1000</v>
      </c>
      <c r="E596" s="219"/>
      <c r="F596" s="219">
        <v>-1000</v>
      </c>
      <c r="G596" s="217">
        <f t="shared" si="208"/>
        <v>0</v>
      </c>
      <c r="H596" s="209" t="str">
        <f t="shared" si="209"/>
        <v>项</v>
      </c>
    </row>
    <row r="597" s="178" customFormat="1" ht="36" customHeight="1" spans="1:8">
      <c r="A597" s="213" t="s">
        <v>1154</v>
      </c>
      <c r="B597" s="214" t="s">
        <v>1155</v>
      </c>
      <c r="C597" s="207">
        <f>SUM(C598:C605)</f>
        <v>77</v>
      </c>
      <c r="D597" s="208">
        <f>SUM(D598:D605)</f>
        <v>168</v>
      </c>
      <c r="E597" s="207">
        <f>SUM(E598:E605)</f>
        <v>168</v>
      </c>
      <c r="F597" s="207">
        <f>SUM(F598:F605)</f>
        <v>0</v>
      </c>
      <c r="G597" s="207">
        <f>SUM(G598:G605)</f>
        <v>245</v>
      </c>
      <c r="H597" s="209" t="s">
        <v>182</v>
      </c>
    </row>
    <row r="598" s="178" customFormat="1" ht="36" customHeight="1" spans="1:8">
      <c r="A598" s="213" t="s">
        <v>1156</v>
      </c>
      <c r="B598" s="214" t="s">
        <v>184</v>
      </c>
      <c r="C598" s="215">
        <v>0</v>
      </c>
      <c r="D598" s="216">
        <f t="shared" ref="D598:D605" si="210">E598+F598</f>
        <v>0</v>
      </c>
      <c r="E598" s="217"/>
      <c r="F598" s="217"/>
      <c r="G598" s="217">
        <f t="shared" ref="G598:G605" si="211">C598+D598</f>
        <v>0</v>
      </c>
      <c r="H598" s="209" t="str">
        <f t="shared" ref="H598:H605" si="212">IF(LEN(A598)=3,"类",IF(LEN(A598)=5,"款","项"))</f>
        <v>项</v>
      </c>
    </row>
    <row r="599" s="178" customFormat="1" ht="36" customHeight="1" spans="1:8">
      <c r="A599" s="213" t="s">
        <v>1157</v>
      </c>
      <c r="B599" s="214" t="s">
        <v>186</v>
      </c>
      <c r="C599" s="215">
        <v>0</v>
      </c>
      <c r="D599" s="216">
        <f t="shared" si="210"/>
        <v>0</v>
      </c>
      <c r="E599" s="218"/>
      <c r="F599" s="218"/>
      <c r="G599" s="217">
        <f t="shared" si="211"/>
        <v>0</v>
      </c>
      <c r="H599" s="209" t="str">
        <f t="shared" si="212"/>
        <v>项</v>
      </c>
    </row>
    <row r="600" s="178" customFormat="1" ht="36" customHeight="1" spans="1:8">
      <c r="A600" s="213" t="s">
        <v>1158</v>
      </c>
      <c r="B600" s="214" t="s">
        <v>188</v>
      </c>
      <c r="C600" s="215">
        <v>0</v>
      </c>
      <c r="D600" s="216">
        <f t="shared" si="210"/>
        <v>0</v>
      </c>
      <c r="E600" s="218"/>
      <c r="F600" s="218"/>
      <c r="G600" s="217">
        <f t="shared" si="211"/>
        <v>0</v>
      </c>
      <c r="H600" s="209" t="str">
        <f t="shared" si="212"/>
        <v>项</v>
      </c>
    </row>
    <row r="601" s="178" customFormat="1" ht="36" customHeight="1" spans="1:8">
      <c r="A601" s="213" t="s">
        <v>1159</v>
      </c>
      <c r="B601" s="214" t="s">
        <v>1160</v>
      </c>
      <c r="C601" s="215">
        <v>0</v>
      </c>
      <c r="D601" s="216">
        <f t="shared" si="210"/>
        <v>34</v>
      </c>
      <c r="E601" s="219">
        <v>34</v>
      </c>
      <c r="F601" s="218"/>
      <c r="G601" s="217">
        <f t="shared" si="211"/>
        <v>34</v>
      </c>
      <c r="H601" s="209" t="str">
        <f t="shared" si="212"/>
        <v>项</v>
      </c>
    </row>
    <row r="602" s="178" customFormat="1" ht="36" customHeight="1" spans="1:8">
      <c r="A602" s="213" t="s">
        <v>1161</v>
      </c>
      <c r="B602" s="214" t="s">
        <v>1162</v>
      </c>
      <c r="C602" s="215">
        <v>18</v>
      </c>
      <c r="D602" s="216">
        <f t="shared" si="210"/>
        <v>100</v>
      </c>
      <c r="E602" s="219">
        <v>100</v>
      </c>
      <c r="F602" s="218"/>
      <c r="G602" s="217">
        <f t="shared" si="211"/>
        <v>118</v>
      </c>
      <c r="H602" s="209" t="str">
        <f t="shared" si="212"/>
        <v>项</v>
      </c>
    </row>
    <row r="603" s="178" customFormat="1" ht="36" customHeight="1" spans="1:8">
      <c r="A603" s="213" t="s">
        <v>1163</v>
      </c>
      <c r="B603" s="214" t="s">
        <v>1164</v>
      </c>
      <c r="C603" s="215">
        <v>0</v>
      </c>
      <c r="D603" s="216">
        <f t="shared" si="210"/>
        <v>16</v>
      </c>
      <c r="E603" s="219">
        <v>16</v>
      </c>
      <c r="F603" s="218"/>
      <c r="G603" s="217">
        <f t="shared" si="211"/>
        <v>16</v>
      </c>
      <c r="H603" s="209" t="str">
        <f t="shared" si="212"/>
        <v>项</v>
      </c>
    </row>
    <row r="604" s="178" customFormat="1" ht="36" customHeight="1" spans="1:8">
      <c r="A604" s="213" t="s">
        <v>1165</v>
      </c>
      <c r="B604" s="214" t="s">
        <v>1166</v>
      </c>
      <c r="C604" s="215">
        <v>53</v>
      </c>
      <c r="D604" s="216">
        <f t="shared" si="210"/>
        <v>0</v>
      </c>
      <c r="E604" s="217"/>
      <c r="F604" s="217"/>
      <c r="G604" s="217">
        <f t="shared" si="211"/>
        <v>53</v>
      </c>
      <c r="H604" s="209" t="str">
        <f t="shared" si="212"/>
        <v>项</v>
      </c>
    </row>
    <row r="605" s="178" customFormat="1" ht="36" customHeight="1" spans="1:8">
      <c r="A605" s="213" t="s">
        <v>1167</v>
      </c>
      <c r="B605" s="214" t="s">
        <v>1168</v>
      </c>
      <c r="C605" s="215">
        <v>6</v>
      </c>
      <c r="D605" s="216">
        <f t="shared" si="210"/>
        <v>18</v>
      </c>
      <c r="E605" s="220">
        <v>18</v>
      </c>
      <c r="F605" s="217"/>
      <c r="G605" s="217">
        <f t="shared" si="211"/>
        <v>24</v>
      </c>
      <c r="H605" s="209" t="str">
        <f t="shared" si="212"/>
        <v>项</v>
      </c>
    </row>
    <row r="606" s="178" customFormat="1" ht="36" customHeight="1" spans="1:8">
      <c r="A606" s="213" t="s">
        <v>1169</v>
      </c>
      <c r="B606" s="214" t="s">
        <v>1170</v>
      </c>
      <c r="C606" s="207">
        <f>SUM(C607:C610)</f>
        <v>3</v>
      </c>
      <c r="D606" s="208">
        <f>SUM(D607:D610)</f>
        <v>0</v>
      </c>
      <c r="E606" s="207">
        <f>SUM(E607:E610)</f>
        <v>0</v>
      </c>
      <c r="F606" s="207">
        <f>SUM(F607:F610)</f>
        <v>0</v>
      </c>
      <c r="G606" s="207">
        <f>SUM(G607:G610)</f>
        <v>3</v>
      </c>
      <c r="H606" s="209" t="s">
        <v>182</v>
      </c>
    </row>
    <row r="607" s="178" customFormat="1" ht="36" customHeight="1" spans="1:8">
      <c r="A607" s="213" t="s">
        <v>1171</v>
      </c>
      <c r="B607" s="214" t="s">
        <v>184</v>
      </c>
      <c r="C607" s="215">
        <v>0</v>
      </c>
      <c r="D607" s="216">
        <f t="shared" ref="D607:D610" si="213">E607+F607</f>
        <v>0</v>
      </c>
      <c r="E607" s="217"/>
      <c r="F607" s="217"/>
      <c r="G607" s="217">
        <f t="shared" ref="G607:G610" si="214">C607+D607</f>
        <v>0</v>
      </c>
      <c r="H607" s="209" t="str">
        <f t="shared" ref="H607:H610" si="215">IF(LEN(A607)=3,"类",IF(LEN(A607)=5,"款","项"))</f>
        <v>项</v>
      </c>
    </row>
    <row r="608" s="178" customFormat="1" ht="36" customHeight="1" spans="1:8">
      <c r="A608" s="213" t="s">
        <v>1172</v>
      </c>
      <c r="B608" s="214" t="s">
        <v>186</v>
      </c>
      <c r="C608" s="215">
        <v>0</v>
      </c>
      <c r="D608" s="216">
        <f t="shared" si="213"/>
        <v>0</v>
      </c>
      <c r="E608" s="218"/>
      <c r="F608" s="218"/>
      <c r="G608" s="217">
        <f t="shared" si="214"/>
        <v>0</v>
      </c>
      <c r="H608" s="209" t="str">
        <f t="shared" si="215"/>
        <v>项</v>
      </c>
    </row>
    <row r="609" s="178" customFormat="1" ht="36" customHeight="1" spans="1:8">
      <c r="A609" s="213" t="s">
        <v>1173</v>
      </c>
      <c r="B609" s="214" t="s">
        <v>188</v>
      </c>
      <c r="C609" s="215">
        <v>0</v>
      </c>
      <c r="D609" s="216">
        <f t="shared" si="213"/>
        <v>0</v>
      </c>
      <c r="E609" s="218"/>
      <c r="F609" s="218"/>
      <c r="G609" s="217">
        <f t="shared" si="214"/>
        <v>0</v>
      </c>
      <c r="H609" s="209" t="str">
        <f t="shared" si="215"/>
        <v>项</v>
      </c>
    </row>
    <row r="610" s="178" customFormat="1" ht="36" customHeight="1" spans="1:8">
      <c r="A610" s="213" t="s">
        <v>1174</v>
      </c>
      <c r="B610" s="214" t="s">
        <v>1175</v>
      </c>
      <c r="C610" s="215">
        <v>3</v>
      </c>
      <c r="D610" s="216">
        <f t="shared" si="213"/>
        <v>0</v>
      </c>
      <c r="E610" s="218"/>
      <c r="F610" s="218"/>
      <c r="G610" s="217">
        <f t="shared" si="214"/>
        <v>3</v>
      </c>
      <c r="H610" s="209" t="str">
        <f t="shared" si="215"/>
        <v>项</v>
      </c>
    </row>
    <row r="611" s="178" customFormat="1" ht="36" customHeight="1" spans="1:8">
      <c r="A611" s="213" t="s">
        <v>1176</v>
      </c>
      <c r="B611" s="214" t="s">
        <v>1177</v>
      </c>
      <c r="C611" s="207">
        <f>SUM(C612:C613)</f>
        <v>7246</v>
      </c>
      <c r="D611" s="208">
        <f>SUM(D612:D613)</f>
        <v>311</v>
      </c>
      <c r="E611" s="207">
        <f>SUM(E612:E613)</f>
        <v>372</v>
      </c>
      <c r="F611" s="207">
        <f>SUM(F612:F613)</f>
        <v>-61</v>
      </c>
      <c r="G611" s="207">
        <f>SUM(G612:G613)</f>
        <v>7557</v>
      </c>
      <c r="H611" s="209" t="s">
        <v>182</v>
      </c>
    </row>
    <row r="612" s="178" customFormat="1" ht="36" customHeight="1" spans="1:8">
      <c r="A612" s="213" t="s">
        <v>1178</v>
      </c>
      <c r="B612" s="214" t="s">
        <v>1179</v>
      </c>
      <c r="C612" s="215">
        <v>1775</v>
      </c>
      <c r="D612" s="216">
        <f t="shared" ref="D612:D616" si="216">E612+F612</f>
        <v>-61</v>
      </c>
      <c r="E612" s="219"/>
      <c r="F612" s="219">
        <v>-61</v>
      </c>
      <c r="G612" s="217">
        <f t="shared" ref="G612:G616" si="217">C612+D612</f>
        <v>1714</v>
      </c>
      <c r="H612" s="209" t="str">
        <f t="shared" ref="H612:H616" si="218">IF(LEN(A612)=3,"类",IF(LEN(A612)=5,"款","项"))</f>
        <v>项</v>
      </c>
    </row>
    <row r="613" s="178" customFormat="1" ht="36" customHeight="1" spans="1:8">
      <c r="A613" s="213" t="s">
        <v>1180</v>
      </c>
      <c r="B613" s="214" t="s">
        <v>1181</v>
      </c>
      <c r="C613" s="215">
        <v>5471</v>
      </c>
      <c r="D613" s="216">
        <f t="shared" si="216"/>
        <v>372</v>
      </c>
      <c r="E613" s="219">
        <v>372</v>
      </c>
      <c r="F613" s="218"/>
      <c r="G613" s="217">
        <f t="shared" si="217"/>
        <v>5843</v>
      </c>
      <c r="H613" s="209" t="str">
        <f t="shared" si="218"/>
        <v>项</v>
      </c>
    </row>
    <row r="614" s="178" customFormat="1" ht="36" customHeight="1" spans="1:8">
      <c r="A614" s="213" t="s">
        <v>1182</v>
      </c>
      <c r="B614" s="214" t="s">
        <v>1183</v>
      </c>
      <c r="C614" s="207">
        <f>SUM(C615:C616)</f>
        <v>0</v>
      </c>
      <c r="D614" s="208">
        <f>SUM(D615:D616)</f>
        <v>300</v>
      </c>
      <c r="E614" s="207">
        <f>SUM(E615:E616)</f>
        <v>300</v>
      </c>
      <c r="F614" s="207">
        <f>SUM(F615:F616)</f>
        <v>0</v>
      </c>
      <c r="G614" s="207">
        <f>SUM(G615:G616)</f>
        <v>300</v>
      </c>
      <c r="H614" s="209" t="s">
        <v>182</v>
      </c>
    </row>
    <row r="615" s="178" customFormat="1" ht="36" customHeight="1" spans="1:8">
      <c r="A615" s="213" t="s">
        <v>1184</v>
      </c>
      <c r="B615" s="214" t="s">
        <v>1185</v>
      </c>
      <c r="C615" s="215">
        <v>0</v>
      </c>
      <c r="D615" s="216">
        <f t="shared" si="216"/>
        <v>230</v>
      </c>
      <c r="E615" s="219">
        <v>230</v>
      </c>
      <c r="F615" s="218"/>
      <c r="G615" s="217">
        <f t="shared" si="217"/>
        <v>230</v>
      </c>
      <c r="H615" s="209" t="str">
        <f t="shared" si="218"/>
        <v>项</v>
      </c>
    </row>
    <row r="616" s="178" customFormat="1" ht="36" customHeight="1" spans="1:8">
      <c r="A616" s="213" t="s">
        <v>1186</v>
      </c>
      <c r="B616" s="214" t="s">
        <v>1187</v>
      </c>
      <c r="C616" s="215">
        <v>0</v>
      </c>
      <c r="D616" s="216">
        <f t="shared" si="216"/>
        <v>70</v>
      </c>
      <c r="E616" s="219">
        <v>70</v>
      </c>
      <c r="F616" s="218"/>
      <c r="G616" s="217">
        <f t="shared" si="217"/>
        <v>70</v>
      </c>
      <c r="H616" s="209" t="str">
        <f t="shared" si="218"/>
        <v>项</v>
      </c>
    </row>
    <row r="617" s="178" customFormat="1" ht="36" customHeight="1" spans="1:8">
      <c r="A617" s="213" t="s">
        <v>1188</v>
      </c>
      <c r="B617" s="214" t="s">
        <v>1189</v>
      </c>
      <c r="C617" s="207">
        <f>SUM(C618:C619)</f>
        <v>1557</v>
      </c>
      <c r="D617" s="208">
        <f>SUM(D618:D619)</f>
        <v>12</v>
      </c>
      <c r="E617" s="207">
        <f>SUM(E618:E619)</f>
        <v>12</v>
      </c>
      <c r="F617" s="207">
        <f>SUM(F618:F619)</f>
        <v>0</v>
      </c>
      <c r="G617" s="207">
        <f>SUM(G618:G619)</f>
        <v>1569</v>
      </c>
      <c r="H617" s="209" t="s">
        <v>182</v>
      </c>
    </row>
    <row r="618" s="178" customFormat="1" ht="36" customHeight="1" spans="1:8">
      <c r="A618" s="213" t="s">
        <v>1190</v>
      </c>
      <c r="B618" s="214" t="s">
        <v>1191</v>
      </c>
      <c r="C618" s="215">
        <v>0</v>
      </c>
      <c r="D618" s="216">
        <f t="shared" ref="D618:D622" si="219">E618+F618</f>
        <v>0</v>
      </c>
      <c r="E618" s="218"/>
      <c r="F618" s="218"/>
      <c r="G618" s="217">
        <f t="shared" ref="G618:G622" si="220">C618+D618</f>
        <v>0</v>
      </c>
      <c r="H618" s="209" t="str">
        <f t="shared" ref="H618:H622" si="221">IF(LEN(A618)=3,"类",IF(LEN(A618)=5,"款","项"))</f>
        <v>项</v>
      </c>
    </row>
    <row r="619" s="178" customFormat="1" ht="36" customHeight="1" spans="1:8">
      <c r="A619" s="213" t="s">
        <v>1192</v>
      </c>
      <c r="B619" s="214" t="s">
        <v>1193</v>
      </c>
      <c r="C619" s="215">
        <v>1557</v>
      </c>
      <c r="D619" s="216">
        <f t="shared" si="219"/>
        <v>12</v>
      </c>
      <c r="E619" s="219">
        <v>12</v>
      </c>
      <c r="F619" s="218"/>
      <c r="G619" s="217">
        <f t="shared" si="220"/>
        <v>1569</v>
      </c>
      <c r="H619" s="209" t="str">
        <f t="shared" si="221"/>
        <v>项</v>
      </c>
    </row>
    <row r="620" s="178" customFormat="1" ht="36" customHeight="1" spans="1:8">
      <c r="A620" s="213" t="s">
        <v>1194</v>
      </c>
      <c r="B620" s="214" t="s">
        <v>1195</v>
      </c>
      <c r="C620" s="207">
        <f>SUM(C621:C622)</f>
        <v>0</v>
      </c>
      <c r="D620" s="208">
        <f>SUM(D621:D622)</f>
        <v>0</v>
      </c>
      <c r="E620" s="207">
        <f>SUM(E621:E622)</f>
        <v>0</v>
      </c>
      <c r="F620" s="207">
        <f>SUM(F621:F622)</f>
        <v>0</v>
      </c>
      <c r="G620" s="207">
        <f>SUM(G621:G622)</f>
        <v>0</v>
      </c>
      <c r="H620" s="209" t="s">
        <v>182</v>
      </c>
    </row>
    <row r="621" s="178" customFormat="1" ht="36" customHeight="1" spans="1:8">
      <c r="A621" s="213" t="s">
        <v>1196</v>
      </c>
      <c r="B621" s="214" t="s">
        <v>1197</v>
      </c>
      <c r="C621" s="215">
        <v>0</v>
      </c>
      <c r="D621" s="216">
        <f t="shared" si="219"/>
        <v>0</v>
      </c>
      <c r="E621" s="218"/>
      <c r="F621" s="218"/>
      <c r="G621" s="217">
        <f t="shared" si="220"/>
        <v>0</v>
      </c>
      <c r="H621" s="209" t="str">
        <f t="shared" si="221"/>
        <v>项</v>
      </c>
    </row>
    <row r="622" s="178" customFormat="1" ht="36" customHeight="1" spans="1:8">
      <c r="A622" s="213" t="s">
        <v>1198</v>
      </c>
      <c r="B622" s="214" t="s">
        <v>1199</v>
      </c>
      <c r="C622" s="215">
        <v>0</v>
      </c>
      <c r="D622" s="216">
        <f t="shared" si="219"/>
        <v>0</v>
      </c>
      <c r="E622" s="218"/>
      <c r="F622" s="218"/>
      <c r="G622" s="217">
        <f t="shared" si="220"/>
        <v>0</v>
      </c>
      <c r="H622" s="209" t="str">
        <f t="shared" si="221"/>
        <v>项</v>
      </c>
    </row>
    <row r="623" s="178" customFormat="1" ht="36" customHeight="1" spans="1:8">
      <c r="A623" s="213" t="s">
        <v>1200</v>
      </c>
      <c r="B623" s="214" t="s">
        <v>1201</v>
      </c>
      <c r="C623" s="207">
        <f>SUM(C624:C625)</f>
        <v>932</v>
      </c>
      <c r="D623" s="208">
        <f>SUM(D624:D625)</f>
        <v>-272</v>
      </c>
      <c r="E623" s="207">
        <f>SUM(E624:E625)</f>
        <v>0</v>
      </c>
      <c r="F623" s="207">
        <f>SUM(F624:F625)</f>
        <v>-272</v>
      </c>
      <c r="G623" s="207">
        <f>SUM(G624:G625)</f>
        <v>660</v>
      </c>
      <c r="H623" s="209" t="s">
        <v>182</v>
      </c>
    </row>
    <row r="624" s="178" customFormat="1" ht="36" customHeight="1" spans="1:8">
      <c r="A624" s="213" t="s">
        <v>1202</v>
      </c>
      <c r="B624" s="214" t="s">
        <v>1203</v>
      </c>
      <c r="C624" s="215">
        <v>328</v>
      </c>
      <c r="D624" s="216">
        <f t="shared" ref="D624:D629" si="222">E624+F624</f>
        <v>-272</v>
      </c>
      <c r="E624" s="218"/>
      <c r="F624" s="218">
        <v>-272</v>
      </c>
      <c r="G624" s="217">
        <f t="shared" ref="G624:G629" si="223">C624+D624</f>
        <v>56</v>
      </c>
      <c r="H624" s="209" t="str">
        <f t="shared" ref="H624:H629" si="224">IF(LEN(A624)=3,"类",IF(LEN(A624)=5,"款","项"))</f>
        <v>项</v>
      </c>
    </row>
    <row r="625" s="178" customFormat="1" ht="36" customHeight="1" spans="1:8">
      <c r="A625" s="213" t="s">
        <v>1204</v>
      </c>
      <c r="B625" s="214" t="s">
        <v>1205</v>
      </c>
      <c r="C625" s="215">
        <v>604</v>
      </c>
      <c r="D625" s="216">
        <f t="shared" si="222"/>
        <v>0</v>
      </c>
      <c r="E625" s="218"/>
      <c r="F625" s="218"/>
      <c r="G625" s="217">
        <f t="shared" si="223"/>
        <v>604</v>
      </c>
      <c r="H625" s="209" t="str">
        <f t="shared" si="224"/>
        <v>项</v>
      </c>
    </row>
    <row r="626" s="178" customFormat="1" ht="36" customHeight="1" spans="1:8">
      <c r="A626" s="213" t="s">
        <v>1206</v>
      </c>
      <c r="B626" s="214" t="s">
        <v>1207</v>
      </c>
      <c r="C626" s="207">
        <f>SUM(C627:C629)</f>
        <v>4946</v>
      </c>
      <c r="D626" s="208">
        <f>SUM(D627:D629)</f>
        <v>-1669</v>
      </c>
      <c r="E626" s="207">
        <f>SUM(E627:E629)</f>
        <v>0</v>
      </c>
      <c r="F626" s="207">
        <f>SUM(F627:F629)</f>
        <v>-1669</v>
      </c>
      <c r="G626" s="207">
        <f>SUM(G627:G629)</f>
        <v>3277</v>
      </c>
      <c r="H626" s="209" t="s">
        <v>182</v>
      </c>
    </row>
    <row r="627" s="178" customFormat="1" ht="36" customHeight="1" spans="1:8">
      <c r="A627" s="213" t="s">
        <v>1208</v>
      </c>
      <c r="B627" s="214" t="s">
        <v>1209</v>
      </c>
      <c r="C627" s="215">
        <v>0</v>
      </c>
      <c r="D627" s="216">
        <f t="shared" si="222"/>
        <v>0</v>
      </c>
      <c r="E627" s="218"/>
      <c r="F627" s="218"/>
      <c r="G627" s="217">
        <f t="shared" si="223"/>
        <v>0</v>
      </c>
      <c r="H627" s="209" t="str">
        <f t="shared" si="224"/>
        <v>项</v>
      </c>
    </row>
    <row r="628" s="178" customFormat="1" ht="36" customHeight="1" spans="1:8">
      <c r="A628" s="213" t="s">
        <v>1210</v>
      </c>
      <c r="B628" s="214" t="s">
        <v>1211</v>
      </c>
      <c r="C628" s="215">
        <v>4946</v>
      </c>
      <c r="D628" s="216">
        <f t="shared" si="222"/>
        <v>-1669</v>
      </c>
      <c r="E628" s="219"/>
      <c r="F628" s="218">
        <v>-1669</v>
      </c>
      <c r="G628" s="217">
        <f t="shared" si="223"/>
        <v>3277</v>
      </c>
      <c r="H628" s="209" t="str">
        <f t="shared" si="224"/>
        <v>项</v>
      </c>
    </row>
    <row r="629" s="178" customFormat="1" ht="36" customHeight="1" spans="1:8">
      <c r="A629" s="213" t="s">
        <v>1212</v>
      </c>
      <c r="B629" s="214" t="s">
        <v>1213</v>
      </c>
      <c r="C629" s="215">
        <v>0</v>
      </c>
      <c r="D629" s="216">
        <f t="shared" si="222"/>
        <v>0</v>
      </c>
      <c r="E629" s="218"/>
      <c r="F629" s="218"/>
      <c r="G629" s="217">
        <f t="shared" si="223"/>
        <v>0</v>
      </c>
      <c r="H629" s="209" t="str">
        <f t="shared" si="224"/>
        <v>项</v>
      </c>
    </row>
    <row r="630" s="178" customFormat="1" ht="36" customHeight="1" spans="1:8">
      <c r="A630" s="213" t="s">
        <v>1214</v>
      </c>
      <c r="B630" s="214" t="s">
        <v>1215</v>
      </c>
      <c r="C630" s="207">
        <f>SUM(C631:C634)</f>
        <v>0</v>
      </c>
      <c r="D630" s="208">
        <f>SUM(D631:D634)</f>
        <v>0</v>
      </c>
      <c r="E630" s="207">
        <f>SUM(E631:E634)</f>
        <v>0</v>
      </c>
      <c r="F630" s="207">
        <f>SUM(F631:F634)</f>
        <v>0</v>
      </c>
      <c r="G630" s="207">
        <f>SUM(G631:G634)</f>
        <v>0</v>
      </c>
      <c r="H630" s="209" t="s">
        <v>182</v>
      </c>
    </row>
    <row r="631" s="178" customFormat="1" ht="36" customHeight="1" spans="1:8">
      <c r="A631" s="213" t="s">
        <v>1216</v>
      </c>
      <c r="B631" s="214" t="s">
        <v>1217</v>
      </c>
      <c r="C631" s="215">
        <v>0</v>
      </c>
      <c r="D631" s="216">
        <f t="shared" ref="D631:D634" si="225">E631+F631</f>
        <v>0</v>
      </c>
      <c r="E631" s="218"/>
      <c r="F631" s="218"/>
      <c r="G631" s="217">
        <f t="shared" ref="G631:G634" si="226">C631+D631</f>
        <v>0</v>
      </c>
      <c r="H631" s="209" t="str">
        <f t="shared" ref="H631:H634" si="227">IF(LEN(A631)=3,"类",IF(LEN(A631)=5,"款","项"))</f>
        <v>项</v>
      </c>
    </row>
    <row r="632" s="178" customFormat="1" ht="36" customHeight="1" spans="1:8">
      <c r="A632" s="213" t="s">
        <v>1218</v>
      </c>
      <c r="B632" s="214" t="s">
        <v>1219</v>
      </c>
      <c r="C632" s="215">
        <v>0</v>
      </c>
      <c r="D632" s="216">
        <f t="shared" si="225"/>
        <v>0</v>
      </c>
      <c r="E632" s="218"/>
      <c r="F632" s="218"/>
      <c r="G632" s="217">
        <f t="shared" si="226"/>
        <v>0</v>
      </c>
      <c r="H632" s="209" t="str">
        <f t="shared" si="227"/>
        <v>项</v>
      </c>
    </row>
    <row r="633" s="178" customFormat="1" ht="36" customHeight="1" spans="1:8">
      <c r="A633" s="213" t="s">
        <v>1220</v>
      </c>
      <c r="B633" s="214" t="s">
        <v>1221</v>
      </c>
      <c r="C633" s="215">
        <v>0</v>
      </c>
      <c r="D633" s="216">
        <f t="shared" si="225"/>
        <v>0</v>
      </c>
      <c r="E633" s="218"/>
      <c r="F633" s="218"/>
      <c r="G633" s="217">
        <f t="shared" si="226"/>
        <v>0</v>
      </c>
      <c r="H633" s="209" t="str">
        <f t="shared" si="227"/>
        <v>项</v>
      </c>
    </row>
    <row r="634" s="178" customFormat="1" ht="36" customHeight="1" spans="1:8">
      <c r="A634" s="213" t="s">
        <v>1222</v>
      </c>
      <c r="B634" s="214" t="s">
        <v>1223</v>
      </c>
      <c r="C634" s="215">
        <v>0</v>
      </c>
      <c r="D634" s="216">
        <f t="shared" si="225"/>
        <v>0</v>
      </c>
      <c r="E634" s="218"/>
      <c r="F634" s="218"/>
      <c r="G634" s="217">
        <f t="shared" si="226"/>
        <v>0</v>
      </c>
      <c r="H634" s="209" t="str">
        <f t="shared" si="227"/>
        <v>项</v>
      </c>
    </row>
    <row r="635" s="178" customFormat="1" ht="36" customHeight="1" spans="1:8">
      <c r="A635" s="213" t="s">
        <v>1224</v>
      </c>
      <c r="B635" s="214" t="s">
        <v>1225</v>
      </c>
      <c r="C635" s="207">
        <f>SUM(C636:C642)</f>
        <v>69</v>
      </c>
      <c r="D635" s="208">
        <f>SUM(D636:D642)</f>
        <v>14</v>
      </c>
      <c r="E635" s="207">
        <f>SUM(E636:E642)</f>
        <v>14</v>
      </c>
      <c r="F635" s="207">
        <f>SUM(F636:F642)</f>
        <v>0</v>
      </c>
      <c r="G635" s="207">
        <f>SUM(G636:G642)</f>
        <v>83</v>
      </c>
      <c r="H635" s="209" t="s">
        <v>182</v>
      </c>
    </row>
    <row r="636" s="178" customFormat="1" ht="36" customHeight="1" spans="1:8">
      <c r="A636" s="213" t="s">
        <v>1226</v>
      </c>
      <c r="B636" s="214" t="s">
        <v>184</v>
      </c>
      <c r="C636" s="215">
        <v>0</v>
      </c>
      <c r="D636" s="216">
        <f t="shared" ref="D636:D642" si="228">E636+F636</f>
        <v>0</v>
      </c>
      <c r="E636" s="217"/>
      <c r="F636" s="217"/>
      <c r="G636" s="217">
        <f t="shared" ref="G636:G642" si="229">C636+D636</f>
        <v>0</v>
      </c>
      <c r="H636" s="209" t="str">
        <f t="shared" ref="H636:H642" si="230">IF(LEN(A636)=3,"类",IF(LEN(A636)=5,"款","项"))</f>
        <v>项</v>
      </c>
    </row>
    <row r="637" s="178" customFormat="1" ht="36" customHeight="1" spans="1:8">
      <c r="A637" s="213" t="s">
        <v>1227</v>
      </c>
      <c r="B637" s="214" t="s">
        <v>186</v>
      </c>
      <c r="C637" s="215">
        <v>0</v>
      </c>
      <c r="D637" s="216">
        <f t="shared" si="228"/>
        <v>0</v>
      </c>
      <c r="E637" s="218"/>
      <c r="F637" s="218"/>
      <c r="G637" s="217">
        <f t="shared" si="229"/>
        <v>0</v>
      </c>
      <c r="H637" s="209" t="str">
        <f t="shared" si="230"/>
        <v>项</v>
      </c>
    </row>
    <row r="638" s="178" customFormat="1" ht="36" customHeight="1" spans="1:8">
      <c r="A638" s="213" t="s">
        <v>1228</v>
      </c>
      <c r="B638" s="214" t="s">
        <v>188</v>
      </c>
      <c r="C638" s="215">
        <v>0</v>
      </c>
      <c r="D638" s="216">
        <f t="shared" si="228"/>
        <v>0</v>
      </c>
      <c r="E638" s="218"/>
      <c r="F638" s="218"/>
      <c r="G638" s="217">
        <f t="shared" si="229"/>
        <v>0</v>
      </c>
      <c r="H638" s="209" t="str">
        <f t="shared" si="230"/>
        <v>项</v>
      </c>
    </row>
    <row r="639" s="178" customFormat="1" ht="36" customHeight="1" spans="1:8">
      <c r="A639" s="213" t="s">
        <v>1229</v>
      </c>
      <c r="B639" s="214" t="s">
        <v>1230</v>
      </c>
      <c r="C639" s="215">
        <v>17</v>
      </c>
      <c r="D639" s="216">
        <f t="shared" si="228"/>
        <v>4</v>
      </c>
      <c r="E639" s="219">
        <v>4</v>
      </c>
      <c r="F639" s="218"/>
      <c r="G639" s="217">
        <f t="shared" si="229"/>
        <v>21</v>
      </c>
      <c r="H639" s="209" t="str">
        <f t="shared" si="230"/>
        <v>项</v>
      </c>
    </row>
    <row r="640" s="178" customFormat="1" ht="36" customHeight="1" spans="1:8">
      <c r="A640" s="213" t="s">
        <v>1231</v>
      </c>
      <c r="B640" s="214" t="s">
        <v>1232</v>
      </c>
      <c r="C640" s="215">
        <v>0</v>
      </c>
      <c r="D640" s="216">
        <f t="shared" si="228"/>
        <v>0</v>
      </c>
      <c r="E640" s="218"/>
      <c r="F640" s="218"/>
      <c r="G640" s="217">
        <f t="shared" si="229"/>
        <v>0</v>
      </c>
      <c r="H640" s="209" t="str">
        <f t="shared" si="230"/>
        <v>项</v>
      </c>
    </row>
    <row r="641" s="178" customFormat="1" ht="36" customHeight="1" spans="1:8">
      <c r="A641" s="213" t="s">
        <v>1233</v>
      </c>
      <c r="B641" s="214" t="s">
        <v>202</v>
      </c>
      <c r="C641" s="215">
        <v>0</v>
      </c>
      <c r="D641" s="216">
        <f t="shared" si="228"/>
        <v>0</v>
      </c>
      <c r="E641" s="218"/>
      <c r="F641" s="218"/>
      <c r="G641" s="217">
        <f t="shared" si="229"/>
        <v>0</v>
      </c>
      <c r="H641" s="209" t="str">
        <f t="shared" si="230"/>
        <v>项</v>
      </c>
    </row>
    <row r="642" s="178" customFormat="1" ht="36" customHeight="1" spans="1:8">
      <c r="A642" s="213" t="s">
        <v>1234</v>
      </c>
      <c r="B642" s="214" t="s">
        <v>1235</v>
      </c>
      <c r="C642" s="215">
        <v>52</v>
      </c>
      <c r="D642" s="216">
        <f t="shared" si="228"/>
        <v>10</v>
      </c>
      <c r="E642" s="220">
        <v>10</v>
      </c>
      <c r="F642" s="217"/>
      <c r="G642" s="217">
        <f t="shared" si="229"/>
        <v>62</v>
      </c>
      <c r="H642" s="209" t="str">
        <f t="shared" si="230"/>
        <v>项</v>
      </c>
    </row>
    <row r="643" s="178" customFormat="1" ht="36" customHeight="1" spans="1:8">
      <c r="A643" s="213" t="s">
        <v>1236</v>
      </c>
      <c r="B643" s="214" t="s">
        <v>1237</v>
      </c>
      <c r="C643" s="207">
        <f>SUM(C644:C645)</f>
        <v>537</v>
      </c>
      <c r="D643" s="208">
        <f>SUM(D644:D645)</f>
        <v>413</v>
      </c>
      <c r="E643" s="207">
        <f>SUM(E644:E645)</f>
        <v>425</v>
      </c>
      <c r="F643" s="207">
        <f>SUM(F644:F645)</f>
        <v>-12</v>
      </c>
      <c r="G643" s="207">
        <f>SUM(G644:G645)</f>
        <v>950</v>
      </c>
      <c r="H643" s="209" t="s">
        <v>182</v>
      </c>
    </row>
    <row r="644" s="178" customFormat="1" ht="36" customHeight="1" spans="1:8">
      <c r="A644" s="213" t="s">
        <v>1238</v>
      </c>
      <c r="B644" s="214" t="s">
        <v>1239</v>
      </c>
      <c r="C644" s="215">
        <v>72</v>
      </c>
      <c r="D644" s="216">
        <f t="shared" ref="D644:D647" si="231">E644+F644</f>
        <v>-12</v>
      </c>
      <c r="E644" s="219"/>
      <c r="F644" s="219">
        <v>-12</v>
      </c>
      <c r="G644" s="217">
        <f t="shared" ref="G644:G647" si="232">C644+D644</f>
        <v>60</v>
      </c>
      <c r="H644" s="209" t="str">
        <f t="shared" ref="H644:H647" si="233">IF(LEN(A644)=3,"类",IF(LEN(A644)=5,"款","项"))</f>
        <v>项</v>
      </c>
    </row>
    <row r="645" s="178" customFormat="1" ht="36" customHeight="1" spans="1:8">
      <c r="A645" s="213" t="s">
        <v>1240</v>
      </c>
      <c r="B645" s="214" t="s">
        <v>1241</v>
      </c>
      <c r="C645" s="215">
        <v>465</v>
      </c>
      <c r="D645" s="216">
        <f t="shared" si="231"/>
        <v>425</v>
      </c>
      <c r="E645" s="219">
        <v>425</v>
      </c>
      <c r="F645" s="218"/>
      <c r="G645" s="217">
        <f t="shared" si="232"/>
        <v>890</v>
      </c>
      <c r="H645" s="209" t="str">
        <f t="shared" si="233"/>
        <v>项</v>
      </c>
    </row>
    <row r="646" s="178" customFormat="1" ht="36" customHeight="1" spans="1:8">
      <c r="A646" s="213" t="s">
        <v>1242</v>
      </c>
      <c r="B646" s="214" t="s">
        <v>1243</v>
      </c>
      <c r="C646" s="207">
        <f>C647</f>
        <v>1239</v>
      </c>
      <c r="D646" s="208">
        <f>D647</f>
        <v>-949</v>
      </c>
      <c r="E646" s="207">
        <f>E647</f>
        <v>0</v>
      </c>
      <c r="F646" s="207">
        <f>F647</f>
        <v>-949</v>
      </c>
      <c r="G646" s="207">
        <f>G647</f>
        <v>290</v>
      </c>
      <c r="H646" s="209" t="s">
        <v>182</v>
      </c>
    </row>
    <row r="647" s="178" customFormat="1" ht="36" customHeight="1" spans="1:8">
      <c r="A647" s="223" t="s">
        <v>1244</v>
      </c>
      <c r="B647" s="214" t="s">
        <v>1243</v>
      </c>
      <c r="C647" s="215">
        <v>1239</v>
      </c>
      <c r="D647" s="216">
        <f t="shared" si="231"/>
        <v>-949</v>
      </c>
      <c r="E647" s="220"/>
      <c r="F647" s="220">
        <v>-949</v>
      </c>
      <c r="G647" s="217">
        <f t="shared" si="232"/>
        <v>290</v>
      </c>
      <c r="H647" s="209" t="str">
        <f t="shared" si="233"/>
        <v>项</v>
      </c>
    </row>
    <row r="648" s="178" customFormat="1" ht="36" customHeight="1" spans="1:8">
      <c r="A648" s="210" t="s">
        <v>135</v>
      </c>
      <c r="B648" s="206" t="s">
        <v>136</v>
      </c>
      <c r="C648" s="207">
        <f>SUM(C649,C654,C669,C673,C685,C688,C692,C697,C701,C705,C708,C717,C719)</f>
        <v>9220</v>
      </c>
      <c r="D648" s="208">
        <f>SUM(D649,D654,D669,D673,D685,D688,D692,D697,D701,D705,D708,D717,D719)</f>
        <v>-2065</v>
      </c>
      <c r="E648" s="207">
        <f>SUM(E649,E654,E669,E673,E685,E688,E692,E697,E701,E705,E708,E717,E719)</f>
        <v>3233</v>
      </c>
      <c r="F648" s="207">
        <f>SUM(F649,F654,F669,F673,F685,F688,F692,F697,F701,F705,F708,F717,F719)</f>
        <v>-5298</v>
      </c>
      <c r="G648" s="207">
        <f>SUM(G649,G654,G669,G673,G685,G688,G692,G697,G701,G705,G708,G717,G719)</f>
        <v>7155</v>
      </c>
      <c r="H648" s="209" t="s">
        <v>179</v>
      </c>
    </row>
    <row r="649" s="178" customFormat="1" ht="36" customHeight="1" spans="1:8">
      <c r="A649" s="213" t="s">
        <v>1245</v>
      </c>
      <c r="B649" s="214" t="s">
        <v>1246</v>
      </c>
      <c r="C649" s="207">
        <f>SUM(C650:C653)</f>
        <v>260</v>
      </c>
      <c r="D649" s="208">
        <f>SUM(D650:D653)</f>
        <v>70</v>
      </c>
      <c r="E649" s="207">
        <f>SUM(E650:E653)</f>
        <v>70</v>
      </c>
      <c r="F649" s="207">
        <f>SUM(F650:F653)</f>
        <v>0</v>
      </c>
      <c r="G649" s="207">
        <f>SUM(G650:G653)</f>
        <v>330</v>
      </c>
      <c r="H649" s="209" t="s">
        <v>182</v>
      </c>
    </row>
    <row r="650" s="178" customFormat="1" ht="36" customHeight="1" spans="1:8">
      <c r="A650" s="213" t="s">
        <v>1247</v>
      </c>
      <c r="B650" s="214" t="s">
        <v>184</v>
      </c>
      <c r="C650" s="215">
        <v>0</v>
      </c>
      <c r="D650" s="216">
        <f t="shared" ref="D650:D653" si="234">E650+F650</f>
        <v>0</v>
      </c>
      <c r="E650" s="217"/>
      <c r="F650" s="217"/>
      <c r="G650" s="217">
        <f t="shared" ref="G650:G653" si="235">C650+D650</f>
        <v>0</v>
      </c>
      <c r="H650" s="209" t="str">
        <f t="shared" ref="H650:H653" si="236">IF(LEN(A650)=3,"类",IF(LEN(A650)=5,"款","项"))</f>
        <v>项</v>
      </c>
    </row>
    <row r="651" s="178" customFormat="1" ht="36" customHeight="1" spans="1:8">
      <c r="A651" s="213" t="s">
        <v>1248</v>
      </c>
      <c r="B651" s="214" t="s">
        <v>186</v>
      </c>
      <c r="C651" s="215">
        <v>0</v>
      </c>
      <c r="D651" s="216">
        <f t="shared" si="234"/>
        <v>0</v>
      </c>
      <c r="E651" s="218"/>
      <c r="F651" s="218"/>
      <c r="G651" s="217">
        <f t="shared" si="235"/>
        <v>0</v>
      </c>
      <c r="H651" s="209" t="str">
        <f t="shared" si="236"/>
        <v>项</v>
      </c>
    </row>
    <row r="652" s="178" customFormat="1" ht="36" customHeight="1" spans="1:8">
      <c r="A652" s="213" t="s">
        <v>1249</v>
      </c>
      <c r="B652" s="214" t="s">
        <v>188</v>
      </c>
      <c r="C652" s="215">
        <v>0</v>
      </c>
      <c r="D652" s="216">
        <f t="shared" si="234"/>
        <v>0</v>
      </c>
      <c r="E652" s="218"/>
      <c r="F652" s="218"/>
      <c r="G652" s="217">
        <f t="shared" si="235"/>
        <v>0</v>
      </c>
      <c r="H652" s="209" t="str">
        <f t="shared" si="236"/>
        <v>项</v>
      </c>
    </row>
    <row r="653" s="178" customFormat="1" ht="36" customHeight="1" spans="1:8">
      <c r="A653" s="213" t="s">
        <v>1250</v>
      </c>
      <c r="B653" s="214" t="s">
        <v>1251</v>
      </c>
      <c r="C653" s="215">
        <v>260</v>
      </c>
      <c r="D653" s="216">
        <f t="shared" si="234"/>
        <v>70</v>
      </c>
      <c r="E653" s="220">
        <v>70</v>
      </c>
      <c r="F653" s="217"/>
      <c r="G653" s="217">
        <f t="shared" si="235"/>
        <v>330</v>
      </c>
      <c r="H653" s="209" t="str">
        <f t="shared" si="236"/>
        <v>项</v>
      </c>
    </row>
    <row r="654" s="178" customFormat="1" ht="36" customHeight="1" spans="1:8">
      <c r="A654" s="213" t="s">
        <v>1252</v>
      </c>
      <c r="B654" s="214" t="s">
        <v>1253</v>
      </c>
      <c r="C654" s="207">
        <f>SUM(C655:C668)</f>
        <v>22</v>
      </c>
      <c r="D654" s="208">
        <f>SUM(D655:D668)</f>
        <v>1136</v>
      </c>
      <c r="E654" s="207">
        <f>SUM(E655:E668)</f>
        <v>1136</v>
      </c>
      <c r="F654" s="207">
        <f>SUM(F655:F668)</f>
        <v>0</v>
      </c>
      <c r="G654" s="207">
        <f>SUM(G655:G668)</f>
        <v>1158</v>
      </c>
      <c r="H654" s="209" t="s">
        <v>182</v>
      </c>
    </row>
    <row r="655" s="178" customFormat="1" ht="36" customHeight="1" spans="1:8">
      <c r="A655" s="213" t="s">
        <v>1254</v>
      </c>
      <c r="B655" s="214" t="s">
        <v>1255</v>
      </c>
      <c r="C655" s="215">
        <v>0</v>
      </c>
      <c r="D655" s="216">
        <f t="shared" ref="D655:D668" si="237">E655+F655</f>
        <v>0</v>
      </c>
      <c r="E655" s="217"/>
      <c r="F655" s="217"/>
      <c r="G655" s="217">
        <f t="shared" ref="G655:G668" si="238">C655+D655</f>
        <v>0</v>
      </c>
      <c r="H655" s="209" t="str">
        <f t="shared" ref="H655:H668" si="239">IF(LEN(A655)=3,"类",IF(LEN(A655)=5,"款","项"))</f>
        <v>项</v>
      </c>
    </row>
    <row r="656" s="178" customFormat="1" ht="36" customHeight="1" spans="1:8">
      <c r="A656" s="213" t="s">
        <v>1256</v>
      </c>
      <c r="B656" s="214" t="s">
        <v>1257</v>
      </c>
      <c r="C656" s="215">
        <v>0</v>
      </c>
      <c r="D656" s="216">
        <f t="shared" si="237"/>
        <v>474</v>
      </c>
      <c r="E656" s="217">
        <v>474</v>
      </c>
      <c r="F656" s="217"/>
      <c r="G656" s="217">
        <f t="shared" si="238"/>
        <v>474</v>
      </c>
      <c r="H656" s="209" t="str">
        <f t="shared" si="239"/>
        <v>项</v>
      </c>
    </row>
    <row r="657" s="178" customFormat="1" ht="36" customHeight="1" spans="1:8">
      <c r="A657" s="213" t="s">
        <v>1258</v>
      </c>
      <c r="B657" s="214" t="s">
        <v>1259</v>
      </c>
      <c r="C657" s="215">
        <v>0</v>
      </c>
      <c r="D657" s="216">
        <f t="shared" si="237"/>
        <v>0</v>
      </c>
      <c r="E657" s="218"/>
      <c r="F657" s="218"/>
      <c r="G657" s="217">
        <f t="shared" si="238"/>
        <v>0</v>
      </c>
      <c r="H657" s="209" t="str">
        <f t="shared" si="239"/>
        <v>项</v>
      </c>
    </row>
    <row r="658" s="178" customFormat="1" ht="36" customHeight="1" spans="1:8">
      <c r="A658" s="213" t="s">
        <v>1260</v>
      </c>
      <c r="B658" s="214" t="s">
        <v>1261</v>
      </c>
      <c r="C658" s="215">
        <v>0</v>
      </c>
      <c r="D658" s="216">
        <f t="shared" si="237"/>
        <v>0</v>
      </c>
      <c r="E658" s="218"/>
      <c r="F658" s="218"/>
      <c r="G658" s="217">
        <f t="shared" si="238"/>
        <v>0</v>
      </c>
      <c r="H658" s="209" t="str">
        <f t="shared" si="239"/>
        <v>项</v>
      </c>
    </row>
    <row r="659" s="178" customFormat="1" ht="36" customHeight="1" spans="1:8">
      <c r="A659" s="213" t="s">
        <v>1262</v>
      </c>
      <c r="B659" s="214" t="s">
        <v>1263</v>
      </c>
      <c r="C659" s="215">
        <v>0</v>
      </c>
      <c r="D659" s="216">
        <f t="shared" si="237"/>
        <v>0</v>
      </c>
      <c r="E659" s="218"/>
      <c r="F659" s="218"/>
      <c r="G659" s="217">
        <f t="shared" si="238"/>
        <v>0</v>
      </c>
      <c r="H659" s="209" t="str">
        <f t="shared" si="239"/>
        <v>项</v>
      </c>
    </row>
    <row r="660" s="178" customFormat="1" ht="36" customHeight="1" spans="1:8">
      <c r="A660" s="213" t="s">
        <v>1264</v>
      </c>
      <c r="B660" s="214" t="s">
        <v>1265</v>
      </c>
      <c r="C660" s="215">
        <v>0</v>
      </c>
      <c r="D660" s="216">
        <f t="shared" si="237"/>
        <v>502</v>
      </c>
      <c r="E660" s="218">
        <v>502</v>
      </c>
      <c r="F660" s="218"/>
      <c r="G660" s="217">
        <f t="shared" si="238"/>
        <v>502</v>
      </c>
      <c r="H660" s="209" t="str">
        <f t="shared" si="239"/>
        <v>项</v>
      </c>
    </row>
    <row r="661" s="178" customFormat="1" ht="36" customHeight="1" spans="1:8">
      <c r="A661" s="213" t="s">
        <v>1266</v>
      </c>
      <c r="B661" s="214" t="s">
        <v>1267</v>
      </c>
      <c r="C661" s="215">
        <v>0</v>
      </c>
      <c r="D661" s="216">
        <f t="shared" si="237"/>
        <v>0</v>
      </c>
      <c r="E661" s="218"/>
      <c r="F661" s="218"/>
      <c r="G661" s="217">
        <f t="shared" si="238"/>
        <v>0</v>
      </c>
      <c r="H661" s="209" t="str">
        <f t="shared" si="239"/>
        <v>项</v>
      </c>
    </row>
    <row r="662" s="178" customFormat="1" ht="36" customHeight="1" spans="1:8">
      <c r="A662" s="213" t="s">
        <v>1268</v>
      </c>
      <c r="B662" s="214" t="s">
        <v>1269</v>
      </c>
      <c r="C662" s="215">
        <v>0</v>
      </c>
      <c r="D662" s="216">
        <f t="shared" si="237"/>
        <v>0</v>
      </c>
      <c r="E662" s="218"/>
      <c r="F662" s="218"/>
      <c r="G662" s="217">
        <f t="shared" si="238"/>
        <v>0</v>
      </c>
      <c r="H662" s="209" t="str">
        <f t="shared" si="239"/>
        <v>项</v>
      </c>
    </row>
    <row r="663" s="178" customFormat="1" ht="36" customHeight="1" spans="1:8">
      <c r="A663" s="213" t="s">
        <v>1270</v>
      </c>
      <c r="B663" s="214" t="s">
        <v>1271</v>
      </c>
      <c r="C663" s="215">
        <v>0</v>
      </c>
      <c r="D663" s="216">
        <f t="shared" si="237"/>
        <v>0</v>
      </c>
      <c r="E663" s="218"/>
      <c r="F663" s="218"/>
      <c r="G663" s="217">
        <f t="shared" si="238"/>
        <v>0</v>
      </c>
      <c r="H663" s="209" t="str">
        <f t="shared" si="239"/>
        <v>项</v>
      </c>
    </row>
    <row r="664" s="178" customFormat="1" ht="36" customHeight="1" spans="1:8">
      <c r="A664" s="213" t="s">
        <v>1272</v>
      </c>
      <c r="B664" s="214" t="s">
        <v>1273</v>
      </c>
      <c r="C664" s="215">
        <v>0</v>
      </c>
      <c r="D664" s="216">
        <f t="shared" si="237"/>
        <v>0</v>
      </c>
      <c r="E664" s="218"/>
      <c r="F664" s="218"/>
      <c r="G664" s="217">
        <f t="shared" si="238"/>
        <v>0</v>
      </c>
      <c r="H664" s="209" t="str">
        <f t="shared" si="239"/>
        <v>项</v>
      </c>
    </row>
    <row r="665" s="178" customFormat="1" ht="36" customHeight="1" spans="1:8">
      <c r="A665" s="213" t="s">
        <v>1274</v>
      </c>
      <c r="B665" s="214" t="s">
        <v>1275</v>
      </c>
      <c r="C665" s="215">
        <v>0</v>
      </c>
      <c r="D665" s="216">
        <f t="shared" si="237"/>
        <v>0</v>
      </c>
      <c r="E665" s="218"/>
      <c r="F665" s="218"/>
      <c r="G665" s="217">
        <f t="shared" si="238"/>
        <v>0</v>
      </c>
      <c r="H665" s="209" t="str">
        <f t="shared" si="239"/>
        <v>项</v>
      </c>
    </row>
    <row r="666" s="178" customFormat="1" ht="36" customHeight="1" spans="1:8">
      <c r="A666" s="213" t="s">
        <v>1276</v>
      </c>
      <c r="B666" s="214" t="s">
        <v>1277</v>
      </c>
      <c r="C666" s="215">
        <v>0</v>
      </c>
      <c r="D666" s="216">
        <f t="shared" si="237"/>
        <v>0</v>
      </c>
      <c r="E666" s="218"/>
      <c r="F666" s="218"/>
      <c r="G666" s="217">
        <f t="shared" si="238"/>
        <v>0</v>
      </c>
      <c r="H666" s="209" t="str">
        <f t="shared" si="239"/>
        <v>项</v>
      </c>
    </row>
    <row r="667" s="178" customFormat="1" ht="36" customHeight="1" spans="1:8">
      <c r="A667" s="213" t="s">
        <v>1278</v>
      </c>
      <c r="B667" s="214" t="s">
        <v>1279</v>
      </c>
      <c r="C667" s="215">
        <v>0</v>
      </c>
      <c r="D667" s="216">
        <f t="shared" si="237"/>
        <v>0</v>
      </c>
      <c r="E667" s="218"/>
      <c r="F667" s="218"/>
      <c r="G667" s="217">
        <f t="shared" si="238"/>
        <v>0</v>
      </c>
      <c r="H667" s="209" t="str">
        <f t="shared" si="239"/>
        <v>项</v>
      </c>
    </row>
    <row r="668" s="178" customFormat="1" ht="36" customHeight="1" spans="1:8">
      <c r="A668" s="213" t="s">
        <v>1280</v>
      </c>
      <c r="B668" s="214" t="s">
        <v>1281</v>
      </c>
      <c r="C668" s="215">
        <v>22</v>
      </c>
      <c r="D668" s="216">
        <f t="shared" si="237"/>
        <v>160</v>
      </c>
      <c r="E668" s="219">
        <v>160</v>
      </c>
      <c r="F668" s="218"/>
      <c r="G668" s="217">
        <f t="shared" si="238"/>
        <v>182</v>
      </c>
      <c r="H668" s="209" t="str">
        <f t="shared" si="239"/>
        <v>项</v>
      </c>
    </row>
    <row r="669" s="178" customFormat="1" ht="36" customHeight="1" spans="1:8">
      <c r="A669" s="213" t="s">
        <v>1282</v>
      </c>
      <c r="B669" s="214" t="s">
        <v>1283</v>
      </c>
      <c r="C669" s="207">
        <f>SUM(C670:C672)</f>
        <v>53</v>
      </c>
      <c r="D669" s="208">
        <f>SUM(D670:D672)</f>
        <v>430</v>
      </c>
      <c r="E669" s="207">
        <f>SUM(E670:E672)</f>
        <v>430</v>
      </c>
      <c r="F669" s="207">
        <f>SUM(F670:F672)</f>
        <v>0</v>
      </c>
      <c r="G669" s="207">
        <f>SUM(G670:G672)</f>
        <v>483</v>
      </c>
      <c r="H669" s="209" t="s">
        <v>182</v>
      </c>
    </row>
    <row r="670" s="178" customFormat="1" ht="36" customHeight="1" spans="1:8">
      <c r="A670" s="213" t="s">
        <v>1284</v>
      </c>
      <c r="B670" s="214" t="s">
        <v>1285</v>
      </c>
      <c r="C670" s="215">
        <v>0</v>
      </c>
      <c r="D670" s="216">
        <f t="shared" ref="D670:D672" si="240">E670+F670</f>
        <v>0</v>
      </c>
      <c r="E670" s="218"/>
      <c r="F670" s="218"/>
      <c r="G670" s="217">
        <f t="shared" ref="G670:G672" si="241">C670+D670</f>
        <v>0</v>
      </c>
      <c r="H670" s="209" t="str">
        <f t="shared" ref="H670:H672" si="242">IF(LEN(A670)=3,"类",IF(LEN(A670)=5,"款","项"))</f>
        <v>项</v>
      </c>
    </row>
    <row r="671" s="178" customFormat="1" ht="36" customHeight="1" spans="1:8">
      <c r="A671" s="213" t="s">
        <v>1286</v>
      </c>
      <c r="B671" s="214" t="s">
        <v>1287</v>
      </c>
      <c r="C671" s="215">
        <v>0</v>
      </c>
      <c r="D671" s="216">
        <f t="shared" si="240"/>
        <v>0</v>
      </c>
      <c r="E671" s="217"/>
      <c r="F671" s="217"/>
      <c r="G671" s="217">
        <f t="shared" si="241"/>
        <v>0</v>
      </c>
      <c r="H671" s="209" t="str">
        <f t="shared" si="242"/>
        <v>项</v>
      </c>
    </row>
    <row r="672" s="178" customFormat="1" ht="36" customHeight="1" spans="1:8">
      <c r="A672" s="213" t="s">
        <v>1288</v>
      </c>
      <c r="B672" s="214" t="s">
        <v>1289</v>
      </c>
      <c r="C672" s="215">
        <v>53</v>
      </c>
      <c r="D672" s="216">
        <f t="shared" si="240"/>
        <v>430</v>
      </c>
      <c r="E672" s="220">
        <v>430</v>
      </c>
      <c r="F672" s="217"/>
      <c r="G672" s="217">
        <f t="shared" si="241"/>
        <v>483</v>
      </c>
      <c r="H672" s="209" t="str">
        <f t="shared" si="242"/>
        <v>项</v>
      </c>
    </row>
    <row r="673" s="178" customFormat="1" ht="36" customHeight="1" spans="1:8">
      <c r="A673" s="213" t="s">
        <v>1290</v>
      </c>
      <c r="B673" s="214" t="s">
        <v>1291</v>
      </c>
      <c r="C673" s="207">
        <f>SUM(C674:C684)</f>
        <v>4228</v>
      </c>
      <c r="D673" s="208">
        <f>SUM(D674:D684)</f>
        <v>-1413</v>
      </c>
      <c r="E673" s="207">
        <f>SUM(E674:E684)</f>
        <v>432</v>
      </c>
      <c r="F673" s="207">
        <f>SUM(F674:F684)</f>
        <v>-1845</v>
      </c>
      <c r="G673" s="207">
        <f>SUM(G674:G684)</f>
        <v>2815</v>
      </c>
      <c r="H673" s="209" t="s">
        <v>182</v>
      </c>
    </row>
    <row r="674" s="178" customFormat="1" ht="36" customHeight="1" spans="1:8">
      <c r="A674" s="213" t="s">
        <v>1292</v>
      </c>
      <c r="B674" s="214" t="s">
        <v>1293</v>
      </c>
      <c r="C674" s="215">
        <v>29</v>
      </c>
      <c r="D674" s="216">
        <f t="shared" ref="D674:D684" si="243">E674+F674</f>
        <v>25</v>
      </c>
      <c r="E674" s="220">
        <v>25</v>
      </c>
      <c r="F674" s="217"/>
      <c r="G674" s="217">
        <f t="shared" ref="G674:G684" si="244">C674+D674</f>
        <v>54</v>
      </c>
      <c r="H674" s="209" t="str">
        <f t="shared" ref="H674:H684" si="245">IF(LEN(A674)=3,"类",IF(LEN(A674)=5,"款","项"))</f>
        <v>项</v>
      </c>
    </row>
    <row r="675" s="178" customFormat="1" ht="36" customHeight="1" spans="1:8">
      <c r="A675" s="213" t="s">
        <v>1294</v>
      </c>
      <c r="B675" s="214" t="s">
        <v>1295</v>
      </c>
      <c r="C675" s="215">
        <v>0</v>
      </c>
      <c r="D675" s="216">
        <f t="shared" si="243"/>
        <v>0</v>
      </c>
      <c r="E675" s="218"/>
      <c r="F675" s="218"/>
      <c r="G675" s="217">
        <f t="shared" si="244"/>
        <v>0</v>
      </c>
      <c r="H675" s="209" t="str">
        <f t="shared" si="245"/>
        <v>项</v>
      </c>
    </row>
    <row r="676" s="178" customFormat="1" ht="36" customHeight="1" spans="1:8">
      <c r="A676" s="213" t="s">
        <v>1296</v>
      </c>
      <c r="B676" s="214" t="s">
        <v>1297</v>
      </c>
      <c r="C676" s="215">
        <v>200</v>
      </c>
      <c r="D676" s="216">
        <f t="shared" si="243"/>
        <v>-200</v>
      </c>
      <c r="E676" s="220"/>
      <c r="F676" s="220">
        <v>-200</v>
      </c>
      <c r="G676" s="217">
        <f t="shared" si="244"/>
        <v>0</v>
      </c>
      <c r="H676" s="209" t="str">
        <f t="shared" si="245"/>
        <v>项</v>
      </c>
    </row>
    <row r="677" s="178" customFormat="1" ht="36" customHeight="1" spans="1:8">
      <c r="A677" s="213" t="s">
        <v>1298</v>
      </c>
      <c r="B677" s="214" t="s">
        <v>1299</v>
      </c>
      <c r="C677" s="215">
        <v>0</v>
      </c>
      <c r="D677" s="216">
        <f t="shared" si="243"/>
        <v>0</v>
      </c>
      <c r="E677" s="218"/>
      <c r="F677" s="218"/>
      <c r="G677" s="217">
        <f t="shared" si="244"/>
        <v>0</v>
      </c>
      <c r="H677" s="209" t="str">
        <f t="shared" si="245"/>
        <v>项</v>
      </c>
    </row>
    <row r="678" s="178" customFormat="1" ht="36" customHeight="1" spans="1:8">
      <c r="A678" s="213" t="s">
        <v>1300</v>
      </c>
      <c r="B678" s="214" t="s">
        <v>1301</v>
      </c>
      <c r="C678" s="215">
        <v>0</v>
      </c>
      <c r="D678" s="216">
        <f t="shared" si="243"/>
        <v>0</v>
      </c>
      <c r="E678" s="218"/>
      <c r="F678" s="218"/>
      <c r="G678" s="217">
        <f t="shared" si="244"/>
        <v>0</v>
      </c>
      <c r="H678" s="209" t="str">
        <f t="shared" si="245"/>
        <v>项</v>
      </c>
    </row>
    <row r="679" s="178" customFormat="1" ht="36" customHeight="1" spans="1:8">
      <c r="A679" s="213" t="s">
        <v>1302</v>
      </c>
      <c r="B679" s="214" t="s">
        <v>1303</v>
      </c>
      <c r="C679" s="215">
        <v>0</v>
      </c>
      <c r="D679" s="216">
        <f t="shared" si="243"/>
        <v>0</v>
      </c>
      <c r="E679" s="218"/>
      <c r="F679" s="218"/>
      <c r="G679" s="217">
        <f t="shared" si="244"/>
        <v>0</v>
      </c>
      <c r="H679" s="209" t="str">
        <f t="shared" si="245"/>
        <v>项</v>
      </c>
    </row>
    <row r="680" s="178" customFormat="1" ht="36" customHeight="1" spans="1:8">
      <c r="A680" s="213" t="s">
        <v>1304</v>
      </c>
      <c r="B680" s="214" t="s">
        <v>1305</v>
      </c>
      <c r="C680" s="215">
        <v>0</v>
      </c>
      <c r="D680" s="216">
        <f t="shared" si="243"/>
        <v>0</v>
      </c>
      <c r="E680" s="218"/>
      <c r="F680" s="218"/>
      <c r="G680" s="217">
        <f t="shared" si="244"/>
        <v>0</v>
      </c>
      <c r="H680" s="209" t="str">
        <f t="shared" si="245"/>
        <v>项</v>
      </c>
    </row>
    <row r="681" s="178" customFormat="1" ht="36" customHeight="1" spans="1:8">
      <c r="A681" s="213" t="s">
        <v>1306</v>
      </c>
      <c r="B681" s="214" t="s">
        <v>1307</v>
      </c>
      <c r="C681" s="215">
        <v>1680</v>
      </c>
      <c r="D681" s="216">
        <f t="shared" si="243"/>
        <v>-126</v>
      </c>
      <c r="E681" s="219"/>
      <c r="F681" s="219">
        <v>-126</v>
      </c>
      <c r="G681" s="217">
        <f t="shared" si="244"/>
        <v>1554</v>
      </c>
      <c r="H681" s="209" t="str">
        <f t="shared" si="245"/>
        <v>项</v>
      </c>
    </row>
    <row r="682" s="178" customFormat="1" ht="36" customHeight="1" spans="1:8">
      <c r="A682" s="213" t="s">
        <v>1308</v>
      </c>
      <c r="B682" s="214" t="s">
        <v>1309</v>
      </c>
      <c r="C682" s="215">
        <v>419</v>
      </c>
      <c r="D682" s="216">
        <f t="shared" si="243"/>
        <v>-242</v>
      </c>
      <c r="E682" s="219"/>
      <c r="F682" s="219">
        <v>-242</v>
      </c>
      <c r="G682" s="217">
        <f t="shared" si="244"/>
        <v>177</v>
      </c>
      <c r="H682" s="209" t="str">
        <f t="shared" si="245"/>
        <v>项</v>
      </c>
    </row>
    <row r="683" s="178" customFormat="1" ht="36" customHeight="1" spans="1:8">
      <c r="A683" s="213" t="s">
        <v>1310</v>
      </c>
      <c r="B683" s="214" t="s">
        <v>1311</v>
      </c>
      <c r="C683" s="215">
        <v>500</v>
      </c>
      <c r="D683" s="216">
        <f t="shared" si="243"/>
        <v>407</v>
      </c>
      <c r="E683" s="226">
        <f>1149-742</f>
        <v>407</v>
      </c>
      <c r="F683" s="218"/>
      <c r="G683" s="217">
        <f t="shared" si="244"/>
        <v>907</v>
      </c>
      <c r="H683" s="209" t="str">
        <f t="shared" si="245"/>
        <v>项</v>
      </c>
    </row>
    <row r="684" s="178" customFormat="1" ht="36" customHeight="1" spans="1:8">
      <c r="A684" s="213" t="s">
        <v>1312</v>
      </c>
      <c r="B684" s="214" t="s">
        <v>1313</v>
      </c>
      <c r="C684" s="215">
        <v>1400</v>
      </c>
      <c r="D684" s="216">
        <f t="shared" si="243"/>
        <v>-1277</v>
      </c>
      <c r="E684" s="219"/>
      <c r="F684" s="219">
        <v>-1277</v>
      </c>
      <c r="G684" s="217">
        <f t="shared" si="244"/>
        <v>123</v>
      </c>
      <c r="H684" s="209" t="str">
        <f t="shared" si="245"/>
        <v>项</v>
      </c>
    </row>
    <row r="685" s="178" customFormat="1" ht="36" customHeight="1" spans="1:8">
      <c r="A685" s="213" t="s">
        <v>1314</v>
      </c>
      <c r="B685" s="214" t="s">
        <v>1315</v>
      </c>
      <c r="C685" s="207">
        <f>SUM(C686:C687)</f>
        <v>360</v>
      </c>
      <c r="D685" s="208">
        <f>SUM(D686:D687)</f>
        <v>-250</v>
      </c>
      <c r="E685" s="207">
        <f>SUM(E686:E687)</f>
        <v>0</v>
      </c>
      <c r="F685" s="207">
        <f>SUM(F686:F687)</f>
        <v>-250</v>
      </c>
      <c r="G685" s="207">
        <f>SUM(G686:G687)</f>
        <v>110</v>
      </c>
      <c r="H685" s="209" t="s">
        <v>182</v>
      </c>
    </row>
    <row r="686" s="178" customFormat="1" ht="36" customHeight="1" spans="1:8">
      <c r="A686" s="213" t="s">
        <v>1316</v>
      </c>
      <c r="B686" s="214" t="s">
        <v>1317</v>
      </c>
      <c r="C686" s="215">
        <v>300</v>
      </c>
      <c r="D686" s="216">
        <f t="shared" ref="D686:D691" si="246">E686+F686</f>
        <v>-250</v>
      </c>
      <c r="E686" s="219"/>
      <c r="F686" s="219">
        <v>-250</v>
      </c>
      <c r="G686" s="217">
        <f t="shared" ref="G686:G691" si="247">C686+D686</f>
        <v>50</v>
      </c>
      <c r="H686" s="209" t="str">
        <f t="shared" ref="H686:H691" si="248">IF(LEN(A686)=3,"类",IF(LEN(A686)=5,"款","项"))</f>
        <v>项</v>
      </c>
    </row>
    <row r="687" s="178" customFormat="1" ht="36" customHeight="1" spans="1:8">
      <c r="A687" s="213" t="s">
        <v>1318</v>
      </c>
      <c r="B687" s="214" t="s">
        <v>1319</v>
      </c>
      <c r="C687" s="215">
        <v>60</v>
      </c>
      <c r="D687" s="216">
        <f t="shared" si="246"/>
        <v>0</v>
      </c>
      <c r="E687" s="218"/>
      <c r="F687" s="218"/>
      <c r="G687" s="217">
        <f t="shared" si="247"/>
        <v>60</v>
      </c>
      <c r="H687" s="209" t="str">
        <f t="shared" si="248"/>
        <v>项</v>
      </c>
    </row>
    <row r="688" s="178" customFormat="1" ht="36" customHeight="1" spans="1:8">
      <c r="A688" s="213" t="s">
        <v>1320</v>
      </c>
      <c r="B688" s="214" t="s">
        <v>1321</v>
      </c>
      <c r="C688" s="207">
        <f>SUM(C689:C691)</f>
        <v>888</v>
      </c>
      <c r="D688" s="208">
        <f>SUM(D689:D691)</f>
        <v>-599</v>
      </c>
      <c r="E688" s="207">
        <f>SUM(E689:E691)</f>
        <v>0</v>
      </c>
      <c r="F688" s="207">
        <f>SUM(F689:F691)</f>
        <v>-599</v>
      </c>
      <c r="G688" s="207">
        <f>SUM(G689:G691)</f>
        <v>289</v>
      </c>
      <c r="H688" s="209" t="s">
        <v>182</v>
      </c>
    </row>
    <row r="689" s="178" customFormat="1" ht="36" customHeight="1" spans="1:8">
      <c r="A689" s="213" t="s">
        <v>1322</v>
      </c>
      <c r="B689" s="214" t="s">
        <v>1323</v>
      </c>
      <c r="C689" s="215">
        <v>0</v>
      </c>
      <c r="D689" s="216">
        <f t="shared" si="246"/>
        <v>0</v>
      </c>
      <c r="E689" s="218"/>
      <c r="F689" s="218"/>
      <c r="G689" s="217">
        <f t="shared" si="247"/>
        <v>0</v>
      </c>
      <c r="H689" s="209" t="str">
        <f t="shared" si="248"/>
        <v>项</v>
      </c>
    </row>
    <row r="690" s="178" customFormat="1" ht="36" customHeight="1" spans="1:8">
      <c r="A690" s="213" t="s">
        <v>1324</v>
      </c>
      <c r="B690" s="214" t="s">
        <v>1325</v>
      </c>
      <c r="C690" s="215">
        <v>0</v>
      </c>
      <c r="D690" s="216">
        <f t="shared" si="246"/>
        <v>0</v>
      </c>
      <c r="E690" s="218"/>
      <c r="F690" s="218"/>
      <c r="G690" s="217">
        <f t="shared" si="247"/>
        <v>0</v>
      </c>
      <c r="H690" s="209" t="str">
        <f t="shared" si="248"/>
        <v>项</v>
      </c>
    </row>
    <row r="691" s="178" customFormat="1" ht="36" customHeight="1" spans="1:8">
      <c r="A691" s="213" t="s">
        <v>1326</v>
      </c>
      <c r="B691" s="214" t="s">
        <v>1327</v>
      </c>
      <c r="C691" s="215">
        <v>888</v>
      </c>
      <c r="D691" s="216">
        <f t="shared" si="246"/>
        <v>-599</v>
      </c>
      <c r="E691" s="220"/>
      <c r="F691" s="220">
        <v>-599</v>
      </c>
      <c r="G691" s="217">
        <f t="shared" si="247"/>
        <v>289</v>
      </c>
      <c r="H691" s="209" t="str">
        <f t="shared" si="248"/>
        <v>项</v>
      </c>
    </row>
    <row r="692" s="178" customFormat="1" ht="36" customHeight="1" spans="1:8">
      <c r="A692" s="213" t="s">
        <v>1328</v>
      </c>
      <c r="B692" s="214" t="s">
        <v>1329</v>
      </c>
      <c r="C692" s="207">
        <f>SUM(C693:C696)</f>
        <v>0</v>
      </c>
      <c r="D692" s="208">
        <f>SUM(D693:D696)</f>
        <v>0</v>
      </c>
      <c r="E692" s="207">
        <f>SUM(E693:E696)</f>
        <v>0</v>
      </c>
      <c r="F692" s="207">
        <f>SUM(F693:F696)</f>
        <v>0</v>
      </c>
      <c r="G692" s="207">
        <f>SUM(G693:G696)</f>
        <v>0</v>
      </c>
      <c r="H692" s="209" t="s">
        <v>182</v>
      </c>
    </row>
    <row r="693" s="178" customFormat="1" ht="36" customHeight="1" spans="1:8">
      <c r="A693" s="213" t="s">
        <v>1330</v>
      </c>
      <c r="B693" s="214" t="s">
        <v>1331</v>
      </c>
      <c r="C693" s="215">
        <v>0</v>
      </c>
      <c r="D693" s="216">
        <f t="shared" ref="D693:D696" si="249">E693+F693</f>
        <v>0</v>
      </c>
      <c r="E693" s="217"/>
      <c r="F693" s="217"/>
      <c r="G693" s="217">
        <f t="shared" ref="G693:G696" si="250">C693+D693</f>
        <v>0</v>
      </c>
      <c r="H693" s="209" t="str">
        <f t="shared" ref="H693:H696" si="251">IF(LEN(A693)=3,"类",IF(LEN(A693)=5,"款","项"))</f>
        <v>项</v>
      </c>
    </row>
    <row r="694" s="178" customFormat="1" ht="36" customHeight="1" spans="1:8">
      <c r="A694" s="213" t="s">
        <v>1332</v>
      </c>
      <c r="B694" s="214" t="s">
        <v>1333</v>
      </c>
      <c r="C694" s="215">
        <v>0</v>
      </c>
      <c r="D694" s="216">
        <f t="shared" si="249"/>
        <v>0</v>
      </c>
      <c r="E694" s="217"/>
      <c r="F694" s="217"/>
      <c r="G694" s="217">
        <f t="shared" si="250"/>
        <v>0</v>
      </c>
      <c r="H694" s="209" t="str">
        <f t="shared" si="251"/>
        <v>项</v>
      </c>
    </row>
    <row r="695" s="178" customFormat="1" ht="36" customHeight="1" spans="1:8">
      <c r="A695" s="213" t="s">
        <v>1334</v>
      </c>
      <c r="B695" s="214" t="s">
        <v>1335</v>
      </c>
      <c r="C695" s="215">
        <v>0</v>
      </c>
      <c r="D695" s="216">
        <f t="shared" si="249"/>
        <v>0</v>
      </c>
      <c r="E695" s="217"/>
      <c r="F695" s="217"/>
      <c r="G695" s="217">
        <f t="shared" si="250"/>
        <v>0</v>
      </c>
      <c r="H695" s="209" t="str">
        <f t="shared" si="251"/>
        <v>项</v>
      </c>
    </row>
    <row r="696" s="178" customFormat="1" ht="36" customHeight="1" spans="1:8">
      <c r="A696" s="213" t="s">
        <v>1336</v>
      </c>
      <c r="B696" s="214" t="s">
        <v>1337</v>
      </c>
      <c r="C696" s="215">
        <v>0</v>
      </c>
      <c r="D696" s="216">
        <f t="shared" si="249"/>
        <v>0</v>
      </c>
      <c r="E696" s="217"/>
      <c r="F696" s="217"/>
      <c r="G696" s="217">
        <f t="shared" si="250"/>
        <v>0</v>
      </c>
      <c r="H696" s="209" t="str">
        <f t="shared" si="251"/>
        <v>项</v>
      </c>
    </row>
    <row r="697" s="178" customFormat="1" ht="36" customHeight="1" spans="1:8">
      <c r="A697" s="213" t="s">
        <v>1338</v>
      </c>
      <c r="B697" s="214" t="s">
        <v>1339</v>
      </c>
      <c r="C697" s="207">
        <f>SUM(C698:C700)</f>
        <v>472</v>
      </c>
      <c r="D697" s="208">
        <f>SUM(D698:D700)</f>
        <v>559</v>
      </c>
      <c r="E697" s="207">
        <f>SUM(E698:E700)</f>
        <v>559</v>
      </c>
      <c r="F697" s="207">
        <f>SUM(F698:F700)</f>
        <v>0</v>
      </c>
      <c r="G697" s="207">
        <f>SUM(G698:G700)</f>
        <v>1031</v>
      </c>
      <c r="H697" s="209" t="s">
        <v>182</v>
      </c>
    </row>
    <row r="698" s="178" customFormat="1" ht="36" customHeight="1" spans="1:8">
      <c r="A698" s="213" t="s">
        <v>1340</v>
      </c>
      <c r="B698" s="214" t="s">
        <v>1341</v>
      </c>
      <c r="C698" s="215">
        <v>2</v>
      </c>
      <c r="D698" s="216">
        <f t="shared" ref="D698:D700" si="252">E698+F698</f>
        <v>0</v>
      </c>
      <c r="E698" s="218"/>
      <c r="F698" s="218"/>
      <c r="G698" s="217">
        <f t="shared" ref="G698:G700" si="253">C698+D698</f>
        <v>2</v>
      </c>
      <c r="H698" s="209" t="str">
        <f t="shared" ref="H698:H700" si="254">IF(LEN(A698)=3,"类",IF(LEN(A698)=5,"款","项"))</f>
        <v>项</v>
      </c>
    </row>
    <row r="699" s="178" customFormat="1" ht="36" customHeight="1" spans="1:8">
      <c r="A699" s="213" t="s">
        <v>1342</v>
      </c>
      <c r="B699" s="214" t="s">
        <v>1343</v>
      </c>
      <c r="C699" s="215">
        <v>470</v>
      </c>
      <c r="D699" s="216">
        <f t="shared" si="252"/>
        <v>559</v>
      </c>
      <c r="E699" s="219">
        <v>559</v>
      </c>
      <c r="F699" s="218"/>
      <c r="G699" s="217">
        <f t="shared" si="253"/>
        <v>1029</v>
      </c>
      <c r="H699" s="209" t="str">
        <f t="shared" si="254"/>
        <v>项</v>
      </c>
    </row>
    <row r="700" s="178" customFormat="1" ht="36" customHeight="1" spans="1:8">
      <c r="A700" s="213" t="s">
        <v>1344</v>
      </c>
      <c r="B700" s="214" t="s">
        <v>1345</v>
      </c>
      <c r="C700" s="215">
        <v>0</v>
      </c>
      <c r="D700" s="216">
        <f t="shared" si="252"/>
        <v>0</v>
      </c>
      <c r="E700" s="218"/>
      <c r="F700" s="218"/>
      <c r="G700" s="217">
        <f t="shared" si="253"/>
        <v>0</v>
      </c>
      <c r="H700" s="209" t="str">
        <f t="shared" si="254"/>
        <v>项</v>
      </c>
    </row>
    <row r="701" s="178" customFormat="1" ht="36" customHeight="1" spans="1:8">
      <c r="A701" s="213" t="s">
        <v>1346</v>
      </c>
      <c r="B701" s="214" t="s">
        <v>1347</v>
      </c>
      <c r="C701" s="207">
        <f>SUM(C702:C704)</f>
        <v>1926</v>
      </c>
      <c r="D701" s="208">
        <f>SUM(D702:D704)</f>
        <v>-1441</v>
      </c>
      <c r="E701" s="207">
        <f>SUM(E702:E704)</f>
        <v>460</v>
      </c>
      <c r="F701" s="207">
        <f>SUM(F702:F704)</f>
        <v>-1901</v>
      </c>
      <c r="G701" s="207">
        <f>SUM(G702:G704)</f>
        <v>485</v>
      </c>
      <c r="H701" s="209" t="s">
        <v>182</v>
      </c>
    </row>
    <row r="702" s="178" customFormat="1" ht="36" customHeight="1" spans="1:8">
      <c r="A702" s="213" t="s">
        <v>1348</v>
      </c>
      <c r="B702" s="214" t="s">
        <v>1349</v>
      </c>
      <c r="C702" s="215">
        <v>0</v>
      </c>
      <c r="D702" s="216">
        <f t="shared" ref="D702:D704" si="255">E702+F702</f>
        <v>456</v>
      </c>
      <c r="E702" s="219">
        <v>456</v>
      </c>
      <c r="F702" s="218"/>
      <c r="G702" s="217">
        <f t="shared" ref="G702:G704" si="256">C702+D702</f>
        <v>456</v>
      </c>
      <c r="H702" s="209" t="str">
        <f t="shared" ref="H702:H704" si="257">IF(LEN(A702)=3,"类",IF(LEN(A702)=5,"款","项"))</f>
        <v>项</v>
      </c>
    </row>
    <row r="703" s="178" customFormat="1" ht="36" customHeight="1" spans="1:8">
      <c r="A703" s="213" t="s">
        <v>1350</v>
      </c>
      <c r="B703" s="214" t="s">
        <v>1351</v>
      </c>
      <c r="C703" s="215">
        <v>0</v>
      </c>
      <c r="D703" s="216">
        <f t="shared" si="255"/>
        <v>4</v>
      </c>
      <c r="E703" s="219">
        <v>4</v>
      </c>
      <c r="F703" s="218"/>
      <c r="G703" s="217">
        <f t="shared" si="256"/>
        <v>4</v>
      </c>
      <c r="H703" s="209" t="str">
        <f t="shared" si="257"/>
        <v>项</v>
      </c>
    </row>
    <row r="704" s="178" customFormat="1" ht="36" customHeight="1" spans="1:8">
      <c r="A704" s="213" t="s">
        <v>1352</v>
      </c>
      <c r="B704" s="214" t="s">
        <v>1353</v>
      </c>
      <c r="C704" s="215">
        <v>1926</v>
      </c>
      <c r="D704" s="216">
        <f t="shared" si="255"/>
        <v>-1901</v>
      </c>
      <c r="E704" s="220"/>
      <c r="F704" s="220">
        <v>-1901</v>
      </c>
      <c r="G704" s="217">
        <f t="shared" si="256"/>
        <v>25</v>
      </c>
      <c r="H704" s="209" t="str">
        <f t="shared" si="257"/>
        <v>项</v>
      </c>
    </row>
    <row r="705" s="178" customFormat="1" ht="36" customHeight="1" spans="1:8">
      <c r="A705" s="213" t="s">
        <v>1354</v>
      </c>
      <c r="B705" s="214" t="s">
        <v>1355</v>
      </c>
      <c r="C705" s="207">
        <f>SUM(C706:C707)</f>
        <v>0</v>
      </c>
      <c r="D705" s="208">
        <f>SUM(D706:D707)</f>
        <v>100</v>
      </c>
      <c r="E705" s="207">
        <f>SUM(E706:E707)</f>
        <v>100</v>
      </c>
      <c r="F705" s="207">
        <f>SUM(F706:F707)</f>
        <v>0</v>
      </c>
      <c r="G705" s="207">
        <f>SUM(G706:G707)</f>
        <v>100</v>
      </c>
      <c r="H705" s="209" t="s">
        <v>182</v>
      </c>
    </row>
    <row r="706" s="178" customFormat="1" ht="36" customHeight="1" spans="1:8">
      <c r="A706" s="213" t="s">
        <v>1356</v>
      </c>
      <c r="B706" s="214" t="s">
        <v>1357</v>
      </c>
      <c r="C706" s="215">
        <v>0</v>
      </c>
      <c r="D706" s="216">
        <f t="shared" ref="D706:D716" si="258">E706+F706</f>
        <v>100</v>
      </c>
      <c r="E706" s="219">
        <v>100</v>
      </c>
      <c r="F706" s="218"/>
      <c r="G706" s="217">
        <f t="shared" ref="G706:G716" si="259">C706+D706</f>
        <v>100</v>
      </c>
      <c r="H706" s="209" t="str">
        <f t="shared" ref="H706:H716" si="260">IF(LEN(A706)=3,"类",IF(LEN(A706)=5,"款","项"))</f>
        <v>项</v>
      </c>
    </row>
    <row r="707" s="178" customFormat="1" ht="36" customHeight="1" spans="1:8">
      <c r="A707" s="213" t="s">
        <v>1358</v>
      </c>
      <c r="B707" s="214" t="s">
        <v>1359</v>
      </c>
      <c r="C707" s="215">
        <v>0</v>
      </c>
      <c r="D707" s="216">
        <f t="shared" si="258"/>
        <v>0</v>
      </c>
      <c r="E707" s="218"/>
      <c r="F707" s="218"/>
      <c r="G707" s="217">
        <f t="shared" si="259"/>
        <v>0</v>
      </c>
      <c r="H707" s="209" t="str">
        <f t="shared" si="260"/>
        <v>项</v>
      </c>
    </row>
    <row r="708" s="178" customFormat="1" ht="36" customHeight="1" spans="1:8">
      <c r="A708" s="213" t="s">
        <v>1360</v>
      </c>
      <c r="B708" s="214" t="s">
        <v>1361</v>
      </c>
      <c r="C708" s="207">
        <f>SUM(C709:C716)</f>
        <v>10</v>
      </c>
      <c r="D708" s="208">
        <f>SUM(D709:D716)</f>
        <v>46</v>
      </c>
      <c r="E708" s="207">
        <f>SUM(E709:E716)</f>
        <v>46</v>
      </c>
      <c r="F708" s="207">
        <f>SUM(F709:F716)</f>
        <v>0</v>
      </c>
      <c r="G708" s="207">
        <f>SUM(G709:G716)</f>
        <v>56</v>
      </c>
      <c r="H708" s="209" t="s">
        <v>182</v>
      </c>
    </row>
    <row r="709" s="178" customFormat="1" ht="36" customHeight="1" spans="1:8">
      <c r="A709" s="213" t="s">
        <v>1362</v>
      </c>
      <c r="B709" s="214" t="s">
        <v>184</v>
      </c>
      <c r="C709" s="215">
        <v>0</v>
      </c>
      <c r="D709" s="216">
        <f t="shared" si="258"/>
        <v>0</v>
      </c>
      <c r="E709" s="217"/>
      <c r="F709" s="217"/>
      <c r="G709" s="217">
        <f t="shared" si="259"/>
        <v>0</v>
      </c>
      <c r="H709" s="209" t="str">
        <f t="shared" si="260"/>
        <v>项</v>
      </c>
    </row>
    <row r="710" s="178" customFormat="1" ht="36" customHeight="1" spans="1:8">
      <c r="A710" s="213" t="s">
        <v>1363</v>
      </c>
      <c r="B710" s="214" t="s">
        <v>186</v>
      </c>
      <c r="C710" s="215">
        <v>0</v>
      </c>
      <c r="D710" s="216">
        <f t="shared" si="258"/>
        <v>0</v>
      </c>
      <c r="E710" s="218"/>
      <c r="F710" s="218"/>
      <c r="G710" s="217">
        <f t="shared" si="259"/>
        <v>0</v>
      </c>
      <c r="H710" s="209" t="str">
        <f t="shared" si="260"/>
        <v>项</v>
      </c>
    </row>
    <row r="711" s="178" customFormat="1" ht="36" customHeight="1" spans="1:8">
      <c r="A711" s="213" t="s">
        <v>1364</v>
      </c>
      <c r="B711" s="214" t="s">
        <v>188</v>
      </c>
      <c r="C711" s="215">
        <v>0</v>
      </c>
      <c r="D711" s="216">
        <f t="shared" si="258"/>
        <v>0</v>
      </c>
      <c r="E711" s="218"/>
      <c r="F711" s="218"/>
      <c r="G711" s="217">
        <f t="shared" si="259"/>
        <v>0</v>
      </c>
      <c r="H711" s="209" t="str">
        <f t="shared" si="260"/>
        <v>项</v>
      </c>
    </row>
    <row r="712" s="178" customFormat="1" ht="36" customHeight="1" spans="1:8">
      <c r="A712" s="213" t="s">
        <v>1365</v>
      </c>
      <c r="B712" s="214" t="s">
        <v>285</v>
      </c>
      <c r="C712" s="215">
        <v>0</v>
      </c>
      <c r="D712" s="216">
        <f t="shared" si="258"/>
        <v>5</v>
      </c>
      <c r="E712" s="219">
        <v>5</v>
      </c>
      <c r="F712" s="218"/>
      <c r="G712" s="217">
        <f t="shared" si="259"/>
        <v>5</v>
      </c>
      <c r="H712" s="209" t="str">
        <f t="shared" si="260"/>
        <v>项</v>
      </c>
    </row>
    <row r="713" s="178" customFormat="1" ht="36" customHeight="1" spans="1:8">
      <c r="A713" s="213" t="s">
        <v>1366</v>
      </c>
      <c r="B713" s="214" t="s">
        <v>1367</v>
      </c>
      <c r="C713" s="215">
        <v>0</v>
      </c>
      <c r="D713" s="216">
        <f t="shared" si="258"/>
        <v>5</v>
      </c>
      <c r="E713" s="219">
        <v>5</v>
      </c>
      <c r="F713" s="218"/>
      <c r="G713" s="217">
        <f t="shared" si="259"/>
        <v>5</v>
      </c>
      <c r="H713" s="209" t="str">
        <f t="shared" si="260"/>
        <v>项</v>
      </c>
    </row>
    <row r="714" s="178" customFormat="1" ht="36" customHeight="1" spans="1:8">
      <c r="A714" s="213" t="s">
        <v>1368</v>
      </c>
      <c r="B714" s="214" t="s">
        <v>1369</v>
      </c>
      <c r="C714" s="215">
        <v>0</v>
      </c>
      <c r="D714" s="216">
        <f t="shared" si="258"/>
        <v>0</v>
      </c>
      <c r="E714" s="218"/>
      <c r="F714" s="218"/>
      <c r="G714" s="217">
        <f t="shared" si="259"/>
        <v>0</v>
      </c>
      <c r="H714" s="209" t="str">
        <f t="shared" si="260"/>
        <v>项</v>
      </c>
    </row>
    <row r="715" s="178" customFormat="1" ht="36" customHeight="1" spans="1:8">
      <c r="A715" s="213" t="s">
        <v>1370</v>
      </c>
      <c r="B715" s="214" t="s">
        <v>202</v>
      </c>
      <c r="C715" s="215">
        <v>0</v>
      </c>
      <c r="D715" s="216">
        <f t="shared" si="258"/>
        <v>0</v>
      </c>
      <c r="E715" s="218"/>
      <c r="F715" s="218"/>
      <c r="G715" s="217">
        <f t="shared" si="259"/>
        <v>0</v>
      </c>
      <c r="H715" s="209" t="str">
        <f t="shared" si="260"/>
        <v>项</v>
      </c>
    </row>
    <row r="716" s="178" customFormat="1" ht="36" customHeight="1" spans="1:8">
      <c r="A716" s="213" t="s">
        <v>1371</v>
      </c>
      <c r="B716" s="214" t="s">
        <v>1372</v>
      </c>
      <c r="C716" s="215">
        <v>10</v>
      </c>
      <c r="D716" s="216">
        <f t="shared" si="258"/>
        <v>36</v>
      </c>
      <c r="E716" s="219">
        <v>36</v>
      </c>
      <c r="F716" s="218"/>
      <c r="G716" s="217">
        <f t="shared" si="259"/>
        <v>46</v>
      </c>
      <c r="H716" s="209" t="str">
        <f t="shared" si="260"/>
        <v>项</v>
      </c>
    </row>
    <row r="717" s="178" customFormat="1" ht="36" customHeight="1" spans="1:8">
      <c r="A717" s="213" t="s">
        <v>1373</v>
      </c>
      <c r="B717" s="214" t="s">
        <v>1374</v>
      </c>
      <c r="C717" s="207">
        <f>SUM(C718)</f>
        <v>0</v>
      </c>
      <c r="D717" s="208">
        <f>SUM(D718)</f>
        <v>0</v>
      </c>
      <c r="E717" s="207">
        <f>SUM(E718)</f>
        <v>0</v>
      </c>
      <c r="F717" s="207">
        <f>SUM(F718)</f>
        <v>0</v>
      </c>
      <c r="G717" s="207">
        <f>SUM(G718)</f>
        <v>0</v>
      </c>
      <c r="H717" s="209" t="s">
        <v>182</v>
      </c>
    </row>
    <row r="718" s="178" customFormat="1" ht="36" customHeight="1" spans="1:8">
      <c r="A718" s="213" t="s">
        <v>1375</v>
      </c>
      <c r="B718" s="214" t="s">
        <v>1374</v>
      </c>
      <c r="C718" s="215">
        <v>0</v>
      </c>
      <c r="D718" s="216">
        <f t="shared" ref="D718:D731" si="261">E718+F718</f>
        <v>0</v>
      </c>
      <c r="E718" s="218"/>
      <c r="F718" s="218"/>
      <c r="G718" s="217">
        <f t="shared" ref="G718:G731" si="262">C718+D718</f>
        <v>0</v>
      </c>
      <c r="H718" s="209" t="str">
        <f t="shared" ref="H718:H731" si="263">IF(LEN(A718)=3,"类",IF(LEN(A718)=5,"款","项"))</f>
        <v>项</v>
      </c>
    </row>
    <row r="719" s="178" customFormat="1" ht="36" customHeight="1" spans="1:8">
      <c r="A719" s="213" t="s">
        <v>1376</v>
      </c>
      <c r="B719" s="214" t="s">
        <v>1377</v>
      </c>
      <c r="C719" s="207">
        <f>SUM(C720)</f>
        <v>1001</v>
      </c>
      <c r="D719" s="208">
        <f>SUM(D720)</f>
        <v>-703</v>
      </c>
      <c r="E719" s="207">
        <f>SUM(E720)</f>
        <v>0</v>
      </c>
      <c r="F719" s="207">
        <f>SUM(F720)</f>
        <v>-703</v>
      </c>
      <c r="G719" s="207">
        <f>SUM(G720)</f>
        <v>298</v>
      </c>
      <c r="H719" s="209" t="s">
        <v>182</v>
      </c>
    </row>
    <row r="720" s="178" customFormat="1" ht="36" customHeight="1" spans="1:8">
      <c r="A720" s="213">
        <v>2109999</v>
      </c>
      <c r="B720" s="214" t="s">
        <v>1377</v>
      </c>
      <c r="C720" s="215">
        <v>1001</v>
      </c>
      <c r="D720" s="216">
        <f t="shared" si="261"/>
        <v>-703</v>
      </c>
      <c r="E720" s="220"/>
      <c r="F720" s="220">
        <v>-703</v>
      </c>
      <c r="G720" s="217">
        <f t="shared" si="262"/>
        <v>298</v>
      </c>
      <c r="H720" s="209" t="str">
        <f t="shared" si="263"/>
        <v>项</v>
      </c>
    </row>
    <row r="721" s="178" customFormat="1" ht="36" customHeight="1" spans="1:8">
      <c r="A721" s="210" t="s">
        <v>137</v>
      </c>
      <c r="B721" s="206" t="s">
        <v>138</v>
      </c>
      <c r="C721" s="207">
        <f>SUM(C722,C732,C736,C745,C752,C759,C765,C768,C771,C773,C775,C781,C783,C785,C800)</f>
        <v>20835</v>
      </c>
      <c r="D721" s="208">
        <f>SUM(D722,D732,D736,D745,D752,D759,D765,D768,D771,D773,D775,D781,D783,D785,D800)</f>
        <v>-12703</v>
      </c>
      <c r="E721" s="207">
        <f>SUM(E722,E732,E736,E745,E752,E759,E765,E768,E771,E773,E775,E781,E783,E785,E800)</f>
        <v>2646</v>
      </c>
      <c r="F721" s="207">
        <f>SUM(F722,F732,F736,F745,F752,F759,F765,F768,F771,F773,F775,F781,F783,F785,F800)</f>
        <v>-15349</v>
      </c>
      <c r="G721" s="207">
        <f>SUM(G722,G732,G736,G745,G752,G759,G765,G768,G771,G773,G775,G781,G783,G785,G800)</f>
        <v>8132</v>
      </c>
      <c r="H721" s="209" t="s">
        <v>179</v>
      </c>
    </row>
    <row r="722" s="178" customFormat="1" ht="36" customHeight="1" spans="1:8">
      <c r="A722" s="213" t="s">
        <v>1378</v>
      </c>
      <c r="B722" s="214" t="s">
        <v>1379</v>
      </c>
      <c r="C722" s="207">
        <f>SUM(C723:C731)</f>
        <v>5</v>
      </c>
      <c r="D722" s="208">
        <f>SUM(D723:D731)</f>
        <v>106</v>
      </c>
      <c r="E722" s="207">
        <f>SUM(E723:E731)</f>
        <v>106</v>
      </c>
      <c r="F722" s="207">
        <f>SUM(F723:F731)</f>
        <v>0</v>
      </c>
      <c r="G722" s="207">
        <f>SUM(G723:G731)</f>
        <v>111</v>
      </c>
      <c r="H722" s="209" t="s">
        <v>182</v>
      </c>
    </row>
    <row r="723" s="178" customFormat="1" ht="36" customHeight="1" spans="1:8">
      <c r="A723" s="213" t="s">
        <v>1380</v>
      </c>
      <c r="B723" s="214" t="s">
        <v>184</v>
      </c>
      <c r="C723" s="215">
        <v>0</v>
      </c>
      <c r="D723" s="216">
        <f t="shared" si="261"/>
        <v>0</v>
      </c>
      <c r="E723" s="218"/>
      <c r="F723" s="218"/>
      <c r="G723" s="217">
        <f t="shared" si="262"/>
        <v>0</v>
      </c>
      <c r="H723" s="209" t="str">
        <f t="shared" si="263"/>
        <v>项</v>
      </c>
    </row>
    <row r="724" s="178" customFormat="1" ht="36" customHeight="1" spans="1:8">
      <c r="A724" s="213" t="s">
        <v>1381</v>
      </c>
      <c r="B724" s="214" t="s">
        <v>186</v>
      </c>
      <c r="C724" s="215">
        <v>0</v>
      </c>
      <c r="D724" s="216">
        <f t="shared" si="261"/>
        <v>0</v>
      </c>
      <c r="E724" s="218"/>
      <c r="F724" s="218"/>
      <c r="G724" s="217">
        <f t="shared" si="262"/>
        <v>0</v>
      </c>
      <c r="H724" s="209" t="str">
        <f t="shared" si="263"/>
        <v>项</v>
      </c>
    </row>
    <row r="725" s="178" customFormat="1" ht="36" customHeight="1" spans="1:8">
      <c r="A725" s="213" t="s">
        <v>1382</v>
      </c>
      <c r="B725" s="214" t="s">
        <v>188</v>
      </c>
      <c r="C725" s="215">
        <v>0</v>
      </c>
      <c r="D725" s="216">
        <f t="shared" si="261"/>
        <v>0</v>
      </c>
      <c r="E725" s="218"/>
      <c r="F725" s="218"/>
      <c r="G725" s="217">
        <f t="shared" si="262"/>
        <v>0</v>
      </c>
      <c r="H725" s="209" t="str">
        <f t="shared" si="263"/>
        <v>项</v>
      </c>
    </row>
    <row r="726" s="178" customFormat="1" ht="36" customHeight="1" spans="1:8">
      <c r="A726" s="213" t="s">
        <v>1383</v>
      </c>
      <c r="B726" s="214" t="s">
        <v>1384</v>
      </c>
      <c r="C726" s="215">
        <v>0</v>
      </c>
      <c r="D726" s="216">
        <f t="shared" si="261"/>
        <v>0</v>
      </c>
      <c r="E726" s="218"/>
      <c r="F726" s="218"/>
      <c r="G726" s="217">
        <f t="shared" si="262"/>
        <v>0</v>
      </c>
      <c r="H726" s="209" t="str">
        <f t="shared" si="263"/>
        <v>项</v>
      </c>
    </row>
    <row r="727" s="178" customFormat="1" ht="36" customHeight="1" spans="1:8">
      <c r="A727" s="213" t="s">
        <v>1385</v>
      </c>
      <c r="B727" s="214" t="s">
        <v>1386</v>
      </c>
      <c r="C727" s="215">
        <v>0</v>
      </c>
      <c r="D727" s="216">
        <f t="shared" si="261"/>
        <v>0</v>
      </c>
      <c r="E727" s="218"/>
      <c r="F727" s="218"/>
      <c r="G727" s="217">
        <f t="shared" si="262"/>
        <v>0</v>
      </c>
      <c r="H727" s="209" t="str">
        <f t="shared" si="263"/>
        <v>项</v>
      </c>
    </row>
    <row r="728" s="178" customFormat="1" ht="36" customHeight="1" spans="1:8">
      <c r="A728" s="213" t="s">
        <v>1387</v>
      </c>
      <c r="B728" s="214" t="s">
        <v>1388</v>
      </c>
      <c r="C728" s="215">
        <v>0</v>
      </c>
      <c r="D728" s="216">
        <f t="shared" si="261"/>
        <v>0</v>
      </c>
      <c r="E728" s="218"/>
      <c r="F728" s="218"/>
      <c r="G728" s="217">
        <f t="shared" si="262"/>
        <v>0</v>
      </c>
      <c r="H728" s="209" t="str">
        <f t="shared" si="263"/>
        <v>项</v>
      </c>
    </row>
    <row r="729" s="178" customFormat="1" ht="36" customHeight="1" spans="1:8">
      <c r="A729" s="213" t="s">
        <v>1389</v>
      </c>
      <c r="B729" s="214" t="s">
        <v>1390</v>
      </c>
      <c r="C729" s="215">
        <v>0</v>
      </c>
      <c r="D729" s="216">
        <f t="shared" si="261"/>
        <v>0</v>
      </c>
      <c r="E729" s="218"/>
      <c r="F729" s="218"/>
      <c r="G729" s="217">
        <f t="shared" si="262"/>
        <v>0</v>
      </c>
      <c r="H729" s="209" t="str">
        <f t="shared" si="263"/>
        <v>项</v>
      </c>
    </row>
    <row r="730" s="178" customFormat="1" ht="36" customHeight="1" spans="1:8">
      <c r="A730" s="213" t="s">
        <v>1391</v>
      </c>
      <c r="B730" s="214" t="s">
        <v>1392</v>
      </c>
      <c r="C730" s="215">
        <v>0</v>
      </c>
      <c r="D730" s="216">
        <f t="shared" si="261"/>
        <v>0</v>
      </c>
      <c r="E730" s="218"/>
      <c r="F730" s="218"/>
      <c r="G730" s="217">
        <f t="shared" si="262"/>
        <v>0</v>
      </c>
      <c r="H730" s="209" t="str">
        <f t="shared" si="263"/>
        <v>项</v>
      </c>
    </row>
    <row r="731" s="178" customFormat="1" ht="36" customHeight="1" spans="1:8">
      <c r="A731" s="213" t="s">
        <v>1393</v>
      </c>
      <c r="B731" s="214" t="s">
        <v>1394</v>
      </c>
      <c r="C731" s="215">
        <v>5</v>
      </c>
      <c r="D731" s="216">
        <f t="shared" si="261"/>
        <v>106</v>
      </c>
      <c r="E731" s="219">
        <v>106</v>
      </c>
      <c r="F731" s="218"/>
      <c r="G731" s="217">
        <f t="shared" si="262"/>
        <v>111</v>
      </c>
      <c r="H731" s="209" t="str">
        <f t="shared" si="263"/>
        <v>项</v>
      </c>
    </row>
    <row r="732" s="178" customFormat="1" ht="36" customHeight="1" spans="1:8">
      <c r="A732" s="213" t="s">
        <v>1395</v>
      </c>
      <c r="B732" s="214" t="s">
        <v>1396</v>
      </c>
      <c r="C732" s="207">
        <f>SUM(C733:C735)</f>
        <v>0</v>
      </c>
      <c r="D732" s="208">
        <f>SUM(D733:D735)</f>
        <v>0</v>
      </c>
      <c r="E732" s="207">
        <f>SUM(E733:E735)</f>
        <v>0</v>
      </c>
      <c r="F732" s="207">
        <f>SUM(F733:F735)</f>
        <v>0</v>
      </c>
      <c r="G732" s="207">
        <f>SUM(G733:G735)</f>
        <v>0</v>
      </c>
      <c r="H732" s="209" t="s">
        <v>182</v>
      </c>
    </row>
    <row r="733" s="178" customFormat="1" ht="36" customHeight="1" spans="1:8">
      <c r="A733" s="213" t="s">
        <v>1397</v>
      </c>
      <c r="B733" s="214" t="s">
        <v>1398</v>
      </c>
      <c r="C733" s="215">
        <v>0</v>
      </c>
      <c r="D733" s="216">
        <f t="shared" ref="D733:D735" si="264">E733+F733</f>
        <v>0</v>
      </c>
      <c r="E733" s="218"/>
      <c r="F733" s="218"/>
      <c r="G733" s="217">
        <f t="shared" ref="G733:G735" si="265">C733+D733</f>
        <v>0</v>
      </c>
      <c r="H733" s="209" t="str">
        <f t="shared" ref="H733:H735" si="266">IF(LEN(A733)=3,"类",IF(LEN(A733)=5,"款","项"))</f>
        <v>项</v>
      </c>
    </row>
    <row r="734" s="178" customFormat="1" ht="36" customHeight="1" spans="1:8">
      <c r="A734" s="213" t="s">
        <v>1399</v>
      </c>
      <c r="B734" s="214" t="s">
        <v>1400</v>
      </c>
      <c r="C734" s="215">
        <v>0</v>
      </c>
      <c r="D734" s="216">
        <f t="shared" si="264"/>
        <v>0</v>
      </c>
      <c r="E734" s="218"/>
      <c r="F734" s="218"/>
      <c r="G734" s="217">
        <f t="shared" si="265"/>
        <v>0</v>
      </c>
      <c r="H734" s="209" t="str">
        <f t="shared" si="266"/>
        <v>项</v>
      </c>
    </row>
    <row r="735" s="178" customFormat="1" ht="36" customHeight="1" spans="1:8">
      <c r="A735" s="213" t="s">
        <v>1401</v>
      </c>
      <c r="B735" s="214" t="s">
        <v>1402</v>
      </c>
      <c r="C735" s="215">
        <v>0</v>
      </c>
      <c r="D735" s="216">
        <f t="shared" si="264"/>
        <v>0</v>
      </c>
      <c r="E735" s="218"/>
      <c r="F735" s="218"/>
      <c r="G735" s="217">
        <f t="shared" si="265"/>
        <v>0</v>
      </c>
      <c r="H735" s="209" t="str">
        <f t="shared" si="266"/>
        <v>项</v>
      </c>
    </row>
    <row r="736" s="178" customFormat="1" ht="36" customHeight="1" spans="1:8">
      <c r="A736" s="213" t="s">
        <v>1403</v>
      </c>
      <c r="B736" s="214" t="s">
        <v>1404</v>
      </c>
      <c r="C736" s="207">
        <f>SUM(C737:C744)</f>
        <v>10400</v>
      </c>
      <c r="D736" s="208">
        <f>SUM(D737:D744)</f>
        <v>-9341</v>
      </c>
      <c r="E736" s="207">
        <f>SUM(E737:E744)</f>
        <v>0</v>
      </c>
      <c r="F736" s="207">
        <f>SUM(F737:F744)</f>
        <v>-9341</v>
      </c>
      <c r="G736" s="207">
        <f>SUM(G737:G744)</f>
        <v>1059</v>
      </c>
      <c r="H736" s="209" t="s">
        <v>182</v>
      </c>
    </row>
    <row r="737" s="178" customFormat="1" ht="36" customHeight="1" spans="1:8">
      <c r="A737" s="213" t="s">
        <v>1405</v>
      </c>
      <c r="B737" s="214" t="s">
        <v>1406</v>
      </c>
      <c r="C737" s="215">
        <v>0</v>
      </c>
      <c r="D737" s="216">
        <f t="shared" ref="D737:D744" si="267">E737+F737</f>
        <v>0</v>
      </c>
      <c r="E737" s="218"/>
      <c r="F737" s="218"/>
      <c r="G737" s="217">
        <f t="shared" ref="G737:G744" si="268">C737+D737</f>
        <v>0</v>
      </c>
      <c r="H737" s="209" t="str">
        <f t="shared" ref="H737:H744" si="269">IF(LEN(A737)=3,"类",IF(LEN(A737)=5,"款","项"))</f>
        <v>项</v>
      </c>
    </row>
    <row r="738" s="178" customFormat="1" ht="36" customHeight="1" spans="1:8">
      <c r="A738" s="213" t="s">
        <v>1407</v>
      </c>
      <c r="B738" s="214" t="s">
        <v>1408</v>
      </c>
      <c r="C738" s="215">
        <v>4000</v>
      </c>
      <c r="D738" s="216">
        <f t="shared" si="267"/>
        <v>-3291</v>
      </c>
      <c r="E738" s="219"/>
      <c r="F738" s="219">
        <v>-3291</v>
      </c>
      <c r="G738" s="217">
        <f t="shared" si="268"/>
        <v>709</v>
      </c>
      <c r="H738" s="209" t="str">
        <f t="shared" si="269"/>
        <v>项</v>
      </c>
    </row>
    <row r="739" s="178" customFormat="1" ht="36" customHeight="1" spans="1:8">
      <c r="A739" s="213" t="s">
        <v>1409</v>
      </c>
      <c r="B739" s="214" t="s">
        <v>1410</v>
      </c>
      <c r="C739" s="215">
        <v>0</v>
      </c>
      <c r="D739" s="216">
        <f t="shared" si="267"/>
        <v>0</v>
      </c>
      <c r="E739" s="218"/>
      <c r="F739" s="218"/>
      <c r="G739" s="217">
        <f t="shared" si="268"/>
        <v>0</v>
      </c>
      <c r="H739" s="209" t="str">
        <f t="shared" si="269"/>
        <v>项</v>
      </c>
    </row>
    <row r="740" s="178" customFormat="1" ht="36" customHeight="1" spans="1:8">
      <c r="A740" s="213" t="s">
        <v>1411</v>
      </c>
      <c r="B740" s="214" t="s">
        <v>1412</v>
      </c>
      <c r="C740" s="215">
        <v>6400</v>
      </c>
      <c r="D740" s="216">
        <f t="shared" si="267"/>
        <v>-6050</v>
      </c>
      <c r="E740" s="219"/>
      <c r="F740" s="219">
        <v>-6050</v>
      </c>
      <c r="G740" s="217">
        <f t="shared" si="268"/>
        <v>350</v>
      </c>
      <c r="H740" s="209" t="str">
        <f t="shared" si="269"/>
        <v>项</v>
      </c>
    </row>
    <row r="741" s="178" customFormat="1" ht="36" customHeight="1" spans="1:8">
      <c r="A741" s="213" t="s">
        <v>1413</v>
      </c>
      <c r="B741" s="214" t="s">
        <v>1414</v>
      </c>
      <c r="C741" s="215">
        <v>0</v>
      </c>
      <c r="D741" s="216">
        <f t="shared" si="267"/>
        <v>0</v>
      </c>
      <c r="E741" s="218"/>
      <c r="F741" s="218"/>
      <c r="G741" s="217">
        <f t="shared" si="268"/>
        <v>0</v>
      </c>
      <c r="H741" s="209" t="str">
        <f t="shared" si="269"/>
        <v>项</v>
      </c>
    </row>
    <row r="742" s="178" customFormat="1" ht="36" customHeight="1" spans="1:8">
      <c r="A742" s="213" t="s">
        <v>1415</v>
      </c>
      <c r="B742" s="214" t="s">
        <v>1416</v>
      </c>
      <c r="C742" s="215">
        <v>0</v>
      </c>
      <c r="D742" s="216">
        <f t="shared" si="267"/>
        <v>0</v>
      </c>
      <c r="E742" s="218"/>
      <c r="F742" s="218"/>
      <c r="G742" s="217">
        <f t="shared" si="268"/>
        <v>0</v>
      </c>
      <c r="H742" s="209" t="str">
        <f t="shared" si="269"/>
        <v>项</v>
      </c>
    </row>
    <row r="743" s="178" customFormat="1" ht="36" customHeight="1" spans="1:8">
      <c r="A743" s="223" t="s">
        <v>1417</v>
      </c>
      <c r="B743" s="214" t="s">
        <v>1418</v>
      </c>
      <c r="C743" s="215">
        <v>0</v>
      </c>
      <c r="D743" s="216">
        <f t="shared" si="267"/>
        <v>0</v>
      </c>
      <c r="E743" s="218"/>
      <c r="F743" s="218"/>
      <c r="G743" s="217">
        <f t="shared" si="268"/>
        <v>0</v>
      </c>
      <c r="H743" s="209" t="str">
        <f t="shared" si="269"/>
        <v>项</v>
      </c>
    </row>
    <row r="744" s="178" customFormat="1" ht="36" customHeight="1" spans="1:8">
      <c r="A744" s="213" t="s">
        <v>1419</v>
      </c>
      <c r="B744" s="214" t="s">
        <v>1420</v>
      </c>
      <c r="C744" s="215">
        <v>0</v>
      </c>
      <c r="D744" s="216">
        <f t="shared" si="267"/>
        <v>0</v>
      </c>
      <c r="E744" s="218"/>
      <c r="F744" s="218"/>
      <c r="G744" s="217">
        <f t="shared" si="268"/>
        <v>0</v>
      </c>
      <c r="H744" s="209" t="str">
        <f t="shared" si="269"/>
        <v>项</v>
      </c>
    </row>
    <row r="745" s="178" customFormat="1" ht="36" customHeight="1" spans="1:8">
      <c r="A745" s="213" t="s">
        <v>1421</v>
      </c>
      <c r="B745" s="214" t="s">
        <v>1422</v>
      </c>
      <c r="C745" s="207">
        <f>SUM(C746:C751)</f>
        <v>147</v>
      </c>
      <c r="D745" s="208">
        <f>SUM(D746:D751)</f>
        <v>724</v>
      </c>
      <c r="E745" s="207">
        <f>SUM(E746:E751)</f>
        <v>724</v>
      </c>
      <c r="F745" s="207">
        <f>SUM(F746:F751)</f>
        <v>0</v>
      </c>
      <c r="G745" s="207">
        <f>SUM(G746:G751)</f>
        <v>871</v>
      </c>
      <c r="H745" s="209" t="s">
        <v>182</v>
      </c>
    </row>
    <row r="746" s="178" customFormat="1" ht="36" customHeight="1" spans="1:8">
      <c r="A746" s="213" t="s">
        <v>1423</v>
      </c>
      <c r="B746" s="214" t="s">
        <v>1424</v>
      </c>
      <c r="C746" s="215">
        <v>0</v>
      </c>
      <c r="D746" s="216">
        <f t="shared" ref="D746:D751" si="270">E746+F746</f>
        <v>320</v>
      </c>
      <c r="E746" s="219">
        <v>320</v>
      </c>
      <c r="F746" s="218"/>
      <c r="G746" s="217">
        <f t="shared" ref="G746:G751" si="271">C746+D746</f>
        <v>320</v>
      </c>
      <c r="H746" s="209" t="str">
        <f t="shared" ref="H746:H751" si="272">IF(LEN(A746)=3,"类",IF(LEN(A746)=5,"款","项"))</f>
        <v>项</v>
      </c>
    </row>
    <row r="747" s="178" customFormat="1" ht="36" customHeight="1" spans="1:8">
      <c r="A747" s="213" t="s">
        <v>1425</v>
      </c>
      <c r="B747" s="214" t="s">
        <v>1426</v>
      </c>
      <c r="C747" s="215">
        <v>2</v>
      </c>
      <c r="D747" s="216">
        <f t="shared" si="270"/>
        <v>0</v>
      </c>
      <c r="E747" s="218"/>
      <c r="F747" s="218"/>
      <c r="G747" s="217">
        <f t="shared" si="271"/>
        <v>2</v>
      </c>
      <c r="H747" s="209" t="str">
        <f t="shared" si="272"/>
        <v>项</v>
      </c>
    </row>
    <row r="748" s="178" customFormat="1" ht="36" customHeight="1" spans="1:8">
      <c r="A748" s="213" t="s">
        <v>1427</v>
      </c>
      <c r="B748" s="214" t="s">
        <v>1428</v>
      </c>
      <c r="C748" s="215">
        <v>0</v>
      </c>
      <c r="D748" s="216">
        <f t="shared" si="270"/>
        <v>0</v>
      </c>
      <c r="E748" s="218"/>
      <c r="F748" s="218"/>
      <c r="G748" s="217">
        <f t="shared" si="271"/>
        <v>0</v>
      </c>
      <c r="H748" s="209" t="str">
        <f t="shared" si="272"/>
        <v>项</v>
      </c>
    </row>
    <row r="749" s="178" customFormat="1" ht="36" customHeight="1" spans="1:8">
      <c r="A749" s="213" t="s">
        <v>1429</v>
      </c>
      <c r="B749" s="214" t="s">
        <v>1430</v>
      </c>
      <c r="C749" s="215">
        <v>0</v>
      </c>
      <c r="D749" s="216">
        <f t="shared" si="270"/>
        <v>375</v>
      </c>
      <c r="E749" s="219">
        <v>375</v>
      </c>
      <c r="F749" s="218"/>
      <c r="G749" s="217">
        <f t="shared" si="271"/>
        <v>375</v>
      </c>
      <c r="H749" s="209" t="str">
        <f t="shared" si="272"/>
        <v>项</v>
      </c>
    </row>
    <row r="750" s="178" customFormat="1" ht="36" customHeight="1" spans="1:8">
      <c r="A750" s="213" t="s">
        <v>1431</v>
      </c>
      <c r="B750" s="214" t="s">
        <v>1432</v>
      </c>
      <c r="C750" s="215">
        <v>0</v>
      </c>
      <c r="D750" s="216">
        <f t="shared" si="270"/>
        <v>0</v>
      </c>
      <c r="E750" s="218"/>
      <c r="F750" s="218"/>
      <c r="G750" s="217">
        <f t="shared" si="271"/>
        <v>0</v>
      </c>
      <c r="H750" s="209" t="str">
        <f t="shared" si="272"/>
        <v>项</v>
      </c>
    </row>
    <row r="751" s="178" customFormat="1" ht="36" customHeight="1" spans="1:8">
      <c r="A751" s="213" t="s">
        <v>1433</v>
      </c>
      <c r="B751" s="214" t="s">
        <v>1434</v>
      </c>
      <c r="C751" s="215">
        <v>145</v>
      </c>
      <c r="D751" s="216">
        <f t="shared" si="270"/>
        <v>29</v>
      </c>
      <c r="E751" s="219">
        <v>29</v>
      </c>
      <c r="F751" s="218"/>
      <c r="G751" s="217">
        <f t="shared" si="271"/>
        <v>174</v>
      </c>
      <c r="H751" s="209" t="str">
        <f t="shared" si="272"/>
        <v>项</v>
      </c>
    </row>
    <row r="752" s="178" customFormat="1" ht="36" customHeight="1" spans="1:8">
      <c r="A752" s="213" t="s">
        <v>1435</v>
      </c>
      <c r="B752" s="214" t="s">
        <v>1436</v>
      </c>
      <c r="C752" s="207">
        <f>SUM(C753:C758)</f>
        <v>0</v>
      </c>
      <c r="D752" s="208">
        <f>SUM(D753:D758)</f>
        <v>39</v>
      </c>
      <c r="E752" s="207">
        <f>SUM(E753:E758)</f>
        <v>39</v>
      </c>
      <c r="F752" s="207">
        <f>SUM(F753:F758)</f>
        <v>0</v>
      </c>
      <c r="G752" s="207">
        <f>SUM(G753:G758)</f>
        <v>39</v>
      </c>
      <c r="H752" s="209" t="s">
        <v>182</v>
      </c>
    </row>
    <row r="753" s="178" customFormat="1" ht="36" customHeight="1" spans="1:8">
      <c r="A753" s="213" t="s">
        <v>1437</v>
      </c>
      <c r="B753" s="214" t="s">
        <v>1438</v>
      </c>
      <c r="C753" s="215">
        <v>0</v>
      </c>
      <c r="D753" s="216">
        <f t="shared" ref="D753:D758" si="273">E753+F753</f>
        <v>0</v>
      </c>
      <c r="E753" s="218"/>
      <c r="F753" s="218"/>
      <c r="G753" s="217">
        <f t="shared" ref="G753:G758" si="274">C753+D753</f>
        <v>0</v>
      </c>
      <c r="H753" s="209" t="str">
        <f t="shared" ref="H753:H758" si="275">IF(LEN(A753)=3,"类",IF(LEN(A753)=5,"款","项"))</f>
        <v>项</v>
      </c>
    </row>
    <row r="754" s="178" customFormat="1" ht="36" customHeight="1" spans="1:8">
      <c r="A754" s="213" t="s">
        <v>1439</v>
      </c>
      <c r="B754" s="214" t="s">
        <v>1440</v>
      </c>
      <c r="C754" s="215">
        <v>0</v>
      </c>
      <c r="D754" s="216">
        <f t="shared" si="273"/>
        <v>0</v>
      </c>
      <c r="E754" s="218"/>
      <c r="F754" s="218"/>
      <c r="G754" s="217">
        <f t="shared" si="274"/>
        <v>0</v>
      </c>
      <c r="H754" s="209" t="str">
        <f t="shared" si="275"/>
        <v>项</v>
      </c>
    </row>
    <row r="755" s="178" customFormat="1" ht="36" customHeight="1" spans="1:8">
      <c r="A755" s="213" t="s">
        <v>1441</v>
      </c>
      <c r="B755" s="214" t="s">
        <v>1442</v>
      </c>
      <c r="C755" s="215">
        <v>0</v>
      </c>
      <c r="D755" s="216">
        <f t="shared" si="273"/>
        <v>0</v>
      </c>
      <c r="E755" s="218"/>
      <c r="F755" s="218"/>
      <c r="G755" s="217">
        <f t="shared" si="274"/>
        <v>0</v>
      </c>
      <c r="H755" s="209" t="str">
        <f t="shared" si="275"/>
        <v>项</v>
      </c>
    </row>
    <row r="756" s="178" customFormat="1" ht="36" customHeight="1" spans="1:8">
      <c r="A756" s="213" t="s">
        <v>1443</v>
      </c>
      <c r="B756" s="214" t="s">
        <v>1444</v>
      </c>
      <c r="C756" s="215">
        <v>0</v>
      </c>
      <c r="D756" s="216">
        <f t="shared" si="273"/>
        <v>0</v>
      </c>
      <c r="E756" s="218"/>
      <c r="F756" s="218"/>
      <c r="G756" s="217">
        <f t="shared" si="274"/>
        <v>0</v>
      </c>
      <c r="H756" s="209" t="str">
        <f t="shared" si="275"/>
        <v>项</v>
      </c>
    </row>
    <row r="757" s="178" customFormat="1" ht="36" customHeight="1" spans="1:8">
      <c r="A757" s="213" t="s">
        <v>1445</v>
      </c>
      <c r="B757" s="214" t="s">
        <v>1446</v>
      </c>
      <c r="C757" s="215">
        <v>0</v>
      </c>
      <c r="D757" s="216">
        <f t="shared" si="273"/>
        <v>39</v>
      </c>
      <c r="E757" s="219">
        <v>39</v>
      </c>
      <c r="F757" s="218"/>
      <c r="G757" s="217">
        <f t="shared" si="274"/>
        <v>39</v>
      </c>
      <c r="H757" s="209" t="str">
        <f t="shared" si="275"/>
        <v>项</v>
      </c>
    </row>
    <row r="758" s="178" customFormat="1" ht="36" customHeight="1" spans="1:8">
      <c r="A758" s="213" t="s">
        <v>1447</v>
      </c>
      <c r="B758" s="214" t="s">
        <v>1448</v>
      </c>
      <c r="C758" s="215">
        <v>0</v>
      </c>
      <c r="D758" s="216">
        <f t="shared" si="273"/>
        <v>0</v>
      </c>
      <c r="E758" s="218"/>
      <c r="F758" s="218"/>
      <c r="G758" s="217">
        <f t="shared" si="274"/>
        <v>0</v>
      </c>
      <c r="H758" s="209" t="str">
        <f t="shared" si="275"/>
        <v>项</v>
      </c>
    </row>
    <row r="759" s="178" customFormat="1" ht="36" customHeight="1" spans="1:8">
      <c r="A759" s="213" t="s">
        <v>1449</v>
      </c>
      <c r="B759" s="214" t="s">
        <v>1450</v>
      </c>
      <c r="C759" s="207">
        <f>SUM(C760:C764)</f>
        <v>2118</v>
      </c>
      <c r="D759" s="208">
        <f>SUM(D760:D764)</f>
        <v>0</v>
      </c>
      <c r="E759" s="207">
        <f>SUM(E760:E764)</f>
        <v>0</v>
      </c>
      <c r="F759" s="207">
        <f>SUM(F760:F764)</f>
        <v>0</v>
      </c>
      <c r="G759" s="207">
        <f>SUM(G760:G764)</f>
        <v>2118</v>
      </c>
      <c r="H759" s="209" t="s">
        <v>182</v>
      </c>
    </row>
    <row r="760" s="178" customFormat="1" ht="36" customHeight="1" spans="1:8">
      <c r="A760" s="213" t="s">
        <v>1451</v>
      </c>
      <c r="B760" s="214" t="s">
        <v>1452</v>
      </c>
      <c r="C760" s="215">
        <v>2103</v>
      </c>
      <c r="D760" s="216">
        <f t="shared" ref="D760:D764" si="276">E760+F760</f>
        <v>0</v>
      </c>
      <c r="E760" s="218"/>
      <c r="F760" s="218"/>
      <c r="G760" s="217">
        <f t="shared" ref="G760:G764" si="277">C760+D760</f>
        <v>2103</v>
      </c>
      <c r="H760" s="209" t="str">
        <f t="shared" ref="H760:H764" si="278">IF(LEN(A760)=3,"类",IF(LEN(A760)=5,"款","项"))</f>
        <v>项</v>
      </c>
    </row>
    <row r="761" s="178" customFormat="1" ht="36" customHeight="1" spans="1:8">
      <c r="A761" s="213" t="s">
        <v>1453</v>
      </c>
      <c r="B761" s="214" t="s">
        <v>1454</v>
      </c>
      <c r="C761" s="215">
        <v>0</v>
      </c>
      <c r="D761" s="216">
        <f t="shared" si="276"/>
        <v>0</v>
      </c>
      <c r="E761" s="218"/>
      <c r="F761" s="218"/>
      <c r="G761" s="217">
        <f t="shared" si="277"/>
        <v>0</v>
      </c>
      <c r="H761" s="209" t="str">
        <f t="shared" si="278"/>
        <v>项</v>
      </c>
    </row>
    <row r="762" s="178" customFormat="1" ht="36" customHeight="1" spans="1:8">
      <c r="A762" s="213" t="s">
        <v>1455</v>
      </c>
      <c r="B762" s="214" t="s">
        <v>1456</v>
      </c>
      <c r="C762" s="215">
        <v>0</v>
      </c>
      <c r="D762" s="216">
        <f t="shared" si="276"/>
        <v>0</v>
      </c>
      <c r="E762" s="218"/>
      <c r="F762" s="218"/>
      <c r="G762" s="217">
        <f t="shared" si="277"/>
        <v>0</v>
      </c>
      <c r="H762" s="209" t="str">
        <f t="shared" si="278"/>
        <v>项</v>
      </c>
    </row>
    <row r="763" s="178" customFormat="1" ht="36" customHeight="1" spans="1:8">
      <c r="A763" s="213" t="s">
        <v>1457</v>
      </c>
      <c r="B763" s="214" t="s">
        <v>1458</v>
      </c>
      <c r="C763" s="215">
        <v>0</v>
      </c>
      <c r="D763" s="216">
        <f t="shared" si="276"/>
        <v>0</v>
      </c>
      <c r="E763" s="218"/>
      <c r="F763" s="218"/>
      <c r="G763" s="217">
        <f t="shared" si="277"/>
        <v>0</v>
      </c>
      <c r="H763" s="209" t="str">
        <f t="shared" si="278"/>
        <v>项</v>
      </c>
    </row>
    <row r="764" s="178" customFormat="1" ht="36" customHeight="1" spans="1:8">
      <c r="A764" s="213" t="s">
        <v>1459</v>
      </c>
      <c r="B764" s="214" t="s">
        <v>1460</v>
      </c>
      <c r="C764" s="215">
        <v>15</v>
      </c>
      <c r="D764" s="216">
        <f t="shared" si="276"/>
        <v>0</v>
      </c>
      <c r="E764" s="218"/>
      <c r="F764" s="218"/>
      <c r="G764" s="217">
        <f t="shared" si="277"/>
        <v>15</v>
      </c>
      <c r="H764" s="209" t="str">
        <f t="shared" si="278"/>
        <v>项</v>
      </c>
    </row>
    <row r="765" s="178" customFormat="1" ht="36" customHeight="1" spans="1:8">
      <c r="A765" s="213" t="s">
        <v>1461</v>
      </c>
      <c r="B765" s="214" t="s">
        <v>1462</v>
      </c>
      <c r="C765" s="207">
        <f>SUM(C766:C767)</f>
        <v>0</v>
      </c>
      <c r="D765" s="208">
        <f>SUM(D766:D767)</f>
        <v>0</v>
      </c>
      <c r="E765" s="207">
        <f>SUM(E766:E767)</f>
        <v>0</v>
      </c>
      <c r="F765" s="207">
        <f>SUM(F766:F767)</f>
        <v>0</v>
      </c>
      <c r="G765" s="207">
        <f>SUM(G766:G767)</f>
        <v>0</v>
      </c>
      <c r="H765" s="209" t="s">
        <v>182</v>
      </c>
    </row>
    <row r="766" s="178" customFormat="1" ht="36" customHeight="1" spans="1:8">
      <c r="A766" s="213" t="s">
        <v>1463</v>
      </c>
      <c r="B766" s="214" t="s">
        <v>1464</v>
      </c>
      <c r="C766" s="215">
        <v>0</v>
      </c>
      <c r="D766" s="216">
        <f t="shared" ref="D766:D770" si="279">E766+F766</f>
        <v>0</v>
      </c>
      <c r="E766" s="218"/>
      <c r="F766" s="218"/>
      <c r="G766" s="217">
        <f t="shared" ref="G766:G770" si="280">C766+D766</f>
        <v>0</v>
      </c>
      <c r="H766" s="209" t="str">
        <f t="shared" ref="H766:H770" si="281">IF(LEN(A766)=3,"类",IF(LEN(A766)=5,"款","项"))</f>
        <v>项</v>
      </c>
    </row>
    <row r="767" s="178" customFormat="1" ht="36" customHeight="1" spans="1:8">
      <c r="A767" s="213" t="s">
        <v>1465</v>
      </c>
      <c r="B767" s="214" t="s">
        <v>1466</v>
      </c>
      <c r="C767" s="215">
        <v>0</v>
      </c>
      <c r="D767" s="216">
        <f t="shared" si="279"/>
        <v>0</v>
      </c>
      <c r="E767" s="218"/>
      <c r="F767" s="218"/>
      <c r="G767" s="217">
        <f t="shared" si="280"/>
        <v>0</v>
      </c>
      <c r="H767" s="209" t="str">
        <f t="shared" si="281"/>
        <v>项</v>
      </c>
    </row>
    <row r="768" s="178" customFormat="1" ht="36" customHeight="1" spans="1:8">
      <c r="A768" s="213" t="s">
        <v>1467</v>
      </c>
      <c r="B768" s="214" t="s">
        <v>1468</v>
      </c>
      <c r="C768" s="207">
        <f>SUM(C769:C770)</f>
        <v>0</v>
      </c>
      <c r="D768" s="208">
        <f>SUM(D769:D770)</f>
        <v>0</v>
      </c>
      <c r="E768" s="207">
        <f>SUM(E769:E770)</f>
        <v>0</v>
      </c>
      <c r="F768" s="207">
        <f>SUM(F769:F770)</f>
        <v>0</v>
      </c>
      <c r="G768" s="207">
        <f>SUM(G769:G770)</f>
        <v>0</v>
      </c>
      <c r="H768" s="209" t="s">
        <v>182</v>
      </c>
    </row>
    <row r="769" s="178" customFormat="1" ht="36" customHeight="1" spans="1:8">
      <c r="A769" s="213" t="s">
        <v>1469</v>
      </c>
      <c r="B769" s="214" t="s">
        <v>1470</v>
      </c>
      <c r="C769" s="215">
        <v>0</v>
      </c>
      <c r="D769" s="216">
        <f t="shared" si="279"/>
        <v>0</v>
      </c>
      <c r="E769" s="218"/>
      <c r="F769" s="218"/>
      <c r="G769" s="217">
        <f t="shared" si="280"/>
        <v>0</v>
      </c>
      <c r="H769" s="209" t="str">
        <f t="shared" si="281"/>
        <v>项</v>
      </c>
    </row>
    <row r="770" s="178" customFormat="1" ht="36" customHeight="1" spans="1:8">
      <c r="A770" s="213" t="s">
        <v>1471</v>
      </c>
      <c r="B770" s="214" t="s">
        <v>1472</v>
      </c>
      <c r="C770" s="215">
        <v>0</v>
      </c>
      <c r="D770" s="216">
        <f t="shared" si="279"/>
        <v>0</v>
      </c>
      <c r="E770" s="218"/>
      <c r="F770" s="218"/>
      <c r="G770" s="217">
        <f t="shared" si="280"/>
        <v>0</v>
      </c>
      <c r="H770" s="209" t="str">
        <f t="shared" si="281"/>
        <v>项</v>
      </c>
    </row>
    <row r="771" s="178" customFormat="1" ht="36" customHeight="1" spans="1:8">
      <c r="A771" s="213" t="s">
        <v>1473</v>
      </c>
      <c r="B771" s="214" t="s">
        <v>1474</v>
      </c>
      <c r="C771" s="207">
        <f>C772</f>
        <v>0</v>
      </c>
      <c r="D771" s="208">
        <f>D772</f>
        <v>0</v>
      </c>
      <c r="E771" s="207">
        <f>E772</f>
        <v>0</v>
      </c>
      <c r="F771" s="207">
        <f>F772</f>
        <v>0</v>
      </c>
      <c r="G771" s="207">
        <f>G772</f>
        <v>0</v>
      </c>
      <c r="H771" s="209" t="s">
        <v>182</v>
      </c>
    </row>
    <row r="772" s="178" customFormat="1" ht="36" customHeight="1" spans="1:8">
      <c r="A772" s="213">
        <v>2110901</v>
      </c>
      <c r="B772" s="225" t="s">
        <v>1474</v>
      </c>
      <c r="C772" s="215">
        <v>0</v>
      </c>
      <c r="D772" s="216">
        <f t="shared" ref="D772:D780" si="282">E772+F772</f>
        <v>0</v>
      </c>
      <c r="E772" s="218"/>
      <c r="F772" s="218"/>
      <c r="G772" s="217">
        <f t="shared" ref="G772:G780" si="283">C772+D772</f>
        <v>0</v>
      </c>
      <c r="H772" s="209" t="str">
        <f t="shared" ref="H772:H780" si="284">IF(LEN(A772)=3,"类",IF(LEN(A772)=5,"款","项"))</f>
        <v>项</v>
      </c>
    </row>
    <row r="773" s="178" customFormat="1" ht="36" customHeight="1" spans="1:8">
      <c r="A773" s="213" t="s">
        <v>1475</v>
      </c>
      <c r="B773" s="214" t="s">
        <v>1476</v>
      </c>
      <c r="C773" s="207">
        <f>C774</f>
        <v>0</v>
      </c>
      <c r="D773" s="208">
        <f>D774</f>
        <v>0</v>
      </c>
      <c r="E773" s="207">
        <f>E774</f>
        <v>0</v>
      </c>
      <c r="F773" s="207">
        <f>F774</f>
        <v>0</v>
      </c>
      <c r="G773" s="207">
        <f>G774</f>
        <v>0</v>
      </c>
      <c r="H773" s="209" t="s">
        <v>182</v>
      </c>
    </row>
    <row r="774" s="178" customFormat="1" ht="36" customHeight="1" spans="1:8">
      <c r="A774" s="213">
        <v>2111001</v>
      </c>
      <c r="B774" s="225" t="s">
        <v>1476</v>
      </c>
      <c r="C774" s="215">
        <v>0</v>
      </c>
      <c r="D774" s="216">
        <f t="shared" si="282"/>
        <v>0</v>
      </c>
      <c r="E774" s="218"/>
      <c r="F774" s="218"/>
      <c r="G774" s="217">
        <f t="shared" si="283"/>
        <v>0</v>
      </c>
      <c r="H774" s="209" t="str">
        <f t="shared" si="284"/>
        <v>项</v>
      </c>
    </row>
    <row r="775" s="178" customFormat="1" ht="36" customHeight="1" spans="1:8">
      <c r="A775" s="213" t="s">
        <v>1477</v>
      </c>
      <c r="B775" s="214" t="s">
        <v>1478</v>
      </c>
      <c r="C775" s="207">
        <f>SUM(C776:C780)</f>
        <v>5</v>
      </c>
      <c r="D775" s="208">
        <f>SUM(D776:D780)</f>
        <v>0</v>
      </c>
      <c r="E775" s="207">
        <f>SUM(E776:E780)</f>
        <v>0</v>
      </c>
      <c r="F775" s="207">
        <f>SUM(F776:F780)</f>
        <v>0</v>
      </c>
      <c r="G775" s="207">
        <f>SUM(G776:G780)</f>
        <v>5</v>
      </c>
      <c r="H775" s="209" t="s">
        <v>182</v>
      </c>
    </row>
    <row r="776" s="178" customFormat="1" ht="36" customHeight="1" spans="1:8">
      <c r="A776" s="213" t="s">
        <v>1479</v>
      </c>
      <c r="B776" s="214" t="s">
        <v>1480</v>
      </c>
      <c r="C776" s="215">
        <v>5</v>
      </c>
      <c r="D776" s="216">
        <f t="shared" si="282"/>
        <v>0</v>
      </c>
      <c r="E776" s="218"/>
      <c r="F776" s="218"/>
      <c r="G776" s="217">
        <f t="shared" si="283"/>
        <v>5</v>
      </c>
      <c r="H776" s="209" t="str">
        <f t="shared" si="284"/>
        <v>项</v>
      </c>
    </row>
    <row r="777" s="178" customFormat="1" ht="36" customHeight="1" spans="1:8">
      <c r="A777" s="213" t="s">
        <v>1481</v>
      </c>
      <c r="B777" s="214" t="s">
        <v>1482</v>
      </c>
      <c r="C777" s="215">
        <v>0</v>
      </c>
      <c r="D777" s="216">
        <f t="shared" si="282"/>
        <v>0</v>
      </c>
      <c r="E777" s="218"/>
      <c r="F777" s="218"/>
      <c r="G777" s="217">
        <f t="shared" si="283"/>
        <v>0</v>
      </c>
      <c r="H777" s="209" t="str">
        <f t="shared" si="284"/>
        <v>项</v>
      </c>
    </row>
    <row r="778" s="178" customFormat="1" ht="36" customHeight="1" spans="1:8">
      <c r="A778" s="213" t="s">
        <v>1483</v>
      </c>
      <c r="B778" s="214" t="s">
        <v>1484</v>
      </c>
      <c r="C778" s="215">
        <v>0</v>
      </c>
      <c r="D778" s="216">
        <f t="shared" si="282"/>
        <v>0</v>
      </c>
      <c r="E778" s="218"/>
      <c r="F778" s="218"/>
      <c r="G778" s="217">
        <f t="shared" si="283"/>
        <v>0</v>
      </c>
      <c r="H778" s="209" t="str">
        <f t="shared" si="284"/>
        <v>项</v>
      </c>
    </row>
    <row r="779" s="178" customFormat="1" ht="36" customHeight="1" spans="1:8">
      <c r="A779" s="213" t="s">
        <v>1485</v>
      </c>
      <c r="B779" s="214" t="s">
        <v>1486</v>
      </c>
      <c r="C779" s="215">
        <v>0</v>
      </c>
      <c r="D779" s="216">
        <f t="shared" si="282"/>
        <v>0</v>
      </c>
      <c r="E779" s="218"/>
      <c r="F779" s="218"/>
      <c r="G779" s="217">
        <f t="shared" si="283"/>
        <v>0</v>
      </c>
      <c r="H779" s="209" t="str">
        <f t="shared" si="284"/>
        <v>项</v>
      </c>
    </row>
    <row r="780" s="178" customFormat="1" ht="36" customHeight="1" spans="1:8">
      <c r="A780" s="213" t="s">
        <v>1487</v>
      </c>
      <c r="B780" s="214" t="s">
        <v>1488</v>
      </c>
      <c r="C780" s="215">
        <v>0</v>
      </c>
      <c r="D780" s="216">
        <f t="shared" si="282"/>
        <v>0</v>
      </c>
      <c r="E780" s="218"/>
      <c r="F780" s="218"/>
      <c r="G780" s="217">
        <f t="shared" si="283"/>
        <v>0</v>
      </c>
      <c r="H780" s="209" t="str">
        <f t="shared" si="284"/>
        <v>项</v>
      </c>
    </row>
    <row r="781" s="178" customFormat="1" ht="36" customHeight="1" spans="1:8">
      <c r="A781" s="213" t="s">
        <v>1489</v>
      </c>
      <c r="B781" s="214" t="s">
        <v>1490</v>
      </c>
      <c r="C781" s="207">
        <f>C782</f>
        <v>0</v>
      </c>
      <c r="D781" s="208">
        <f>D782</f>
        <v>1670</v>
      </c>
      <c r="E781" s="207">
        <f>E782</f>
        <v>1670</v>
      </c>
      <c r="F781" s="207">
        <f>F782</f>
        <v>0</v>
      </c>
      <c r="G781" s="207">
        <f>G782</f>
        <v>1670</v>
      </c>
      <c r="H781" s="209" t="s">
        <v>182</v>
      </c>
    </row>
    <row r="782" s="178" customFormat="1" ht="36" customHeight="1" spans="1:8">
      <c r="A782" s="223" t="s">
        <v>1491</v>
      </c>
      <c r="B782" s="214" t="s">
        <v>1490</v>
      </c>
      <c r="C782" s="215">
        <v>0</v>
      </c>
      <c r="D782" s="216">
        <f t="shared" ref="D782:D799" si="285">E782+F782</f>
        <v>1670</v>
      </c>
      <c r="E782" s="219">
        <v>1670</v>
      </c>
      <c r="F782" s="218"/>
      <c r="G782" s="217">
        <f t="shared" ref="G782:G799" si="286">C782+D782</f>
        <v>1670</v>
      </c>
      <c r="H782" s="209" t="str">
        <f t="shared" ref="H782:H799" si="287">IF(LEN(A782)=3,"类",IF(LEN(A782)=5,"款","项"))</f>
        <v>项</v>
      </c>
    </row>
    <row r="783" s="178" customFormat="1" ht="36" customHeight="1" spans="1:8">
      <c r="A783" s="213" t="s">
        <v>1492</v>
      </c>
      <c r="B783" s="214" t="s">
        <v>1493</v>
      </c>
      <c r="C783" s="207">
        <f>C784</f>
        <v>0</v>
      </c>
      <c r="D783" s="208">
        <f>D784</f>
        <v>0</v>
      </c>
      <c r="E783" s="207">
        <f>E784</f>
        <v>0</v>
      </c>
      <c r="F783" s="207">
        <f>F784</f>
        <v>0</v>
      </c>
      <c r="G783" s="207">
        <f>G784</f>
        <v>0</v>
      </c>
      <c r="H783" s="209" t="s">
        <v>182</v>
      </c>
    </row>
    <row r="784" s="178" customFormat="1" ht="36" customHeight="1" spans="1:8">
      <c r="A784" s="223" t="s">
        <v>1494</v>
      </c>
      <c r="B784" s="214" t="s">
        <v>1493</v>
      </c>
      <c r="C784" s="215">
        <v>0</v>
      </c>
      <c r="D784" s="216">
        <f t="shared" si="285"/>
        <v>0</v>
      </c>
      <c r="E784" s="218"/>
      <c r="F784" s="218"/>
      <c r="G784" s="217">
        <f t="shared" si="286"/>
        <v>0</v>
      </c>
      <c r="H784" s="209" t="str">
        <f t="shared" si="287"/>
        <v>项</v>
      </c>
    </row>
    <row r="785" s="178" customFormat="1" ht="36" customHeight="1" spans="1:8">
      <c r="A785" s="213" t="s">
        <v>1495</v>
      </c>
      <c r="B785" s="214" t="s">
        <v>1496</v>
      </c>
      <c r="C785" s="207">
        <f>SUM(C786:C799)</f>
        <v>0</v>
      </c>
      <c r="D785" s="208">
        <f>SUM(D786:D799)</f>
        <v>107</v>
      </c>
      <c r="E785" s="207">
        <f>SUM(E786:E799)</f>
        <v>107</v>
      </c>
      <c r="F785" s="207">
        <f>SUM(F786:F799)</f>
        <v>0</v>
      </c>
      <c r="G785" s="207">
        <f>SUM(G786:G799)</f>
        <v>107</v>
      </c>
      <c r="H785" s="209" t="s">
        <v>182</v>
      </c>
    </row>
    <row r="786" s="178" customFormat="1" ht="36" customHeight="1" spans="1:8">
      <c r="A786" s="213" t="s">
        <v>1497</v>
      </c>
      <c r="B786" s="214" t="s">
        <v>184</v>
      </c>
      <c r="C786" s="215">
        <v>0</v>
      </c>
      <c r="D786" s="216">
        <f t="shared" si="285"/>
        <v>0</v>
      </c>
      <c r="E786" s="218"/>
      <c r="F786" s="218"/>
      <c r="G786" s="217">
        <f t="shared" si="286"/>
        <v>0</v>
      </c>
      <c r="H786" s="209" t="str">
        <f t="shared" si="287"/>
        <v>项</v>
      </c>
    </row>
    <row r="787" s="178" customFormat="1" ht="36" customHeight="1" spans="1:8">
      <c r="A787" s="213" t="s">
        <v>1498</v>
      </c>
      <c r="B787" s="214" t="s">
        <v>186</v>
      </c>
      <c r="C787" s="215">
        <v>0</v>
      </c>
      <c r="D787" s="216">
        <f t="shared" si="285"/>
        <v>0</v>
      </c>
      <c r="E787" s="218"/>
      <c r="F787" s="218"/>
      <c r="G787" s="217">
        <f t="shared" si="286"/>
        <v>0</v>
      </c>
      <c r="H787" s="209" t="str">
        <f t="shared" si="287"/>
        <v>项</v>
      </c>
    </row>
    <row r="788" s="178" customFormat="1" ht="36" customHeight="1" spans="1:8">
      <c r="A788" s="213" t="s">
        <v>1499</v>
      </c>
      <c r="B788" s="214" t="s">
        <v>188</v>
      </c>
      <c r="C788" s="215">
        <v>0</v>
      </c>
      <c r="D788" s="216">
        <f t="shared" si="285"/>
        <v>0</v>
      </c>
      <c r="E788" s="218"/>
      <c r="F788" s="218"/>
      <c r="G788" s="217">
        <f t="shared" si="286"/>
        <v>0</v>
      </c>
      <c r="H788" s="209" t="str">
        <f t="shared" si="287"/>
        <v>项</v>
      </c>
    </row>
    <row r="789" s="178" customFormat="1" ht="36" customHeight="1" spans="1:8">
      <c r="A789" s="213" t="s">
        <v>1500</v>
      </c>
      <c r="B789" s="214" t="s">
        <v>1501</v>
      </c>
      <c r="C789" s="215">
        <v>0</v>
      </c>
      <c r="D789" s="216">
        <f t="shared" si="285"/>
        <v>0</v>
      </c>
      <c r="E789" s="218"/>
      <c r="F789" s="218"/>
      <c r="G789" s="217">
        <f t="shared" si="286"/>
        <v>0</v>
      </c>
      <c r="H789" s="209" t="str">
        <f t="shared" si="287"/>
        <v>项</v>
      </c>
    </row>
    <row r="790" s="178" customFormat="1" ht="36" customHeight="1" spans="1:8">
      <c r="A790" s="213" t="s">
        <v>1502</v>
      </c>
      <c r="B790" s="214" t="s">
        <v>1503</v>
      </c>
      <c r="C790" s="215">
        <v>0</v>
      </c>
      <c r="D790" s="216">
        <f t="shared" si="285"/>
        <v>0</v>
      </c>
      <c r="E790" s="218"/>
      <c r="F790" s="218"/>
      <c r="G790" s="217">
        <f t="shared" si="286"/>
        <v>0</v>
      </c>
      <c r="H790" s="209" t="str">
        <f t="shared" si="287"/>
        <v>项</v>
      </c>
    </row>
    <row r="791" s="178" customFormat="1" ht="36" customHeight="1" spans="1:8">
      <c r="A791" s="213" t="s">
        <v>1504</v>
      </c>
      <c r="B791" s="214" t="s">
        <v>1505</v>
      </c>
      <c r="C791" s="215">
        <v>0</v>
      </c>
      <c r="D791" s="216">
        <f t="shared" si="285"/>
        <v>0</v>
      </c>
      <c r="E791" s="218"/>
      <c r="F791" s="218"/>
      <c r="G791" s="217">
        <f t="shared" si="286"/>
        <v>0</v>
      </c>
      <c r="H791" s="209" t="str">
        <f t="shared" si="287"/>
        <v>项</v>
      </c>
    </row>
    <row r="792" s="178" customFormat="1" ht="36" customHeight="1" spans="1:8">
      <c r="A792" s="213" t="s">
        <v>1506</v>
      </c>
      <c r="B792" s="214" t="s">
        <v>1507</v>
      </c>
      <c r="C792" s="215">
        <v>0</v>
      </c>
      <c r="D792" s="216">
        <f t="shared" si="285"/>
        <v>107</v>
      </c>
      <c r="E792" s="219">
        <v>107</v>
      </c>
      <c r="F792" s="218"/>
      <c r="G792" s="217">
        <f t="shared" si="286"/>
        <v>107</v>
      </c>
      <c r="H792" s="209" t="str">
        <f t="shared" si="287"/>
        <v>项</v>
      </c>
    </row>
    <row r="793" s="178" customFormat="1" ht="36" customHeight="1" spans="1:8">
      <c r="A793" s="213" t="s">
        <v>1508</v>
      </c>
      <c r="B793" s="214" t="s">
        <v>1509</v>
      </c>
      <c r="C793" s="215">
        <v>0</v>
      </c>
      <c r="D793" s="216">
        <f t="shared" si="285"/>
        <v>0</v>
      </c>
      <c r="E793" s="218"/>
      <c r="F793" s="218"/>
      <c r="G793" s="217">
        <f t="shared" si="286"/>
        <v>0</v>
      </c>
      <c r="H793" s="209" t="str">
        <f t="shared" si="287"/>
        <v>项</v>
      </c>
    </row>
    <row r="794" s="178" customFormat="1" ht="36" customHeight="1" spans="1:8">
      <c r="A794" s="213" t="s">
        <v>1510</v>
      </c>
      <c r="B794" s="214" t="s">
        <v>1511</v>
      </c>
      <c r="C794" s="215">
        <v>0</v>
      </c>
      <c r="D794" s="216">
        <f t="shared" si="285"/>
        <v>0</v>
      </c>
      <c r="E794" s="218"/>
      <c r="F794" s="218"/>
      <c r="G794" s="217">
        <f t="shared" si="286"/>
        <v>0</v>
      </c>
      <c r="H794" s="209" t="str">
        <f t="shared" si="287"/>
        <v>项</v>
      </c>
    </row>
    <row r="795" s="178" customFormat="1" ht="36" customHeight="1" spans="1:8">
      <c r="A795" s="213" t="s">
        <v>1512</v>
      </c>
      <c r="B795" s="214" t="s">
        <v>1513</v>
      </c>
      <c r="C795" s="215">
        <v>0</v>
      </c>
      <c r="D795" s="216">
        <f t="shared" si="285"/>
        <v>0</v>
      </c>
      <c r="E795" s="218"/>
      <c r="F795" s="218"/>
      <c r="G795" s="217">
        <f t="shared" si="286"/>
        <v>0</v>
      </c>
      <c r="H795" s="209" t="str">
        <f t="shared" si="287"/>
        <v>项</v>
      </c>
    </row>
    <row r="796" s="178" customFormat="1" ht="36" customHeight="1" spans="1:8">
      <c r="A796" s="213" t="s">
        <v>1514</v>
      </c>
      <c r="B796" s="214" t="s">
        <v>285</v>
      </c>
      <c r="C796" s="215">
        <v>0</v>
      </c>
      <c r="D796" s="216">
        <f t="shared" si="285"/>
        <v>0</v>
      </c>
      <c r="E796" s="218"/>
      <c r="F796" s="218"/>
      <c r="G796" s="217">
        <f t="shared" si="286"/>
        <v>0</v>
      </c>
      <c r="H796" s="209" t="str">
        <f t="shared" si="287"/>
        <v>项</v>
      </c>
    </row>
    <row r="797" s="178" customFormat="1" ht="36" customHeight="1" spans="1:8">
      <c r="A797" s="213" t="s">
        <v>1515</v>
      </c>
      <c r="B797" s="214" t="s">
        <v>1516</v>
      </c>
      <c r="C797" s="215">
        <v>0</v>
      </c>
      <c r="D797" s="216">
        <f t="shared" si="285"/>
        <v>0</v>
      </c>
      <c r="E797" s="218"/>
      <c r="F797" s="218"/>
      <c r="G797" s="217">
        <f t="shared" si="286"/>
        <v>0</v>
      </c>
      <c r="H797" s="209" t="str">
        <f t="shared" si="287"/>
        <v>项</v>
      </c>
    </row>
    <row r="798" s="178" customFormat="1" ht="36" customHeight="1" spans="1:8">
      <c r="A798" s="213" t="s">
        <v>1517</v>
      </c>
      <c r="B798" s="214" t="s">
        <v>202</v>
      </c>
      <c r="C798" s="215">
        <v>0</v>
      </c>
      <c r="D798" s="216">
        <f t="shared" si="285"/>
        <v>0</v>
      </c>
      <c r="E798" s="218"/>
      <c r="F798" s="218"/>
      <c r="G798" s="217">
        <f t="shared" si="286"/>
        <v>0</v>
      </c>
      <c r="H798" s="209" t="str">
        <f t="shared" si="287"/>
        <v>项</v>
      </c>
    </row>
    <row r="799" s="178" customFormat="1" ht="36" customHeight="1" spans="1:8">
      <c r="A799" s="213" t="s">
        <v>1518</v>
      </c>
      <c r="B799" s="214" t="s">
        <v>1519</v>
      </c>
      <c r="C799" s="215">
        <v>0</v>
      </c>
      <c r="D799" s="216">
        <f t="shared" si="285"/>
        <v>0</v>
      </c>
      <c r="E799" s="218"/>
      <c r="F799" s="218"/>
      <c r="G799" s="217">
        <f t="shared" si="286"/>
        <v>0</v>
      </c>
      <c r="H799" s="209" t="str">
        <f t="shared" si="287"/>
        <v>项</v>
      </c>
    </row>
    <row r="800" s="178" customFormat="1" ht="36" customHeight="1" spans="1:8">
      <c r="A800" s="213" t="s">
        <v>1520</v>
      </c>
      <c r="B800" s="214" t="s">
        <v>1521</v>
      </c>
      <c r="C800" s="207">
        <f>C801</f>
        <v>8160</v>
      </c>
      <c r="D800" s="208">
        <f>D801</f>
        <v>-6008</v>
      </c>
      <c r="E800" s="207">
        <f>E801</f>
        <v>0</v>
      </c>
      <c r="F800" s="207">
        <f>F801</f>
        <v>-6008</v>
      </c>
      <c r="G800" s="207">
        <f>G801</f>
        <v>2152</v>
      </c>
      <c r="H800" s="209" t="s">
        <v>182</v>
      </c>
    </row>
    <row r="801" s="178" customFormat="1" ht="36" customHeight="1" spans="1:8">
      <c r="A801" s="223" t="s">
        <v>1522</v>
      </c>
      <c r="B801" s="214" t="s">
        <v>1521</v>
      </c>
      <c r="C801" s="215">
        <v>8160</v>
      </c>
      <c r="D801" s="216">
        <f t="shared" ref="D801:D813" si="288">E801+F801</f>
        <v>-6008</v>
      </c>
      <c r="E801" s="219"/>
      <c r="F801" s="219">
        <f>-8110+2102</f>
        <v>-6008</v>
      </c>
      <c r="G801" s="217">
        <f t="shared" ref="G801:G813" si="289">C801+D801</f>
        <v>2152</v>
      </c>
      <c r="H801" s="209" t="str">
        <f t="shared" ref="H801:H813" si="290">IF(LEN(A801)=3,"类",IF(LEN(A801)=5,"款","项"))</f>
        <v>项</v>
      </c>
    </row>
    <row r="802" s="178" customFormat="1" ht="36" customHeight="1" spans="1:8">
      <c r="A802" s="210" t="s">
        <v>139</v>
      </c>
      <c r="B802" s="206" t="s">
        <v>140</v>
      </c>
      <c r="C802" s="207">
        <f>SUM(C803,C814,C816,C819,C821,C823)</f>
        <v>5520</v>
      </c>
      <c r="D802" s="208">
        <f>SUM(D803,D814,D816,D819,D821,D823)</f>
        <v>13200</v>
      </c>
      <c r="E802" s="207">
        <f>SUM(E803,E814,E816,E819,E821,E823)</f>
        <v>13200</v>
      </c>
      <c r="F802" s="207">
        <f>SUM(F803,F814,F816,F819,F821,F823)</f>
        <v>0</v>
      </c>
      <c r="G802" s="207">
        <f>SUM(G803,G814,G816,G819,G821,G823)</f>
        <v>18720</v>
      </c>
      <c r="H802" s="209" t="s">
        <v>179</v>
      </c>
    </row>
    <row r="803" s="178" customFormat="1" ht="36" customHeight="1" spans="1:8">
      <c r="A803" s="213" t="s">
        <v>1523</v>
      </c>
      <c r="B803" s="214" t="s">
        <v>1524</v>
      </c>
      <c r="C803" s="207">
        <f>SUM(C804:C813)</f>
        <v>384</v>
      </c>
      <c r="D803" s="208">
        <f>SUM(D804:D813)</f>
        <v>120</v>
      </c>
      <c r="E803" s="207">
        <f>SUM(E804:E813)</f>
        <v>120</v>
      </c>
      <c r="F803" s="207">
        <f>SUM(F804:F813)</f>
        <v>0</v>
      </c>
      <c r="G803" s="207">
        <f>SUM(G804:G813)</f>
        <v>504</v>
      </c>
      <c r="H803" s="209" t="s">
        <v>182</v>
      </c>
    </row>
    <row r="804" s="178" customFormat="1" ht="36" customHeight="1" spans="1:8">
      <c r="A804" s="213" t="s">
        <v>1525</v>
      </c>
      <c r="B804" s="214" t="s">
        <v>184</v>
      </c>
      <c r="C804" s="215">
        <v>0</v>
      </c>
      <c r="D804" s="216">
        <f t="shared" si="288"/>
        <v>0</v>
      </c>
      <c r="E804" s="217"/>
      <c r="F804" s="217"/>
      <c r="G804" s="217">
        <f t="shared" si="289"/>
        <v>0</v>
      </c>
      <c r="H804" s="209" t="str">
        <f t="shared" si="290"/>
        <v>项</v>
      </c>
    </row>
    <row r="805" s="178" customFormat="1" ht="36" customHeight="1" spans="1:8">
      <c r="A805" s="213" t="s">
        <v>1526</v>
      </c>
      <c r="B805" s="214" t="s">
        <v>186</v>
      </c>
      <c r="C805" s="215">
        <v>0</v>
      </c>
      <c r="D805" s="216">
        <f t="shared" si="288"/>
        <v>0</v>
      </c>
      <c r="E805" s="218"/>
      <c r="F805" s="218"/>
      <c r="G805" s="217">
        <f t="shared" si="289"/>
        <v>0</v>
      </c>
      <c r="H805" s="209" t="str">
        <f t="shared" si="290"/>
        <v>项</v>
      </c>
    </row>
    <row r="806" s="178" customFormat="1" ht="36" customHeight="1" spans="1:8">
      <c r="A806" s="213" t="s">
        <v>1527</v>
      </c>
      <c r="B806" s="214" t="s">
        <v>188</v>
      </c>
      <c r="C806" s="215">
        <v>0</v>
      </c>
      <c r="D806" s="216">
        <f t="shared" si="288"/>
        <v>0</v>
      </c>
      <c r="E806" s="218"/>
      <c r="F806" s="218"/>
      <c r="G806" s="217">
        <f t="shared" si="289"/>
        <v>0</v>
      </c>
      <c r="H806" s="209" t="str">
        <f t="shared" si="290"/>
        <v>项</v>
      </c>
    </row>
    <row r="807" s="178" customFormat="1" ht="36" customHeight="1" spans="1:8">
      <c r="A807" s="213" t="s">
        <v>1528</v>
      </c>
      <c r="B807" s="214" t="s">
        <v>1529</v>
      </c>
      <c r="C807" s="215">
        <v>244</v>
      </c>
      <c r="D807" s="216">
        <f t="shared" si="288"/>
        <v>40</v>
      </c>
      <c r="E807" s="219">
        <v>40</v>
      </c>
      <c r="F807" s="218"/>
      <c r="G807" s="217">
        <f t="shared" si="289"/>
        <v>284</v>
      </c>
      <c r="H807" s="209" t="str">
        <f t="shared" si="290"/>
        <v>项</v>
      </c>
    </row>
    <row r="808" s="178" customFormat="1" ht="36" customHeight="1" spans="1:8">
      <c r="A808" s="213" t="s">
        <v>1530</v>
      </c>
      <c r="B808" s="214" t="s">
        <v>1531</v>
      </c>
      <c r="C808" s="215">
        <v>0</v>
      </c>
      <c r="D808" s="216">
        <f t="shared" si="288"/>
        <v>0</v>
      </c>
      <c r="E808" s="218"/>
      <c r="F808" s="218"/>
      <c r="G808" s="217">
        <f t="shared" si="289"/>
        <v>0</v>
      </c>
      <c r="H808" s="209" t="str">
        <f t="shared" si="290"/>
        <v>项</v>
      </c>
    </row>
    <row r="809" s="178" customFormat="1" ht="36" customHeight="1" spans="1:8">
      <c r="A809" s="213" t="s">
        <v>1532</v>
      </c>
      <c r="B809" s="214" t="s">
        <v>1533</v>
      </c>
      <c r="C809" s="215">
        <v>0</v>
      </c>
      <c r="D809" s="216">
        <f t="shared" si="288"/>
        <v>0</v>
      </c>
      <c r="E809" s="218"/>
      <c r="F809" s="218"/>
      <c r="G809" s="217">
        <f t="shared" si="289"/>
        <v>0</v>
      </c>
      <c r="H809" s="209" t="str">
        <f t="shared" si="290"/>
        <v>项</v>
      </c>
    </row>
    <row r="810" s="178" customFormat="1" ht="36" customHeight="1" spans="1:8">
      <c r="A810" s="213" t="s">
        <v>1534</v>
      </c>
      <c r="B810" s="214" t="s">
        <v>1535</v>
      </c>
      <c r="C810" s="215">
        <v>0</v>
      </c>
      <c r="D810" s="216">
        <f t="shared" si="288"/>
        <v>0</v>
      </c>
      <c r="E810" s="218"/>
      <c r="F810" s="218"/>
      <c r="G810" s="217">
        <f t="shared" si="289"/>
        <v>0</v>
      </c>
      <c r="H810" s="209" t="str">
        <f t="shared" si="290"/>
        <v>项</v>
      </c>
    </row>
    <row r="811" s="178" customFormat="1" ht="36" customHeight="1" spans="1:8">
      <c r="A811" s="213" t="s">
        <v>1536</v>
      </c>
      <c r="B811" s="214" t="s">
        <v>1537</v>
      </c>
      <c r="C811" s="215">
        <v>0</v>
      </c>
      <c r="D811" s="216">
        <f t="shared" si="288"/>
        <v>0</v>
      </c>
      <c r="E811" s="218"/>
      <c r="F811" s="218"/>
      <c r="G811" s="217">
        <f t="shared" si="289"/>
        <v>0</v>
      </c>
      <c r="H811" s="209" t="str">
        <f t="shared" si="290"/>
        <v>项</v>
      </c>
    </row>
    <row r="812" s="178" customFormat="1" ht="36" customHeight="1" spans="1:8">
      <c r="A812" s="213" t="s">
        <v>1538</v>
      </c>
      <c r="B812" s="214" t="s">
        <v>1539</v>
      </c>
      <c r="C812" s="215">
        <v>0</v>
      </c>
      <c r="D812" s="216">
        <f t="shared" si="288"/>
        <v>0</v>
      </c>
      <c r="E812" s="218"/>
      <c r="F812" s="218"/>
      <c r="G812" s="217">
        <f t="shared" si="289"/>
        <v>0</v>
      </c>
      <c r="H812" s="209" t="str">
        <f t="shared" si="290"/>
        <v>项</v>
      </c>
    </row>
    <row r="813" s="178" customFormat="1" ht="36" customHeight="1" spans="1:8">
      <c r="A813" s="213" t="s">
        <v>1540</v>
      </c>
      <c r="B813" s="214" t="s">
        <v>1541</v>
      </c>
      <c r="C813" s="215">
        <v>140</v>
      </c>
      <c r="D813" s="216">
        <f t="shared" si="288"/>
        <v>80</v>
      </c>
      <c r="E813" s="220">
        <v>80</v>
      </c>
      <c r="F813" s="217"/>
      <c r="G813" s="217">
        <f t="shared" si="289"/>
        <v>220</v>
      </c>
      <c r="H813" s="209" t="str">
        <f t="shared" si="290"/>
        <v>项</v>
      </c>
    </row>
    <row r="814" s="178" customFormat="1" ht="36" customHeight="1" spans="1:8">
      <c r="A814" s="213" t="s">
        <v>1542</v>
      </c>
      <c r="B814" s="214" t="s">
        <v>1543</v>
      </c>
      <c r="C814" s="207">
        <f>C815</f>
        <v>0</v>
      </c>
      <c r="D814" s="208">
        <f>D815</f>
        <v>0</v>
      </c>
      <c r="E814" s="207">
        <f>E815</f>
        <v>0</v>
      </c>
      <c r="F814" s="207">
        <f>F815</f>
        <v>0</v>
      </c>
      <c r="G814" s="207">
        <f>G815</f>
        <v>0</v>
      </c>
      <c r="H814" s="209" t="s">
        <v>182</v>
      </c>
    </row>
    <row r="815" s="178" customFormat="1" ht="36" customHeight="1" spans="1:8">
      <c r="A815" s="213">
        <v>2120201</v>
      </c>
      <c r="B815" s="225" t="s">
        <v>1543</v>
      </c>
      <c r="C815" s="215">
        <v>0</v>
      </c>
      <c r="D815" s="216">
        <f t="shared" ref="D815:D818" si="291">E815+F815</f>
        <v>0</v>
      </c>
      <c r="E815" s="218"/>
      <c r="F815" s="218"/>
      <c r="G815" s="217">
        <f t="shared" ref="G815:G818" si="292">C815+D815</f>
        <v>0</v>
      </c>
      <c r="H815" s="209" t="str">
        <f t="shared" ref="H815:H818" si="293">IF(LEN(A815)=3,"类",IF(LEN(A815)=5,"款","项"))</f>
        <v>项</v>
      </c>
    </row>
    <row r="816" s="178" customFormat="1" ht="36" customHeight="1" spans="1:8">
      <c r="A816" s="213" t="s">
        <v>1544</v>
      </c>
      <c r="B816" s="214" t="s">
        <v>1545</v>
      </c>
      <c r="C816" s="207">
        <f>SUM(C817:C818)</f>
        <v>733</v>
      </c>
      <c r="D816" s="208">
        <f>SUM(D817:D818)</f>
        <v>11389</v>
      </c>
      <c r="E816" s="207">
        <f>SUM(E817:E818)</f>
        <v>11389</v>
      </c>
      <c r="F816" s="207">
        <f>SUM(F817:F818)</f>
        <v>0</v>
      </c>
      <c r="G816" s="207">
        <f>SUM(G817:G818)</f>
        <v>12122</v>
      </c>
      <c r="H816" s="209" t="s">
        <v>182</v>
      </c>
    </row>
    <row r="817" s="178" customFormat="1" ht="36" customHeight="1" spans="1:8">
      <c r="A817" s="213" t="s">
        <v>1546</v>
      </c>
      <c r="B817" s="214" t="s">
        <v>1547</v>
      </c>
      <c r="C817" s="215">
        <v>0</v>
      </c>
      <c r="D817" s="216">
        <f t="shared" si="291"/>
        <v>0</v>
      </c>
      <c r="E817" s="218"/>
      <c r="F817" s="218"/>
      <c r="G817" s="217">
        <f t="shared" si="292"/>
        <v>0</v>
      </c>
      <c r="H817" s="209" t="str">
        <f t="shared" si="293"/>
        <v>项</v>
      </c>
    </row>
    <row r="818" s="178" customFormat="1" ht="36" customHeight="1" spans="1:8">
      <c r="A818" s="213" t="s">
        <v>1548</v>
      </c>
      <c r="B818" s="214" t="s">
        <v>1549</v>
      </c>
      <c r="C818" s="215">
        <v>733</v>
      </c>
      <c r="D818" s="216">
        <f t="shared" si="291"/>
        <v>11389</v>
      </c>
      <c r="E818" s="220">
        <v>11389</v>
      </c>
      <c r="F818" s="217"/>
      <c r="G818" s="217">
        <f t="shared" si="292"/>
        <v>12122</v>
      </c>
      <c r="H818" s="209" t="str">
        <f t="shared" si="293"/>
        <v>项</v>
      </c>
    </row>
    <row r="819" s="178" customFormat="1" ht="36" customHeight="1" spans="1:8">
      <c r="A819" s="213" t="s">
        <v>1550</v>
      </c>
      <c r="B819" s="214" t="s">
        <v>1551</v>
      </c>
      <c r="C819" s="207">
        <f>C820</f>
        <v>4082</v>
      </c>
      <c r="D819" s="208">
        <f>D820</f>
        <v>125</v>
      </c>
      <c r="E819" s="207">
        <f>E820</f>
        <v>125</v>
      </c>
      <c r="F819" s="207">
        <f>F820</f>
        <v>0</v>
      </c>
      <c r="G819" s="207">
        <f>G820</f>
        <v>4207</v>
      </c>
      <c r="H819" s="209" t="s">
        <v>182</v>
      </c>
    </row>
    <row r="820" s="178" customFormat="1" ht="36" customHeight="1" spans="1:8">
      <c r="A820" s="213">
        <v>2120501</v>
      </c>
      <c r="B820" s="225" t="s">
        <v>1551</v>
      </c>
      <c r="C820" s="215">
        <v>4082</v>
      </c>
      <c r="D820" s="216">
        <f t="shared" ref="D820:D824" si="294">E820+F820</f>
        <v>125</v>
      </c>
      <c r="E820" s="220">
        <v>125</v>
      </c>
      <c r="F820" s="217"/>
      <c r="G820" s="217">
        <f t="shared" ref="G820:G824" si="295">C820+D820</f>
        <v>4207</v>
      </c>
      <c r="H820" s="209" t="str">
        <f t="shared" ref="H820:H824" si="296">IF(LEN(A820)=3,"类",IF(LEN(A820)=5,"款","项"))</f>
        <v>项</v>
      </c>
    </row>
    <row r="821" s="178" customFormat="1" ht="36" customHeight="1" spans="1:8">
      <c r="A821" s="213" t="s">
        <v>1552</v>
      </c>
      <c r="B821" s="214" t="s">
        <v>1553</v>
      </c>
      <c r="C821" s="207">
        <f>C822</f>
        <v>0</v>
      </c>
      <c r="D821" s="208">
        <f>D822</f>
        <v>0</v>
      </c>
      <c r="E821" s="207">
        <f>E822</f>
        <v>0</v>
      </c>
      <c r="F821" s="207">
        <f>F822</f>
        <v>0</v>
      </c>
      <c r="G821" s="207">
        <f>G822</f>
        <v>0</v>
      </c>
      <c r="H821" s="209" t="s">
        <v>182</v>
      </c>
    </row>
    <row r="822" s="178" customFormat="1" ht="36" customHeight="1" spans="1:8">
      <c r="A822" s="213">
        <v>2120601</v>
      </c>
      <c r="B822" s="225" t="s">
        <v>1553</v>
      </c>
      <c r="C822" s="215">
        <v>0</v>
      </c>
      <c r="D822" s="216">
        <f t="shared" si="294"/>
        <v>0</v>
      </c>
      <c r="E822" s="218"/>
      <c r="F822" s="218"/>
      <c r="G822" s="217">
        <f t="shared" si="295"/>
        <v>0</v>
      </c>
      <c r="H822" s="209" t="str">
        <f t="shared" si="296"/>
        <v>项</v>
      </c>
    </row>
    <row r="823" s="178" customFormat="1" ht="36" customHeight="1" spans="1:8">
      <c r="A823" s="213" t="s">
        <v>1554</v>
      </c>
      <c r="B823" s="214" t="s">
        <v>1555</v>
      </c>
      <c r="C823" s="207">
        <f>C824</f>
        <v>321</v>
      </c>
      <c r="D823" s="208">
        <f>D824</f>
        <v>1566</v>
      </c>
      <c r="E823" s="207">
        <f>E824</f>
        <v>1566</v>
      </c>
      <c r="F823" s="207">
        <f>F824</f>
        <v>0</v>
      </c>
      <c r="G823" s="207">
        <f>G824</f>
        <v>1887</v>
      </c>
      <c r="H823" s="209" t="s">
        <v>182</v>
      </c>
    </row>
    <row r="824" s="178" customFormat="1" ht="36" customHeight="1" spans="1:8">
      <c r="A824" s="213">
        <v>2129999</v>
      </c>
      <c r="B824" s="225" t="s">
        <v>1555</v>
      </c>
      <c r="C824" s="215">
        <v>321</v>
      </c>
      <c r="D824" s="216">
        <f t="shared" si="294"/>
        <v>1566</v>
      </c>
      <c r="E824" s="219">
        <v>1566</v>
      </c>
      <c r="F824" s="218"/>
      <c r="G824" s="217">
        <f t="shared" si="295"/>
        <v>1887</v>
      </c>
      <c r="H824" s="209" t="str">
        <f t="shared" si="296"/>
        <v>项</v>
      </c>
    </row>
    <row r="825" s="178" customFormat="1" ht="36" customHeight="1" spans="1:8">
      <c r="A825" s="210" t="s">
        <v>141</v>
      </c>
      <c r="B825" s="206" t="s">
        <v>142</v>
      </c>
      <c r="C825" s="207">
        <f>SUM(C826,C852,C877,C905,C916,C923,C930,C933)</f>
        <v>35887</v>
      </c>
      <c r="D825" s="208">
        <f>SUM(D826,D852,D877,D905,D916,D923,D930,D933)</f>
        <v>-6975</v>
      </c>
      <c r="E825" s="207">
        <f>SUM(E826,E852,E877,E905,E916,E923,E930,E933)</f>
        <v>8624</v>
      </c>
      <c r="F825" s="207">
        <f>SUM(F826,F852,F877,F905,F916,F923,F930,F933)</f>
        <v>-15599</v>
      </c>
      <c r="G825" s="207">
        <f>SUM(G826,G852,G877,G905,G916,G923,G930,G933)</f>
        <v>28912</v>
      </c>
      <c r="H825" s="209" t="s">
        <v>179</v>
      </c>
    </row>
    <row r="826" s="178" customFormat="1" ht="36" customHeight="1" spans="1:8">
      <c r="A826" s="213" t="s">
        <v>1556</v>
      </c>
      <c r="B826" s="214" t="s">
        <v>1557</v>
      </c>
      <c r="C826" s="207">
        <f>SUM(C827:C851)</f>
        <v>6422</v>
      </c>
      <c r="D826" s="208">
        <f>SUM(D827:D851)</f>
        <v>-2221</v>
      </c>
      <c r="E826" s="207">
        <f>SUM(E827:E851)</f>
        <v>1741</v>
      </c>
      <c r="F826" s="207">
        <f>SUM(F827:F851)</f>
        <v>-3962</v>
      </c>
      <c r="G826" s="207">
        <f>SUM(G827:G851)</f>
        <v>4201</v>
      </c>
      <c r="H826" s="209" t="s">
        <v>182</v>
      </c>
    </row>
    <row r="827" s="178" customFormat="1" ht="36" customHeight="1" spans="1:8">
      <c r="A827" s="213" t="s">
        <v>1558</v>
      </c>
      <c r="B827" s="214" t="s">
        <v>184</v>
      </c>
      <c r="C827" s="215">
        <v>0</v>
      </c>
      <c r="D827" s="216">
        <f t="shared" ref="D827:D851" si="297">E827+F827</f>
        <v>0</v>
      </c>
      <c r="E827" s="217"/>
      <c r="F827" s="217"/>
      <c r="G827" s="217">
        <f t="shared" ref="G827:G851" si="298">C827+D827</f>
        <v>0</v>
      </c>
      <c r="H827" s="209" t="str">
        <f t="shared" ref="H827:H851" si="299">IF(LEN(A827)=3,"类",IF(LEN(A827)=5,"款","项"))</f>
        <v>项</v>
      </c>
    </row>
    <row r="828" s="178" customFormat="1" ht="36" customHeight="1" spans="1:8">
      <c r="A828" s="213" t="s">
        <v>1559</v>
      </c>
      <c r="B828" s="214" t="s">
        <v>186</v>
      </c>
      <c r="C828" s="215">
        <v>0</v>
      </c>
      <c r="D828" s="216">
        <f t="shared" si="297"/>
        <v>0</v>
      </c>
      <c r="E828" s="218"/>
      <c r="F828" s="218"/>
      <c r="G828" s="217">
        <f t="shared" si="298"/>
        <v>0</v>
      </c>
      <c r="H828" s="209" t="str">
        <f t="shared" si="299"/>
        <v>项</v>
      </c>
    </row>
    <row r="829" s="178" customFormat="1" ht="36" customHeight="1" spans="1:8">
      <c r="A829" s="213" t="s">
        <v>1560</v>
      </c>
      <c r="B829" s="214" t="s">
        <v>188</v>
      </c>
      <c r="C829" s="215">
        <v>0</v>
      </c>
      <c r="D829" s="216">
        <f t="shared" si="297"/>
        <v>0</v>
      </c>
      <c r="E829" s="218"/>
      <c r="F829" s="218"/>
      <c r="G829" s="217">
        <f t="shared" si="298"/>
        <v>0</v>
      </c>
      <c r="H829" s="209" t="str">
        <f t="shared" si="299"/>
        <v>项</v>
      </c>
    </row>
    <row r="830" s="178" customFormat="1" ht="36" customHeight="1" spans="1:8">
      <c r="A830" s="213" t="s">
        <v>1561</v>
      </c>
      <c r="B830" s="214" t="s">
        <v>202</v>
      </c>
      <c r="C830" s="215">
        <v>0</v>
      </c>
      <c r="D830" s="216">
        <f t="shared" si="297"/>
        <v>0</v>
      </c>
      <c r="E830" s="217"/>
      <c r="F830" s="217"/>
      <c r="G830" s="217">
        <f t="shared" si="298"/>
        <v>0</v>
      </c>
      <c r="H830" s="209" t="str">
        <f t="shared" si="299"/>
        <v>项</v>
      </c>
    </row>
    <row r="831" s="178" customFormat="1" ht="36" customHeight="1" spans="1:8">
      <c r="A831" s="213" t="s">
        <v>1562</v>
      </c>
      <c r="B831" s="214" t="s">
        <v>1563</v>
      </c>
      <c r="C831" s="215">
        <v>0</v>
      </c>
      <c r="D831" s="216">
        <f t="shared" si="297"/>
        <v>0</v>
      </c>
      <c r="E831" s="218"/>
      <c r="F831" s="218"/>
      <c r="G831" s="217">
        <f t="shared" si="298"/>
        <v>0</v>
      </c>
      <c r="H831" s="209" t="str">
        <f t="shared" si="299"/>
        <v>项</v>
      </c>
    </row>
    <row r="832" s="178" customFormat="1" ht="36" customHeight="1" spans="1:8">
      <c r="A832" s="213" t="s">
        <v>1564</v>
      </c>
      <c r="B832" s="214" t="s">
        <v>1565</v>
      </c>
      <c r="C832" s="215">
        <v>586</v>
      </c>
      <c r="D832" s="216">
        <f t="shared" si="297"/>
        <v>153</v>
      </c>
      <c r="E832" s="219">
        <v>153</v>
      </c>
      <c r="F832" s="218"/>
      <c r="G832" s="217">
        <f t="shared" si="298"/>
        <v>739</v>
      </c>
      <c r="H832" s="209" t="str">
        <f t="shared" si="299"/>
        <v>项</v>
      </c>
    </row>
    <row r="833" s="178" customFormat="1" ht="36" customHeight="1" spans="1:8">
      <c r="A833" s="213" t="s">
        <v>1566</v>
      </c>
      <c r="B833" s="214" t="s">
        <v>1567</v>
      </c>
      <c r="C833" s="215">
        <v>99</v>
      </c>
      <c r="D833" s="216">
        <f t="shared" si="297"/>
        <v>82</v>
      </c>
      <c r="E833" s="219">
        <v>82</v>
      </c>
      <c r="F833" s="218"/>
      <c r="G833" s="217">
        <f t="shared" si="298"/>
        <v>181</v>
      </c>
      <c r="H833" s="209" t="str">
        <f t="shared" si="299"/>
        <v>项</v>
      </c>
    </row>
    <row r="834" s="178" customFormat="1" ht="36" customHeight="1" spans="1:8">
      <c r="A834" s="213" t="s">
        <v>1568</v>
      </c>
      <c r="B834" s="214" t="s">
        <v>1569</v>
      </c>
      <c r="C834" s="215">
        <v>70</v>
      </c>
      <c r="D834" s="216">
        <f t="shared" si="297"/>
        <v>-47</v>
      </c>
      <c r="E834" s="219"/>
      <c r="F834" s="219">
        <v>-47</v>
      </c>
      <c r="G834" s="217">
        <f t="shared" si="298"/>
        <v>23</v>
      </c>
      <c r="H834" s="209" t="str">
        <f t="shared" si="299"/>
        <v>项</v>
      </c>
    </row>
    <row r="835" s="178" customFormat="1" ht="36" customHeight="1" spans="1:8">
      <c r="A835" s="213" t="s">
        <v>1570</v>
      </c>
      <c r="B835" s="214" t="s">
        <v>1571</v>
      </c>
      <c r="C835" s="215">
        <v>23</v>
      </c>
      <c r="D835" s="216">
        <f t="shared" si="297"/>
        <v>21</v>
      </c>
      <c r="E835" s="219">
        <v>21</v>
      </c>
      <c r="F835" s="218"/>
      <c r="G835" s="217">
        <f t="shared" si="298"/>
        <v>44</v>
      </c>
      <c r="H835" s="209" t="str">
        <f t="shared" si="299"/>
        <v>项</v>
      </c>
    </row>
    <row r="836" s="178" customFormat="1" ht="36" customHeight="1" spans="1:8">
      <c r="A836" s="213" t="s">
        <v>1572</v>
      </c>
      <c r="B836" s="214" t="s">
        <v>1573</v>
      </c>
      <c r="C836" s="215">
        <v>0</v>
      </c>
      <c r="D836" s="216">
        <f t="shared" si="297"/>
        <v>2</v>
      </c>
      <c r="E836" s="219">
        <v>2</v>
      </c>
      <c r="F836" s="218"/>
      <c r="G836" s="217">
        <f t="shared" si="298"/>
        <v>2</v>
      </c>
      <c r="H836" s="209" t="str">
        <f t="shared" si="299"/>
        <v>项</v>
      </c>
    </row>
    <row r="837" s="178" customFormat="1" ht="36" customHeight="1" spans="1:8">
      <c r="A837" s="213" t="s">
        <v>1574</v>
      </c>
      <c r="B837" s="214" t="s">
        <v>1575</v>
      </c>
      <c r="C837" s="215">
        <v>0</v>
      </c>
      <c r="D837" s="216">
        <f t="shared" si="297"/>
        <v>0</v>
      </c>
      <c r="E837" s="218"/>
      <c r="F837" s="218"/>
      <c r="G837" s="217">
        <f t="shared" si="298"/>
        <v>0</v>
      </c>
      <c r="H837" s="209" t="str">
        <f t="shared" si="299"/>
        <v>项</v>
      </c>
    </row>
    <row r="838" s="178" customFormat="1" ht="36" customHeight="1" spans="1:8">
      <c r="A838" s="213" t="s">
        <v>1576</v>
      </c>
      <c r="B838" s="214" t="s">
        <v>1577</v>
      </c>
      <c r="C838" s="215">
        <v>5</v>
      </c>
      <c r="D838" s="216">
        <f t="shared" si="297"/>
        <v>0</v>
      </c>
      <c r="E838" s="218"/>
      <c r="F838" s="218"/>
      <c r="G838" s="217">
        <f t="shared" si="298"/>
        <v>5</v>
      </c>
      <c r="H838" s="209" t="str">
        <f t="shared" si="299"/>
        <v>项</v>
      </c>
    </row>
    <row r="839" s="178" customFormat="1" ht="36" customHeight="1" spans="1:8">
      <c r="A839" s="213" t="s">
        <v>1578</v>
      </c>
      <c r="B839" s="214" t="s">
        <v>1579</v>
      </c>
      <c r="C839" s="215">
        <v>1</v>
      </c>
      <c r="D839" s="216">
        <f t="shared" si="297"/>
        <v>0</v>
      </c>
      <c r="E839" s="218"/>
      <c r="F839" s="218"/>
      <c r="G839" s="217">
        <f t="shared" si="298"/>
        <v>1</v>
      </c>
      <c r="H839" s="209" t="str">
        <f t="shared" si="299"/>
        <v>项</v>
      </c>
    </row>
    <row r="840" s="178" customFormat="1" ht="36" customHeight="1" spans="1:8">
      <c r="A840" s="213" t="s">
        <v>1580</v>
      </c>
      <c r="B840" s="214" t="s">
        <v>1581</v>
      </c>
      <c r="C840" s="215">
        <v>0</v>
      </c>
      <c r="D840" s="216">
        <f t="shared" si="297"/>
        <v>0</v>
      </c>
      <c r="E840" s="218"/>
      <c r="F840" s="218"/>
      <c r="G840" s="217">
        <f t="shared" si="298"/>
        <v>0</v>
      </c>
      <c r="H840" s="209" t="str">
        <f t="shared" si="299"/>
        <v>项</v>
      </c>
    </row>
    <row r="841" s="178" customFormat="1" ht="36" customHeight="1" spans="1:8">
      <c r="A841" s="213" t="s">
        <v>1582</v>
      </c>
      <c r="B841" s="214" t="s">
        <v>1583</v>
      </c>
      <c r="C841" s="215">
        <v>0</v>
      </c>
      <c r="D841" s="216">
        <f t="shared" si="297"/>
        <v>0</v>
      </c>
      <c r="E841" s="218"/>
      <c r="F841" s="218"/>
      <c r="G841" s="217">
        <f t="shared" si="298"/>
        <v>0</v>
      </c>
      <c r="H841" s="209" t="str">
        <f t="shared" si="299"/>
        <v>项</v>
      </c>
    </row>
    <row r="842" s="178" customFormat="1" ht="36" customHeight="1" spans="1:8">
      <c r="A842" s="213" t="s">
        <v>1584</v>
      </c>
      <c r="B842" s="214" t="s">
        <v>1585</v>
      </c>
      <c r="C842" s="215">
        <v>896</v>
      </c>
      <c r="D842" s="216">
        <f t="shared" si="297"/>
        <v>496</v>
      </c>
      <c r="E842" s="219">
        <v>496</v>
      </c>
      <c r="F842" s="218"/>
      <c r="G842" s="217">
        <f t="shared" si="298"/>
        <v>1392</v>
      </c>
      <c r="H842" s="209" t="str">
        <f t="shared" si="299"/>
        <v>项</v>
      </c>
    </row>
    <row r="843" s="178" customFormat="1" ht="36" customHeight="1" spans="1:8">
      <c r="A843" s="213" t="s">
        <v>1586</v>
      </c>
      <c r="B843" s="214" t="s">
        <v>1587</v>
      </c>
      <c r="C843" s="215">
        <v>168</v>
      </c>
      <c r="D843" s="216">
        <f t="shared" si="297"/>
        <v>0</v>
      </c>
      <c r="E843" s="218"/>
      <c r="F843" s="218"/>
      <c r="G843" s="217">
        <f t="shared" si="298"/>
        <v>168</v>
      </c>
      <c r="H843" s="209" t="str">
        <f t="shared" si="299"/>
        <v>项</v>
      </c>
    </row>
    <row r="844" s="178" customFormat="1" ht="36" customHeight="1" spans="1:8">
      <c r="A844" s="213" t="s">
        <v>1588</v>
      </c>
      <c r="B844" s="214" t="s">
        <v>1589</v>
      </c>
      <c r="C844" s="215">
        <v>0</v>
      </c>
      <c r="D844" s="216">
        <f t="shared" si="297"/>
        <v>0</v>
      </c>
      <c r="E844" s="218"/>
      <c r="F844" s="218"/>
      <c r="G844" s="217">
        <f t="shared" si="298"/>
        <v>0</v>
      </c>
      <c r="H844" s="209" t="str">
        <f t="shared" si="299"/>
        <v>项</v>
      </c>
    </row>
    <row r="845" s="178" customFormat="1" ht="36" customHeight="1" spans="1:8">
      <c r="A845" s="213" t="s">
        <v>1590</v>
      </c>
      <c r="B845" s="214" t="s">
        <v>1591</v>
      </c>
      <c r="C845" s="215">
        <v>87</v>
      </c>
      <c r="D845" s="216">
        <f t="shared" si="297"/>
        <v>333</v>
      </c>
      <c r="E845" s="219">
        <v>333</v>
      </c>
      <c r="F845" s="218"/>
      <c r="G845" s="217">
        <f t="shared" si="298"/>
        <v>420</v>
      </c>
      <c r="H845" s="209" t="str">
        <f t="shared" si="299"/>
        <v>项</v>
      </c>
    </row>
    <row r="846" s="178" customFormat="1" ht="36" customHeight="1" spans="1:8">
      <c r="A846" s="213" t="s">
        <v>1592</v>
      </c>
      <c r="B846" s="214" t="s">
        <v>1593</v>
      </c>
      <c r="C846" s="215">
        <v>1217</v>
      </c>
      <c r="D846" s="216">
        <f t="shared" si="297"/>
        <v>-1127</v>
      </c>
      <c r="E846" s="219"/>
      <c r="F846" s="219">
        <v>-1127</v>
      </c>
      <c r="G846" s="217">
        <f t="shared" si="298"/>
        <v>90</v>
      </c>
      <c r="H846" s="209" t="str">
        <f t="shared" si="299"/>
        <v>项</v>
      </c>
    </row>
    <row r="847" s="178" customFormat="1" ht="36" customHeight="1" spans="1:8">
      <c r="A847" s="213" t="s">
        <v>1594</v>
      </c>
      <c r="B847" s="214" t="s">
        <v>1595</v>
      </c>
      <c r="C847" s="215">
        <v>0</v>
      </c>
      <c r="D847" s="216">
        <f t="shared" si="297"/>
        <v>200</v>
      </c>
      <c r="E847" s="219">
        <v>200</v>
      </c>
      <c r="F847" s="218"/>
      <c r="G847" s="217">
        <f t="shared" si="298"/>
        <v>200</v>
      </c>
      <c r="H847" s="209" t="str">
        <f t="shared" si="299"/>
        <v>项</v>
      </c>
    </row>
    <row r="848" s="178" customFormat="1" ht="36" customHeight="1" spans="1:8">
      <c r="A848" s="213" t="s">
        <v>1596</v>
      </c>
      <c r="B848" s="214" t="s">
        <v>1597</v>
      </c>
      <c r="C848" s="215">
        <v>0</v>
      </c>
      <c r="D848" s="216">
        <f t="shared" si="297"/>
        <v>0</v>
      </c>
      <c r="E848" s="218"/>
      <c r="F848" s="218"/>
      <c r="G848" s="217">
        <f t="shared" si="298"/>
        <v>0</v>
      </c>
      <c r="H848" s="209" t="str">
        <f t="shared" si="299"/>
        <v>项</v>
      </c>
    </row>
    <row r="849" s="178" customFormat="1" ht="36" customHeight="1" spans="1:8">
      <c r="A849" s="213" t="s">
        <v>1598</v>
      </c>
      <c r="B849" s="214" t="s">
        <v>1599</v>
      </c>
      <c r="C849" s="215">
        <v>73</v>
      </c>
      <c r="D849" s="216">
        <f t="shared" si="297"/>
        <v>0</v>
      </c>
      <c r="E849" s="218"/>
      <c r="F849" s="218"/>
      <c r="G849" s="217">
        <f t="shared" si="298"/>
        <v>73</v>
      </c>
      <c r="H849" s="209" t="str">
        <f t="shared" si="299"/>
        <v>项</v>
      </c>
    </row>
    <row r="850" s="178" customFormat="1" ht="36" customHeight="1" spans="1:8">
      <c r="A850" s="213" t="s">
        <v>1600</v>
      </c>
      <c r="B850" s="214" t="s">
        <v>1601</v>
      </c>
      <c r="C850" s="215">
        <v>181</v>
      </c>
      <c r="D850" s="216">
        <f t="shared" si="297"/>
        <v>454</v>
      </c>
      <c r="E850" s="219">
        <v>454</v>
      </c>
      <c r="F850" s="218"/>
      <c r="G850" s="217">
        <f t="shared" si="298"/>
        <v>635</v>
      </c>
      <c r="H850" s="209" t="str">
        <f t="shared" si="299"/>
        <v>项</v>
      </c>
    </row>
    <row r="851" s="178" customFormat="1" ht="36" customHeight="1" spans="1:8">
      <c r="A851" s="213" t="s">
        <v>1602</v>
      </c>
      <c r="B851" s="214" t="s">
        <v>1603</v>
      </c>
      <c r="C851" s="215">
        <v>3016</v>
      </c>
      <c r="D851" s="216">
        <f t="shared" si="297"/>
        <v>-2788</v>
      </c>
      <c r="E851" s="219"/>
      <c r="F851" s="219">
        <v>-2788</v>
      </c>
      <c r="G851" s="217">
        <f t="shared" si="298"/>
        <v>228</v>
      </c>
      <c r="H851" s="209" t="str">
        <f t="shared" si="299"/>
        <v>项</v>
      </c>
    </row>
    <row r="852" s="178" customFormat="1" ht="36" customHeight="1" spans="1:8">
      <c r="A852" s="213" t="s">
        <v>1604</v>
      </c>
      <c r="B852" s="214" t="s">
        <v>1605</v>
      </c>
      <c r="C852" s="207">
        <f>SUM(C853:C876)</f>
        <v>6431</v>
      </c>
      <c r="D852" s="208">
        <f>SUM(D853:D876)</f>
        <v>-1865</v>
      </c>
      <c r="E852" s="207">
        <f>SUM(E853:E876)</f>
        <v>1808</v>
      </c>
      <c r="F852" s="207">
        <f>SUM(F853:F876)</f>
        <v>-3673</v>
      </c>
      <c r="G852" s="207">
        <f>SUM(G853:G876)</f>
        <v>4566</v>
      </c>
      <c r="H852" s="209" t="s">
        <v>182</v>
      </c>
    </row>
    <row r="853" s="178" customFormat="1" ht="36" customHeight="1" spans="1:8">
      <c r="A853" s="213" t="s">
        <v>1606</v>
      </c>
      <c r="B853" s="214" t="s">
        <v>184</v>
      </c>
      <c r="C853" s="215">
        <v>0</v>
      </c>
      <c r="D853" s="216">
        <f t="shared" ref="D853:D876" si="300">E853+F853</f>
        <v>0</v>
      </c>
      <c r="E853" s="217"/>
      <c r="F853" s="217"/>
      <c r="G853" s="217">
        <f t="shared" ref="G853:G876" si="301">C853+D853</f>
        <v>0</v>
      </c>
      <c r="H853" s="209" t="str">
        <f t="shared" ref="H853:H876" si="302">IF(LEN(A853)=3,"类",IF(LEN(A853)=5,"款","项"))</f>
        <v>项</v>
      </c>
    </row>
    <row r="854" s="178" customFormat="1" ht="36" customHeight="1" spans="1:8">
      <c r="A854" s="213" t="s">
        <v>1607</v>
      </c>
      <c r="B854" s="214" t="s">
        <v>186</v>
      </c>
      <c r="C854" s="215">
        <v>0</v>
      </c>
      <c r="D854" s="216">
        <f t="shared" si="300"/>
        <v>0</v>
      </c>
      <c r="E854" s="218"/>
      <c r="F854" s="218"/>
      <c r="G854" s="217">
        <f t="shared" si="301"/>
        <v>0</v>
      </c>
      <c r="H854" s="209" t="str">
        <f t="shared" si="302"/>
        <v>项</v>
      </c>
    </row>
    <row r="855" s="178" customFormat="1" ht="36" customHeight="1" spans="1:8">
      <c r="A855" s="213" t="s">
        <v>1608</v>
      </c>
      <c r="B855" s="214" t="s">
        <v>188</v>
      </c>
      <c r="C855" s="215">
        <v>0</v>
      </c>
      <c r="D855" s="216">
        <f t="shared" si="300"/>
        <v>0</v>
      </c>
      <c r="E855" s="218"/>
      <c r="F855" s="218"/>
      <c r="G855" s="217">
        <f t="shared" si="301"/>
        <v>0</v>
      </c>
      <c r="H855" s="209" t="str">
        <f t="shared" si="302"/>
        <v>项</v>
      </c>
    </row>
    <row r="856" s="178" customFormat="1" ht="36" customHeight="1" spans="1:8">
      <c r="A856" s="213" t="s">
        <v>1609</v>
      </c>
      <c r="B856" s="214" t="s">
        <v>1610</v>
      </c>
      <c r="C856" s="215">
        <v>0</v>
      </c>
      <c r="D856" s="216">
        <f t="shared" si="300"/>
        <v>0</v>
      </c>
      <c r="E856" s="217"/>
      <c r="F856" s="217"/>
      <c r="G856" s="217">
        <f t="shared" si="301"/>
        <v>0</v>
      </c>
      <c r="H856" s="209" t="str">
        <f t="shared" si="302"/>
        <v>项</v>
      </c>
    </row>
    <row r="857" s="178" customFormat="1" ht="36" customHeight="1" spans="1:8">
      <c r="A857" s="213" t="s">
        <v>1611</v>
      </c>
      <c r="B857" s="214" t="s">
        <v>1612</v>
      </c>
      <c r="C857" s="215">
        <v>3</v>
      </c>
      <c r="D857" s="216">
        <f t="shared" si="300"/>
        <v>210</v>
      </c>
      <c r="E857" s="219">
        <v>210</v>
      </c>
      <c r="F857" s="218"/>
      <c r="G857" s="217">
        <f t="shared" si="301"/>
        <v>213</v>
      </c>
      <c r="H857" s="209" t="str">
        <f t="shared" si="302"/>
        <v>项</v>
      </c>
    </row>
    <row r="858" s="178" customFormat="1" ht="36" customHeight="1" spans="1:8">
      <c r="A858" s="213" t="s">
        <v>1613</v>
      </c>
      <c r="B858" s="214" t="s">
        <v>1614</v>
      </c>
      <c r="C858" s="215">
        <v>0</v>
      </c>
      <c r="D858" s="216">
        <f t="shared" si="300"/>
        <v>0</v>
      </c>
      <c r="E858" s="218"/>
      <c r="F858" s="218"/>
      <c r="G858" s="217">
        <f t="shared" si="301"/>
        <v>0</v>
      </c>
      <c r="H858" s="209" t="str">
        <f t="shared" si="302"/>
        <v>项</v>
      </c>
    </row>
    <row r="859" s="178" customFormat="1" ht="36" customHeight="1" spans="1:8">
      <c r="A859" s="213" t="s">
        <v>1615</v>
      </c>
      <c r="B859" s="214" t="s">
        <v>1616</v>
      </c>
      <c r="C859" s="215">
        <v>0</v>
      </c>
      <c r="D859" s="216">
        <f t="shared" si="300"/>
        <v>811</v>
      </c>
      <c r="E859" s="219">
        <v>811</v>
      </c>
      <c r="F859" s="218"/>
      <c r="G859" s="217">
        <f t="shared" si="301"/>
        <v>811</v>
      </c>
      <c r="H859" s="209" t="str">
        <f t="shared" si="302"/>
        <v>项</v>
      </c>
    </row>
    <row r="860" s="178" customFormat="1" ht="36" customHeight="1" spans="1:8">
      <c r="A860" s="213" t="s">
        <v>1617</v>
      </c>
      <c r="B860" s="214" t="s">
        <v>1618</v>
      </c>
      <c r="C860" s="215">
        <v>1209</v>
      </c>
      <c r="D860" s="216">
        <f t="shared" si="300"/>
        <v>697</v>
      </c>
      <c r="E860" s="219">
        <v>697</v>
      </c>
      <c r="F860" s="218"/>
      <c r="G860" s="217">
        <f t="shared" si="301"/>
        <v>1906</v>
      </c>
      <c r="H860" s="209" t="str">
        <f t="shared" si="302"/>
        <v>项</v>
      </c>
    </row>
    <row r="861" s="178" customFormat="1" ht="36" customHeight="1" spans="1:8">
      <c r="A861" s="213" t="s">
        <v>1619</v>
      </c>
      <c r="B861" s="214" t="s">
        <v>1620</v>
      </c>
      <c r="C861" s="215">
        <v>0</v>
      </c>
      <c r="D861" s="216">
        <f t="shared" si="300"/>
        <v>0</v>
      </c>
      <c r="E861" s="218"/>
      <c r="F861" s="218"/>
      <c r="G861" s="217">
        <f t="shared" si="301"/>
        <v>0</v>
      </c>
      <c r="H861" s="209" t="str">
        <f t="shared" si="302"/>
        <v>项</v>
      </c>
    </row>
    <row r="862" s="178" customFormat="1" ht="36" customHeight="1" spans="1:8">
      <c r="A862" s="213" t="s">
        <v>1621</v>
      </c>
      <c r="B862" s="214" t="s">
        <v>1622</v>
      </c>
      <c r="C862" s="215">
        <v>0</v>
      </c>
      <c r="D862" s="216">
        <f t="shared" si="300"/>
        <v>10</v>
      </c>
      <c r="E862" s="219">
        <v>10</v>
      </c>
      <c r="F862" s="218"/>
      <c r="G862" s="217">
        <f t="shared" si="301"/>
        <v>10</v>
      </c>
      <c r="H862" s="209" t="str">
        <f t="shared" si="302"/>
        <v>项</v>
      </c>
    </row>
    <row r="863" s="178" customFormat="1" ht="36" customHeight="1" spans="1:8">
      <c r="A863" s="213" t="s">
        <v>1623</v>
      </c>
      <c r="B863" s="214" t="s">
        <v>1624</v>
      </c>
      <c r="C863" s="215">
        <v>0</v>
      </c>
      <c r="D863" s="216">
        <f t="shared" si="300"/>
        <v>0</v>
      </c>
      <c r="E863" s="218"/>
      <c r="F863" s="218"/>
      <c r="G863" s="217">
        <f t="shared" si="301"/>
        <v>0</v>
      </c>
      <c r="H863" s="209" t="str">
        <f t="shared" si="302"/>
        <v>项</v>
      </c>
    </row>
    <row r="864" s="178" customFormat="1" ht="36" customHeight="1" spans="1:8">
      <c r="A864" s="213" t="s">
        <v>1625</v>
      </c>
      <c r="B864" s="214" t="s">
        <v>1626</v>
      </c>
      <c r="C864" s="215">
        <v>0</v>
      </c>
      <c r="D864" s="216">
        <f t="shared" si="300"/>
        <v>0</v>
      </c>
      <c r="E864" s="218"/>
      <c r="F864" s="218"/>
      <c r="G864" s="217">
        <f t="shared" si="301"/>
        <v>0</v>
      </c>
      <c r="H864" s="209" t="str">
        <f t="shared" si="302"/>
        <v>项</v>
      </c>
    </row>
    <row r="865" s="178" customFormat="1" ht="36" customHeight="1" spans="1:8">
      <c r="A865" s="213" t="s">
        <v>1627</v>
      </c>
      <c r="B865" s="214" t="s">
        <v>1628</v>
      </c>
      <c r="C865" s="215">
        <v>0</v>
      </c>
      <c r="D865" s="216">
        <f t="shared" si="300"/>
        <v>0</v>
      </c>
      <c r="E865" s="218"/>
      <c r="F865" s="218"/>
      <c r="G865" s="217">
        <f t="shared" si="301"/>
        <v>0</v>
      </c>
      <c r="H865" s="209" t="str">
        <f t="shared" si="302"/>
        <v>项</v>
      </c>
    </row>
    <row r="866" s="178" customFormat="1" ht="36" customHeight="1" spans="1:8">
      <c r="A866" s="213" t="s">
        <v>1629</v>
      </c>
      <c r="B866" s="214" t="s">
        <v>546</v>
      </c>
      <c r="C866" s="215">
        <v>0</v>
      </c>
      <c r="D866" s="216">
        <f t="shared" si="300"/>
        <v>0</v>
      </c>
      <c r="E866" s="218"/>
      <c r="F866" s="218"/>
      <c r="G866" s="217">
        <f t="shared" si="301"/>
        <v>0</v>
      </c>
      <c r="H866" s="209" t="str">
        <f t="shared" si="302"/>
        <v>项</v>
      </c>
    </row>
    <row r="867" s="178" customFormat="1" ht="36" customHeight="1" spans="1:8">
      <c r="A867" s="213" t="s">
        <v>1630</v>
      </c>
      <c r="B867" s="214" t="s">
        <v>1631</v>
      </c>
      <c r="C867" s="215">
        <v>0</v>
      </c>
      <c r="D867" s="216">
        <f t="shared" si="300"/>
        <v>0</v>
      </c>
      <c r="E867" s="218"/>
      <c r="F867" s="218"/>
      <c r="G867" s="217">
        <f t="shared" si="301"/>
        <v>0</v>
      </c>
      <c r="H867" s="209" t="str">
        <f t="shared" si="302"/>
        <v>项</v>
      </c>
    </row>
    <row r="868" s="178" customFormat="1" ht="36" customHeight="1" spans="1:8">
      <c r="A868" s="213" t="s">
        <v>1632</v>
      </c>
      <c r="B868" s="214" t="s">
        <v>1633</v>
      </c>
      <c r="C868" s="215">
        <v>0</v>
      </c>
      <c r="D868" s="216">
        <f t="shared" si="300"/>
        <v>0</v>
      </c>
      <c r="E868" s="218"/>
      <c r="F868" s="218"/>
      <c r="G868" s="217">
        <f t="shared" si="301"/>
        <v>0</v>
      </c>
      <c r="H868" s="209" t="str">
        <f t="shared" si="302"/>
        <v>项</v>
      </c>
    </row>
    <row r="869" s="178" customFormat="1" ht="36" customHeight="1" spans="1:8">
      <c r="A869" s="213" t="s">
        <v>1634</v>
      </c>
      <c r="B869" s="214" t="s">
        <v>1635</v>
      </c>
      <c r="C869" s="215">
        <v>0</v>
      </c>
      <c r="D869" s="216">
        <f t="shared" si="300"/>
        <v>0</v>
      </c>
      <c r="E869" s="218"/>
      <c r="F869" s="218"/>
      <c r="G869" s="217">
        <f t="shared" si="301"/>
        <v>0</v>
      </c>
      <c r="H869" s="209" t="str">
        <f t="shared" si="302"/>
        <v>项</v>
      </c>
    </row>
    <row r="870" s="178" customFormat="1" ht="36" customHeight="1" spans="1:8">
      <c r="A870" s="213" t="s">
        <v>1636</v>
      </c>
      <c r="B870" s="214" t="s">
        <v>1637</v>
      </c>
      <c r="C870" s="215">
        <v>0</v>
      </c>
      <c r="D870" s="216">
        <f t="shared" si="300"/>
        <v>0</v>
      </c>
      <c r="E870" s="218"/>
      <c r="F870" s="218"/>
      <c r="G870" s="217">
        <f t="shared" si="301"/>
        <v>0</v>
      </c>
      <c r="H870" s="209" t="str">
        <f t="shared" si="302"/>
        <v>项</v>
      </c>
    </row>
    <row r="871" s="178" customFormat="1" ht="36" customHeight="1" spans="1:8">
      <c r="A871" s="213" t="s">
        <v>1638</v>
      </c>
      <c r="B871" s="214" t="s">
        <v>1639</v>
      </c>
      <c r="C871" s="215">
        <v>0</v>
      </c>
      <c r="D871" s="216">
        <f t="shared" si="300"/>
        <v>0</v>
      </c>
      <c r="E871" s="218"/>
      <c r="F871" s="218"/>
      <c r="G871" s="217">
        <f t="shared" si="301"/>
        <v>0</v>
      </c>
      <c r="H871" s="209" t="str">
        <f t="shared" si="302"/>
        <v>项</v>
      </c>
    </row>
    <row r="872" s="178" customFormat="1" ht="36" customHeight="1" spans="1:8">
      <c r="A872" s="213" t="s">
        <v>1640</v>
      </c>
      <c r="B872" s="214" t="s">
        <v>1641</v>
      </c>
      <c r="C872" s="215">
        <v>94</v>
      </c>
      <c r="D872" s="216">
        <f t="shared" si="300"/>
        <v>80</v>
      </c>
      <c r="E872" s="219">
        <v>80</v>
      </c>
      <c r="F872" s="218"/>
      <c r="G872" s="217">
        <f t="shared" si="301"/>
        <v>174</v>
      </c>
      <c r="H872" s="209" t="str">
        <f t="shared" si="302"/>
        <v>项</v>
      </c>
    </row>
    <row r="873" s="178" customFormat="1" ht="36" customHeight="1" spans="1:8">
      <c r="A873" s="213" t="s">
        <v>1642</v>
      </c>
      <c r="B873" s="214" t="s">
        <v>1643</v>
      </c>
      <c r="C873" s="215">
        <v>0</v>
      </c>
      <c r="D873" s="216">
        <f t="shared" si="300"/>
        <v>0</v>
      </c>
      <c r="E873" s="218"/>
      <c r="F873" s="218"/>
      <c r="G873" s="217">
        <f t="shared" si="301"/>
        <v>0</v>
      </c>
      <c r="H873" s="209" t="str">
        <f t="shared" si="302"/>
        <v>项</v>
      </c>
    </row>
    <row r="874" s="178" customFormat="1" ht="36" customHeight="1" spans="1:8">
      <c r="A874" s="213" t="s">
        <v>1644</v>
      </c>
      <c r="B874" s="214" t="s">
        <v>1645</v>
      </c>
      <c r="C874" s="215">
        <v>0</v>
      </c>
      <c r="D874" s="216">
        <f t="shared" si="300"/>
        <v>0</v>
      </c>
      <c r="E874" s="218"/>
      <c r="F874" s="218"/>
      <c r="G874" s="217">
        <f t="shared" si="301"/>
        <v>0</v>
      </c>
      <c r="H874" s="209" t="str">
        <f t="shared" si="302"/>
        <v>项</v>
      </c>
    </row>
    <row r="875" s="178" customFormat="1" ht="36" customHeight="1" spans="1:8">
      <c r="A875" s="213" t="s">
        <v>1646</v>
      </c>
      <c r="B875" s="214" t="s">
        <v>1575</v>
      </c>
      <c r="C875" s="215">
        <v>0</v>
      </c>
      <c r="D875" s="216">
        <f t="shared" si="300"/>
        <v>0</v>
      </c>
      <c r="E875" s="218"/>
      <c r="F875" s="218"/>
      <c r="G875" s="217">
        <f t="shared" si="301"/>
        <v>0</v>
      </c>
      <c r="H875" s="209" t="str">
        <f t="shared" si="302"/>
        <v>项</v>
      </c>
    </row>
    <row r="876" s="178" customFormat="1" ht="36" customHeight="1" spans="1:8">
      <c r="A876" s="213" t="s">
        <v>1647</v>
      </c>
      <c r="B876" s="214" t="s">
        <v>1648</v>
      </c>
      <c r="C876" s="215">
        <v>5125</v>
      </c>
      <c r="D876" s="216">
        <f t="shared" si="300"/>
        <v>-3673</v>
      </c>
      <c r="E876" s="220"/>
      <c r="F876" s="220">
        <v>-3673</v>
      </c>
      <c r="G876" s="217">
        <f t="shared" si="301"/>
        <v>1452</v>
      </c>
      <c r="H876" s="209" t="str">
        <f t="shared" si="302"/>
        <v>项</v>
      </c>
    </row>
    <row r="877" s="178" customFormat="1" ht="36" customHeight="1" spans="1:8">
      <c r="A877" s="213" t="s">
        <v>1649</v>
      </c>
      <c r="B877" s="214" t="s">
        <v>1650</v>
      </c>
      <c r="C877" s="207">
        <f>SUM(C878:C904)</f>
        <v>5208</v>
      </c>
      <c r="D877" s="208">
        <f>SUM(D878:D904)</f>
        <v>-1720</v>
      </c>
      <c r="E877" s="207">
        <f>SUM(E878:E904)</f>
        <v>743</v>
      </c>
      <c r="F877" s="207">
        <f>SUM(F878:F904)</f>
        <v>-2463</v>
      </c>
      <c r="G877" s="207">
        <f>SUM(G878:G904)</f>
        <v>3488</v>
      </c>
      <c r="H877" s="209" t="s">
        <v>182</v>
      </c>
    </row>
    <row r="878" s="178" customFormat="1" ht="36" customHeight="1" spans="1:8">
      <c r="A878" s="213" t="s">
        <v>1651</v>
      </c>
      <c r="B878" s="214" t="s">
        <v>184</v>
      </c>
      <c r="C878" s="215">
        <v>0</v>
      </c>
      <c r="D878" s="216">
        <f t="shared" ref="D878:D904" si="303">E878+F878</f>
        <v>0</v>
      </c>
      <c r="E878" s="217"/>
      <c r="F878" s="217"/>
      <c r="G878" s="217">
        <f t="shared" ref="G878:G904" si="304">C878+D878</f>
        <v>0</v>
      </c>
      <c r="H878" s="209" t="str">
        <f t="shared" ref="H878:H904" si="305">IF(LEN(A878)=3,"类",IF(LEN(A878)=5,"款","项"))</f>
        <v>项</v>
      </c>
    </row>
    <row r="879" s="178" customFormat="1" ht="36" customHeight="1" spans="1:8">
      <c r="A879" s="213" t="s">
        <v>1652</v>
      </c>
      <c r="B879" s="214" t="s">
        <v>186</v>
      </c>
      <c r="C879" s="215">
        <v>0</v>
      </c>
      <c r="D879" s="216">
        <f t="shared" si="303"/>
        <v>0</v>
      </c>
      <c r="E879" s="218"/>
      <c r="F879" s="218"/>
      <c r="G879" s="217">
        <f t="shared" si="304"/>
        <v>0</v>
      </c>
      <c r="H879" s="209" t="str">
        <f t="shared" si="305"/>
        <v>项</v>
      </c>
    </row>
    <row r="880" s="178" customFormat="1" ht="36" customHeight="1" spans="1:8">
      <c r="A880" s="213" t="s">
        <v>1653</v>
      </c>
      <c r="B880" s="214" t="s">
        <v>188</v>
      </c>
      <c r="C880" s="215">
        <v>0</v>
      </c>
      <c r="D880" s="216">
        <f t="shared" si="303"/>
        <v>0</v>
      </c>
      <c r="E880" s="218"/>
      <c r="F880" s="218"/>
      <c r="G880" s="217">
        <f t="shared" si="304"/>
        <v>0</v>
      </c>
      <c r="H880" s="209" t="str">
        <f t="shared" si="305"/>
        <v>项</v>
      </c>
    </row>
    <row r="881" s="178" customFormat="1" ht="36" customHeight="1" spans="1:8">
      <c r="A881" s="213" t="s">
        <v>1654</v>
      </c>
      <c r="B881" s="214" t="s">
        <v>1655</v>
      </c>
      <c r="C881" s="215">
        <v>7</v>
      </c>
      <c r="D881" s="216">
        <f t="shared" si="303"/>
        <v>10</v>
      </c>
      <c r="E881" s="220">
        <v>10</v>
      </c>
      <c r="F881" s="217"/>
      <c r="G881" s="217">
        <f t="shared" si="304"/>
        <v>17</v>
      </c>
      <c r="H881" s="209" t="str">
        <f t="shared" si="305"/>
        <v>项</v>
      </c>
    </row>
    <row r="882" s="178" customFormat="1" ht="36" customHeight="1" spans="1:8">
      <c r="A882" s="213" t="s">
        <v>1656</v>
      </c>
      <c r="B882" s="214" t="s">
        <v>1657</v>
      </c>
      <c r="C882" s="215">
        <v>1292</v>
      </c>
      <c r="D882" s="216">
        <f t="shared" si="303"/>
        <v>170</v>
      </c>
      <c r="E882" s="219">
        <v>170</v>
      </c>
      <c r="F882" s="218"/>
      <c r="G882" s="217">
        <f t="shared" si="304"/>
        <v>1462</v>
      </c>
      <c r="H882" s="209" t="str">
        <f t="shared" si="305"/>
        <v>项</v>
      </c>
    </row>
    <row r="883" s="178" customFormat="1" ht="36" customHeight="1" spans="1:8">
      <c r="A883" s="213" t="s">
        <v>1658</v>
      </c>
      <c r="B883" s="214" t="s">
        <v>1659</v>
      </c>
      <c r="C883" s="215">
        <v>0</v>
      </c>
      <c r="D883" s="216">
        <f t="shared" si="303"/>
        <v>0</v>
      </c>
      <c r="E883" s="218"/>
      <c r="F883" s="218"/>
      <c r="G883" s="217">
        <f t="shared" si="304"/>
        <v>0</v>
      </c>
      <c r="H883" s="209" t="str">
        <f t="shared" si="305"/>
        <v>项</v>
      </c>
    </row>
    <row r="884" s="178" customFormat="1" ht="36" customHeight="1" spans="1:8">
      <c r="A884" s="213" t="s">
        <v>1660</v>
      </c>
      <c r="B884" s="214" t="s">
        <v>1661</v>
      </c>
      <c r="C884" s="215">
        <v>0</v>
      </c>
      <c r="D884" s="216">
        <f t="shared" si="303"/>
        <v>0</v>
      </c>
      <c r="E884" s="218"/>
      <c r="F884" s="218"/>
      <c r="G884" s="217">
        <f t="shared" si="304"/>
        <v>0</v>
      </c>
      <c r="H884" s="209" t="str">
        <f t="shared" si="305"/>
        <v>项</v>
      </c>
    </row>
    <row r="885" s="178" customFormat="1" ht="36" customHeight="1" spans="1:8">
      <c r="A885" s="213" t="s">
        <v>1662</v>
      </c>
      <c r="B885" s="214" t="s">
        <v>1663</v>
      </c>
      <c r="C885" s="215">
        <v>0</v>
      </c>
      <c r="D885" s="216">
        <f t="shared" si="303"/>
        <v>0</v>
      </c>
      <c r="E885" s="218"/>
      <c r="F885" s="218"/>
      <c r="G885" s="217">
        <f t="shared" si="304"/>
        <v>0</v>
      </c>
      <c r="H885" s="209" t="str">
        <f t="shared" si="305"/>
        <v>项</v>
      </c>
    </row>
    <row r="886" s="178" customFormat="1" ht="36" customHeight="1" spans="1:8">
      <c r="A886" s="213" t="s">
        <v>1664</v>
      </c>
      <c r="B886" s="214" t="s">
        <v>1665</v>
      </c>
      <c r="C886" s="215">
        <v>8</v>
      </c>
      <c r="D886" s="216">
        <f t="shared" si="303"/>
        <v>0</v>
      </c>
      <c r="E886" s="218"/>
      <c r="F886" s="218"/>
      <c r="G886" s="217">
        <f t="shared" si="304"/>
        <v>8</v>
      </c>
      <c r="H886" s="209" t="str">
        <f t="shared" si="305"/>
        <v>项</v>
      </c>
    </row>
    <row r="887" s="178" customFormat="1" ht="36" customHeight="1" spans="1:8">
      <c r="A887" s="213" t="s">
        <v>1666</v>
      </c>
      <c r="B887" s="214" t="s">
        <v>1667</v>
      </c>
      <c r="C887" s="215">
        <v>0</v>
      </c>
      <c r="D887" s="216">
        <f t="shared" si="303"/>
        <v>0</v>
      </c>
      <c r="E887" s="218"/>
      <c r="F887" s="218"/>
      <c r="G887" s="217">
        <f t="shared" si="304"/>
        <v>0</v>
      </c>
      <c r="H887" s="209" t="str">
        <f t="shared" si="305"/>
        <v>项</v>
      </c>
    </row>
    <row r="888" s="178" customFormat="1" ht="36" customHeight="1" spans="1:8">
      <c r="A888" s="213" t="s">
        <v>1668</v>
      </c>
      <c r="B888" s="214" t="s">
        <v>1669</v>
      </c>
      <c r="C888" s="215">
        <v>0</v>
      </c>
      <c r="D888" s="216">
        <f t="shared" si="303"/>
        <v>20</v>
      </c>
      <c r="E888" s="219">
        <v>20</v>
      </c>
      <c r="F888" s="218"/>
      <c r="G888" s="217">
        <f t="shared" si="304"/>
        <v>20</v>
      </c>
      <c r="H888" s="209" t="str">
        <f t="shared" si="305"/>
        <v>项</v>
      </c>
    </row>
    <row r="889" s="178" customFormat="1" ht="36" customHeight="1" spans="1:8">
      <c r="A889" s="213" t="s">
        <v>1670</v>
      </c>
      <c r="B889" s="214" t="s">
        <v>1671</v>
      </c>
      <c r="C889" s="215">
        <v>0</v>
      </c>
      <c r="D889" s="216">
        <f t="shared" si="303"/>
        <v>0</v>
      </c>
      <c r="E889" s="218"/>
      <c r="F889" s="218"/>
      <c r="G889" s="217">
        <f t="shared" si="304"/>
        <v>0</v>
      </c>
      <c r="H889" s="209" t="str">
        <f t="shared" si="305"/>
        <v>项</v>
      </c>
    </row>
    <row r="890" s="178" customFormat="1" ht="36" customHeight="1" spans="1:8">
      <c r="A890" s="213" t="s">
        <v>1672</v>
      </c>
      <c r="B890" s="214" t="s">
        <v>1673</v>
      </c>
      <c r="C890" s="215">
        <v>0</v>
      </c>
      <c r="D890" s="216">
        <f t="shared" si="303"/>
        <v>0</v>
      </c>
      <c r="E890" s="218"/>
      <c r="F890" s="218"/>
      <c r="G890" s="217">
        <f t="shared" si="304"/>
        <v>0</v>
      </c>
      <c r="H890" s="209" t="str">
        <f t="shared" si="305"/>
        <v>项</v>
      </c>
    </row>
    <row r="891" s="178" customFormat="1" ht="36" customHeight="1" spans="1:8">
      <c r="A891" s="213" t="s">
        <v>1674</v>
      </c>
      <c r="B891" s="214" t="s">
        <v>1675</v>
      </c>
      <c r="C891" s="215">
        <v>5</v>
      </c>
      <c r="D891" s="216">
        <f t="shared" si="303"/>
        <v>0</v>
      </c>
      <c r="E891" s="218"/>
      <c r="F891" s="218"/>
      <c r="G891" s="217">
        <f t="shared" si="304"/>
        <v>5</v>
      </c>
      <c r="H891" s="209" t="str">
        <f t="shared" si="305"/>
        <v>项</v>
      </c>
    </row>
    <row r="892" s="178" customFormat="1" ht="36" customHeight="1" spans="1:8">
      <c r="A892" s="213" t="s">
        <v>1676</v>
      </c>
      <c r="B892" s="214" t="s">
        <v>1677</v>
      </c>
      <c r="C892" s="215">
        <v>5</v>
      </c>
      <c r="D892" s="216">
        <f t="shared" si="303"/>
        <v>60</v>
      </c>
      <c r="E892" s="219">
        <v>60</v>
      </c>
      <c r="F892" s="218"/>
      <c r="G892" s="217">
        <f t="shared" si="304"/>
        <v>65</v>
      </c>
      <c r="H892" s="209" t="str">
        <f t="shared" si="305"/>
        <v>项</v>
      </c>
    </row>
    <row r="893" s="178" customFormat="1" ht="36" customHeight="1" spans="1:8">
      <c r="A893" s="213" t="s">
        <v>1678</v>
      </c>
      <c r="B893" s="214" t="s">
        <v>1679</v>
      </c>
      <c r="C893" s="215">
        <v>0</v>
      </c>
      <c r="D893" s="216">
        <f t="shared" si="303"/>
        <v>172</v>
      </c>
      <c r="E893" s="219">
        <v>172</v>
      </c>
      <c r="F893" s="218"/>
      <c r="G893" s="217">
        <f t="shared" si="304"/>
        <v>172</v>
      </c>
      <c r="H893" s="209" t="str">
        <f t="shared" si="305"/>
        <v>项</v>
      </c>
    </row>
    <row r="894" s="178" customFormat="1" ht="36" customHeight="1" spans="1:8">
      <c r="A894" s="213" t="s">
        <v>1680</v>
      </c>
      <c r="B894" s="214" t="s">
        <v>1681</v>
      </c>
      <c r="C894" s="215">
        <v>0</v>
      </c>
      <c r="D894" s="216">
        <f t="shared" si="303"/>
        <v>0</v>
      </c>
      <c r="E894" s="218"/>
      <c r="F894" s="218"/>
      <c r="G894" s="217">
        <f t="shared" si="304"/>
        <v>0</v>
      </c>
      <c r="H894" s="209" t="str">
        <f t="shared" si="305"/>
        <v>项</v>
      </c>
    </row>
    <row r="895" s="178" customFormat="1" ht="36" customHeight="1" spans="1:8">
      <c r="A895" s="213" t="s">
        <v>1682</v>
      </c>
      <c r="B895" s="214" t="s">
        <v>1683</v>
      </c>
      <c r="C895" s="215">
        <v>0</v>
      </c>
      <c r="D895" s="216">
        <f t="shared" si="303"/>
        <v>0</v>
      </c>
      <c r="E895" s="218"/>
      <c r="F895" s="218"/>
      <c r="G895" s="217">
        <f t="shared" si="304"/>
        <v>0</v>
      </c>
      <c r="H895" s="209" t="str">
        <f t="shared" si="305"/>
        <v>项</v>
      </c>
    </row>
    <row r="896" s="178" customFormat="1" ht="36" customHeight="1" spans="1:8">
      <c r="A896" s="213" t="s">
        <v>1684</v>
      </c>
      <c r="B896" s="214" t="s">
        <v>1685</v>
      </c>
      <c r="C896" s="215">
        <v>844</v>
      </c>
      <c r="D896" s="216">
        <f t="shared" si="303"/>
        <v>100</v>
      </c>
      <c r="E896" s="219">
        <v>100</v>
      </c>
      <c r="F896" s="218"/>
      <c r="G896" s="217">
        <f t="shared" si="304"/>
        <v>944</v>
      </c>
      <c r="H896" s="209" t="str">
        <f t="shared" si="305"/>
        <v>项</v>
      </c>
    </row>
    <row r="897" s="178" customFormat="1" ht="36" customHeight="1" spans="1:8">
      <c r="A897" s="213" t="s">
        <v>1686</v>
      </c>
      <c r="B897" s="214" t="s">
        <v>1687</v>
      </c>
      <c r="C897" s="215">
        <v>0</v>
      </c>
      <c r="D897" s="216">
        <f t="shared" si="303"/>
        <v>124</v>
      </c>
      <c r="E897" s="219">
        <v>124</v>
      </c>
      <c r="F897" s="218"/>
      <c r="G897" s="217">
        <f t="shared" si="304"/>
        <v>124</v>
      </c>
      <c r="H897" s="209" t="str">
        <f t="shared" si="305"/>
        <v>项</v>
      </c>
    </row>
    <row r="898" s="178" customFormat="1" ht="36" customHeight="1" spans="1:8">
      <c r="A898" s="213" t="s">
        <v>1688</v>
      </c>
      <c r="B898" s="214" t="s">
        <v>1689</v>
      </c>
      <c r="C898" s="215">
        <v>0</v>
      </c>
      <c r="D898" s="216">
        <f t="shared" si="303"/>
        <v>0</v>
      </c>
      <c r="E898" s="218"/>
      <c r="F898" s="218"/>
      <c r="G898" s="217">
        <f t="shared" si="304"/>
        <v>0</v>
      </c>
      <c r="H898" s="209" t="str">
        <f t="shared" si="305"/>
        <v>项</v>
      </c>
    </row>
    <row r="899" s="178" customFormat="1" ht="36" customHeight="1" spans="1:8">
      <c r="A899" s="213" t="s">
        <v>1690</v>
      </c>
      <c r="B899" s="214" t="s">
        <v>1633</v>
      </c>
      <c r="C899" s="215">
        <v>0</v>
      </c>
      <c r="D899" s="216">
        <f t="shared" si="303"/>
        <v>27</v>
      </c>
      <c r="E899" s="219">
        <v>27</v>
      </c>
      <c r="F899" s="218"/>
      <c r="G899" s="217">
        <f t="shared" si="304"/>
        <v>27</v>
      </c>
      <c r="H899" s="209" t="str">
        <f t="shared" si="305"/>
        <v>项</v>
      </c>
    </row>
    <row r="900" s="178" customFormat="1" ht="36" customHeight="1" spans="1:8">
      <c r="A900" s="213" t="s">
        <v>1691</v>
      </c>
      <c r="B900" s="214" t="s">
        <v>1692</v>
      </c>
      <c r="C900" s="215">
        <v>0</v>
      </c>
      <c r="D900" s="216">
        <f t="shared" si="303"/>
        <v>0</v>
      </c>
      <c r="E900" s="218"/>
      <c r="F900" s="218"/>
      <c r="G900" s="217">
        <f t="shared" si="304"/>
        <v>0</v>
      </c>
      <c r="H900" s="209" t="str">
        <f t="shared" si="305"/>
        <v>项</v>
      </c>
    </row>
    <row r="901" s="178" customFormat="1" ht="36" customHeight="1" spans="1:8">
      <c r="A901" s="213" t="s">
        <v>1693</v>
      </c>
      <c r="B901" s="214" t="s">
        <v>1694</v>
      </c>
      <c r="C901" s="215">
        <v>47</v>
      </c>
      <c r="D901" s="216">
        <f t="shared" si="303"/>
        <v>60</v>
      </c>
      <c r="E901" s="219">
        <v>60</v>
      </c>
      <c r="F901" s="218"/>
      <c r="G901" s="217">
        <f t="shared" si="304"/>
        <v>107</v>
      </c>
      <c r="H901" s="209" t="str">
        <f t="shared" si="305"/>
        <v>项</v>
      </c>
    </row>
    <row r="902" s="178" customFormat="1" ht="36" customHeight="1" spans="1:8">
      <c r="A902" s="213" t="s">
        <v>1695</v>
      </c>
      <c r="B902" s="214" t="s">
        <v>1696</v>
      </c>
      <c r="C902" s="215">
        <v>0</v>
      </c>
      <c r="D902" s="216">
        <f t="shared" si="303"/>
        <v>0</v>
      </c>
      <c r="E902" s="218"/>
      <c r="F902" s="218"/>
      <c r="G902" s="217">
        <f t="shared" si="304"/>
        <v>0</v>
      </c>
      <c r="H902" s="209" t="str">
        <f t="shared" si="305"/>
        <v>项</v>
      </c>
    </row>
    <row r="903" s="178" customFormat="1" ht="36" customHeight="1" spans="1:8">
      <c r="A903" s="213" t="s">
        <v>1697</v>
      </c>
      <c r="B903" s="214" t="s">
        <v>1698</v>
      </c>
      <c r="C903" s="215">
        <v>0</v>
      </c>
      <c r="D903" s="216">
        <f t="shared" si="303"/>
        <v>0</v>
      </c>
      <c r="E903" s="218"/>
      <c r="F903" s="218"/>
      <c r="G903" s="217">
        <f t="shared" si="304"/>
        <v>0</v>
      </c>
      <c r="H903" s="209" t="str">
        <f t="shared" si="305"/>
        <v>项</v>
      </c>
    </row>
    <row r="904" s="178" customFormat="1" ht="36" customHeight="1" spans="1:8">
      <c r="A904" s="213" t="s">
        <v>1699</v>
      </c>
      <c r="B904" s="214" t="s">
        <v>1700</v>
      </c>
      <c r="C904" s="215">
        <v>3000</v>
      </c>
      <c r="D904" s="216">
        <f t="shared" si="303"/>
        <v>-2463</v>
      </c>
      <c r="E904" s="219"/>
      <c r="F904" s="219">
        <v>-2463</v>
      </c>
      <c r="G904" s="217">
        <f t="shared" si="304"/>
        <v>537</v>
      </c>
      <c r="H904" s="209" t="str">
        <f t="shared" si="305"/>
        <v>项</v>
      </c>
    </row>
    <row r="905" s="178" customFormat="1" ht="36" customHeight="1" spans="1:8">
      <c r="A905" s="213" t="s">
        <v>1701</v>
      </c>
      <c r="B905" s="214" t="s">
        <v>1702</v>
      </c>
      <c r="C905" s="207">
        <f>SUM(C906:C915)</f>
        <v>10735</v>
      </c>
      <c r="D905" s="208">
        <f>SUM(D906:D915)</f>
        <v>2659</v>
      </c>
      <c r="E905" s="207">
        <f>SUM(E906:E915)</f>
        <v>2857</v>
      </c>
      <c r="F905" s="207">
        <f>SUM(F906:F915)</f>
        <v>-198</v>
      </c>
      <c r="G905" s="207">
        <f>SUM(G906:G915)</f>
        <v>13394</v>
      </c>
      <c r="H905" s="209" t="s">
        <v>182</v>
      </c>
    </row>
    <row r="906" s="178" customFormat="1" ht="36" customHeight="1" spans="1:8">
      <c r="A906" s="213" t="s">
        <v>1703</v>
      </c>
      <c r="B906" s="214" t="s">
        <v>184</v>
      </c>
      <c r="C906" s="215">
        <v>0</v>
      </c>
      <c r="D906" s="216">
        <f t="shared" ref="D906:D915" si="306">E906+F906</f>
        <v>0</v>
      </c>
      <c r="E906" s="217"/>
      <c r="F906" s="217"/>
      <c r="G906" s="217">
        <f t="shared" ref="G906:G915" si="307">C906+D906</f>
        <v>0</v>
      </c>
      <c r="H906" s="209" t="str">
        <f t="shared" ref="H906:H915" si="308">IF(LEN(A906)=3,"类",IF(LEN(A906)=5,"款","项"))</f>
        <v>项</v>
      </c>
    </row>
    <row r="907" s="178" customFormat="1" ht="36" customHeight="1" spans="1:8">
      <c r="A907" s="213" t="s">
        <v>1704</v>
      </c>
      <c r="B907" s="214" t="s">
        <v>186</v>
      </c>
      <c r="C907" s="215">
        <v>0</v>
      </c>
      <c r="D907" s="216">
        <f t="shared" si="306"/>
        <v>0</v>
      </c>
      <c r="E907" s="218"/>
      <c r="F907" s="218"/>
      <c r="G907" s="217">
        <f t="shared" si="307"/>
        <v>0</v>
      </c>
      <c r="H907" s="209" t="str">
        <f t="shared" si="308"/>
        <v>项</v>
      </c>
    </row>
    <row r="908" s="178" customFormat="1" ht="36" customHeight="1" spans="1:8">
      <c r="A908" s="213" t="s">
        <v>1705</v>
      </c>
      <c r="B908" s="214" t="s">
        <v>188</v>
      </c>
      <c r="C908" s="215">
        <v>0</v>
      </c>
      <c r="D908" s="216">
        <f t="shared" si="306"/>
        <v>0</v>
      </c>
      <c r="E908" s="218"/>
      <c r="F908" s="218"/>
      <c r="G908" s="217">
        <f t="shared" si="307"/>
        <v>0</v>
      </c>
      <c r="H908" s="209" t="str">
        <f t="shared" si="308"/>
        <v>项</v>
      </c>
    </row>
    <row r="909" s="178" customFormat="1" ht="36" customHeight="1" spans="1:8">
      <c r="A909" s="213" t="s">
        <v>1706</v>
      </c>
      <c r="B909" s="214" t="s">
        <v>1707</v>
      </c>
      <c r="C909" s="215">
        <v>4221</v>
      </c>
      <c r="D909" s="216">
        <f t="shared" si="306"/>
        <v>2094</v>
      </c>
      <c r="E909" s="219">
        <f>4196-2102</f>
        <v>2094</v>
      </c>
      <c r="F909" s="218"/>
      <c r="G909" s="217">
        <f t="shared" si="307"/>
        <v>6315</v>
      </c>
      <c r="H909" s="209" t="str">
        <f t="shared" si="308"/>
        <v>项</v>
      </c>
    </row>
    <row r="910" s="178" customFormat="1" ht="36" customHeight="1" spans="1:8">
      <c r="A910" s="213" t="s">
        <v>1708</v>
      </c>
      <c r="B910" s="214" t="s">
        <v>1709</v>
      </c>
      <c r="C910" s="215">
        <v>2977</v>
      </c>
      <c r="D910" s="216">
        <f t="shared" si="306"/>
        <v>-198</v>
      </c>
      <c r="E910" s="219"/>
      <c r="F910" s="219">
        <v>-198</v>
      </c>
      <c r="G910" s="217">
        <f t="shared" si="307"/>
        <v>2779</v>
      </c>
      <c r="H910" s="209" t="str">
        <f t="shared" si="308"/>
        <v>项</v>
      </c>
    </row>
    <row r="911" s="178" customFormat="1" ht="36" customHeight="1" spans="1:8">
      <c r="A911" s="213" t="s">
        <v>1710</v>
      </c>
      <c r="B911" s="214" t="s">
        <v>1711</v>
      </c>
      <c r="C911" s="215">
        <v>0</v>
      </c>
      <c r="D911" s="216">
        <f t="shared" si="306"/>
        <v>0</v>
      </c>
      <c r="E911" s="218"/>
      <c r="F911" s="218"/>
      <c r="G911" s="217">
        <f t="shared" si="307"/>
        <v>0</v>
      </c>
      <c r="H911" s="209" t="str">
        <f t="shared" si="308"/>
        <v>项</v>
      </c>
    </row>
    <row r="912" s="178" customFormat="1" ht="36" customHeight="1" spans="1:8">
      <c r="A912" s="213" t="s">
        <v>1712</v>
      </c>
      <c r="B912" s="214" t="s">
        <v>1713</v>
      </c>
      <c r="C912" s="215">
        <v>0</v>
      </c>
      <c r="D912" s="216">
        <f t="shared" si="306"/>
        <v>0</v>
      </c>
      <c r="E912" s="218"/>
      <c r="F912" s="218"/>
      <c r="G912" s="217">
        <f t="shared" si="307"/>
        <v>0</v>
      </c>
      <c r="H912" s="209" t="str">
        <f t="shared" si="308"/>
        <v>项</v>
      </c>
    </row>
    <row r="913" s="178" customFormat="1" ht="36" customHeight="1" spans="1:8">
      <c r="A913" s="213" t="s">
        <v>1714</v>
      </c>
      <c r="B913" s="214" t="s">
        <v>1715</v>
      </c>
      <c r="C913" s="215">
        <v>0</v>
      </c>
      <c r="D913" s="216">
        <f t="shared" si="306"/>
        <v>0</v>
      </c>
      <c r="E913" s="218"/>
      <c r="F913" s="218"/>
      <c r="G913" s="217">
        <f t="shared" si="307"/>
        <v>0</v>
      </c>
      <c r="H913" s="209" t="str">
        <f t="shared" si="308"/>
        <v>项</v>
      </c>
    </row>
    <row r="914" s="178" customFormat="1" ht="36" customHeight="1" spans="1:8">
      <c r="A914" s="213" t="s">
        <v>1716</v>
      </c>
      <c r="B914" s="214" t="s">
        <v>202</v>
      </c>
      <c r="C914" s="215">
        <v>0</v>
      </c>
      <c r="D914" s="216">
        <f t="shared" si="306"/>
        <v>0</v>
      </c>
      <c r="E914" s="217"/>
      <c r="F914" s="217"/>
      <c r="G914" s="217">
        <f t="shared" si="307"/>
        <v>0</v>
      </c>
      <c r="H914" s="209" t="str">
        <f t="shared" si="308"/>
        <v>项</v>
      </c>
    </row>
    <row r="915" s="178" customFormat="1" ht="36" customHeight="1" spans="1:8">
      <c r="A915" s="213" t="s">
        <v>1717</v>
      </c>
      <c r="B915" s="214" t="s">
        <v>1718</v>
      </c>
      <c r="C915" s="215">
        <v>3537</v>
      </c>
      <c r="D915" s="216">
        <f t="shared" si="306"/>
        <v>763</v>
      </c>
      <c r="E915" s="219">
        <v>763</v>
      </c>
      <c r="F915" s="218"/>
      <c r="G915" s="217">
        <f t="shared" si="307"/>
        <v>4300</v>
      </c>
      <c r="H915" s="209" t="str">
        <f t="shared" si="308"/>
        <v>项</v>
      </c>
    </row>
    <row r="916" s="178" customFormat="1" ht="36" customHeight="1" spans="1:8">
      <c r="A916" s="213" t="s">
        <v>1719</v>
      </c>
      <c r="B916" s="214" t="s">
        <v>1720</v>
      </c>
      <c r="C916" s="207">
        <f>SUM(C917:C922)</f>
        <v>0</v>
      </c>
      <c r="D916" s="208">
        <f>SUM(D917:D922)</f>
        <v>0</v>
      </c>
      <c r="E916" s="207">
        <f>SUM(E917:E922)</f>
        <v>0</v>
      </c>
      <c r="F916" s="207">
        <f>SUM(F917:F922)</f>
        <v>0</v>
      </c>
      <c r="G916" s="207">
        <f>SUM(G917:G922)</f>
        <v>0</v>
      </c>
      <c r="H916" s="209" t="s">
        <v>182</v>
      </c>
    </row>
    <row r="917" s="178" customFormat="1" ht="36" customHeight="1" spans="1:8">
      <c r="A917" s="213" t="s">
        <v>1721</v>
      </c>
      <c r="B917" s="214" t="s">
        <v>1722</v>
      </c>
      <c r="C917" s="215">
        <v>0</v>
      </c>
      <c r="D917" s="216">
        <f t="shared" ref="D917:D922" si="309">E917+F917</f>
        <v>0</v>
      </c>
      <c r="E917" s="218"/>
      <c r="F917" s="218"/>
      <c r="G917" s="217">
        <f t="shared" ref="G917:G922" si="310">C917+D917</f>
        <v>0</v>
      </c>
      <c r="H917" s="209" t="str">
        <f t="shared" ref="H917:H922" si="311">IF(LEN(A917)=3,"类",IF(LEN(A917)=5,"款","项"))</f>
        <v>项</v>
      </c>
    </row>
    <row r="918" s="178" customFormat="1" ht="36" customHeight="1" spans="1:8">
      <c r="A918" s="213" t="s">
        <v>1723</v>
      </c>
      <c r="B918" s="214" t="s">
        <v>1724</v>
      </c>
      <c r="C918" s="215">
        <v>0</v>
      </c>
      <c r="D918" s="216">
        <f t="shared" si="309"/>
        <v>0</v>
      </c>
      <c r="E918" s="218"/>
      <c r="F918" s="218"/>
      <c r="G918" s="217">
        <f t="shared" si="310"/>
        <v>0</v>
      </c>
      <c r="H918" s="209" t="str">
        <f t="shared" si="311"/>
        <v>项</v>
      </c>
    </row>
    <row r="919" s="178" customFormat="1" ht="36" customHeight="1" spans="1:8">
      <c r="A919" s="213" t="s">
        <v>1725</v>
      </c>
      <c r="B919" s="214" t="s">
        <v>1726</v>
      </c>
      <c r="C919" s="215">
        <v>0</v>
      </c>
      <c r="D919" s="216">
        <f t="shared" si="309"/>
        <v>0</v>
      </c>
      <c r="E919" s="218"/>
      <c r="F919" s="218"/>
      <c r="G919" s="217">
        <f t="shared" si="310"/>
        <v>0</v>
      </c>
      <c r="H919" s="209" t="str">
        <f t="shared" si="311"/>
        <v>项</v>
      </c>
    </row>
    <row r="920" s="178" customFormat="1" ht="36" customHeight="1" spans="1:8">
      <c r="A920" s="213" t="s">
        <v>1727</v>
      </c>
      <c r="B920" s="214" t="s">
        <v>1728</v>
      </c>
      <c r="C920" s="215">
        <v>0</v>
      </c>
      <c r="D920" s="216">
        <f t="shared" si="309"/>
        <v>0</v>
      </c>
      <c r="E920" s="218"/>
      <c r="F920" s="218"/>
      <c r="G920" s="217">
        <f t="shared" si="310"/>
        <v>0</v>
      </c>
      <c r="H920" s="209" t="str">
        <f t="shared" si="311"/>
        <v>项</v>
      </c>
    </row>
    <row r="921" s="178" customFormat="1" ht="36" customHeight="1" spans="1:8">
      <c r="A921" s="213" t="s">
        <v>1729</v>
      </c>
      <c r="B921" s="214" t="s">
        <v>1730</v>
      </c>
      <c r="C921" s="215">
        <v>0</v>
      </c>
      <c r="D921" s="216">
        <f t="shared" si="309"/>
        <v>0</v>
      </c>
      <c r="E921" s="218"/>
      <c r="F921" s="218"/>
      <c r="G921" s="217">
        <f t="shared" si="310"/>
        <v>0</v>
      </c>
      <c r="H921" s="209" t="str">
        <f t="shared" si="311"/>
        <v>项</v>
      </c>
    </row>
    <row r="922" s="178" customFormat="1" ht="36" customHeight="1" spans="1:8">
      <c r="A922" s="213" t="s">
        <v>1731</v>
      </c>
      <c r="B922" s="214" t="s">
        <v>1732</v>
      </c>
      <c r="C922" s="215">
        <v>0</v>
      </c>
      <c r="D922" s="216">
        <f t="shared" si="309"/>
        <v>0</v>
      </c>
      <c r="E922" s="218"/>
      <c r="F922" s="218"/>
      <c r="G922" s="217">
        <f t="shared" si="310"/>
        <v>0</v>
      </c>
      <c r="H922" s="209" t="str">
        <f t="shared" si="311"/>
        <v>项</v>
      </c>
    </row>
    <row r="923" s="178" customFormat="1" ht="36" customHeight="1" spans="1:8">
      <c r="A923" s="213" t="s">
        <v>1733</v>
      </c>
      <c r="B923" s="214" t="s">
        <v>1734</v>
      </c>
      <c r="C923" s="207">
        <f>SUM(C924:C929)</f>
        <v>4788</v>
      </c>
      <c r="D923" s="208">
        <f>SUM(D924:D929)</f>
        <v>-1525</v>
      </c>
      <c r="E923" s="207">
        <f>SUM(E924:E929)</f>
        <v>1475</v>
      </c>
      <c r="F923" s="207">
        <f>SUM(F924:F929)</f>
        <v>-3000</v>
      </c>
      <c r="G923" s="207">
        <f>SUM(G924:G929)</f>
        <v>3263</v>
      </c>
      <c r="H923" s="209" t="s">
        <v>182</v>
      </c>
    </row>
    <row r="924" s="178" customFormat="1" ht="36" customHeight="1" spans="1:8">
      <c r="A924" s="213" t="s">
        <v>1735</v>
      </c>
      <c r="B924" s="214" t="s">
        <v>1736</v>
      </c>
      <c r="C924" s="215">
        <v>0</v>
      </c>
      <c r="D924" s="216">
        <f t="shared" ref="D924:D929" si="312">E924+F924</f>
        <v>0</v>
      </c>
      <c r="E924" s="218"/>
      <c r="F924" s="218"/>
      <c r="G924" s="217">
        <f t="shared" ref="G924:G929" si="313">C924+D924</f>
        <v>0</v>
      </c>
      <c r="H924" s="209" t="str">
        <f t="shared" ref="H924:H929" si="314">IF(LEN(A924)=3,"类",IF(LEN(A924)=5,"款","项"))</f>
        <v>项</v>
      </c>
    </row>
    <row r="925" s="178" customFormat="1" ht="36" customHeight="1" spans="1:8">
      <c r="A925" s="213" t="s">
        <v>1737</v>
      </c>
      <c r="B925" s="214" t="s">
        <v>1738</v>
      </c>
      <c r="C925" s="215">
        <v>0</v>
      </c>
      <c r="D925" s="216">
        <f t="shared" si="312"/>
        <v>0</v>
      </c>
      <c r="E925" s="218"/>
      <c r="F925" s="218"/>
      <c r="G925" s="217">
        <f t="shared" si="313"/>
        <v>0</v>
      </c>
      <c r="H925" s="209" t="str">
        <f t="shared" si="314"/>
        <v>项</v>
      </c>
    </row>
    <row r="926" s="178" customFormat="1" ht="36" customHeight="1" spans="1:8">
      <c r="A926" s="213" t="s">
        <v>1739</v>
      </c>
      <c r="B926" s="214" t="s">
        <v>1740</v>
      </c>
      <c r="C926" s="215">
        <v>968</v>
      </c>
      <c r="D926" s="216">
        <f t="shared" si="312"/>
        <v>359</v>
      </c>
      <c r="E926" s="219">
        <v>359</v>
      </c>
      <c r="F926" s="218"/>
      <c r="G926" s="217">
        <f t="shared" si="313"/>
        <v>1327</v>
      </c>
      <c r="H926" s="209" t="str">
        <f t="shared" si="314"/>
        <v>项</v>
      </c>
    </row>
    <row r="927" s="178" customFormat="1" ht="36" customHeight="1" spans="1:8">
      <c r="A927" s="213" t="s">
        <v>1741</v>
      </c>
      <c r="B927" s="214" t="s">
        <v>1742</v>
      </c>
      <c r="C927" s="215">
        <v>726</v>
      </c>
      <c r="D927" s="216">
        <f t="shared" si="312"/>
        <v>1116</v>
      </c>
      <c r="E927" s="219">
        <v>1116</v>
      </c>
      <c r="F927" s="218"/>
      <c r="G927" s="217">
        <f t="shared" si="313"/>
        <v>1842</v>
      </c>
      <c r="H927" s="209" t="str">
        <f t="shared" si="314"/>
        <v>项</v>
      </c>
    </row>
    <row r="928" s="178" customFormat="1" ht="36" customHeight="1" spans="1:8">
      <c r="A928" s="213" t="s">
        <v>1743</v>
      </c>
      <c r="B928" s="214" t="s">
        <v>1744</v>
      </c>
      <c r="C928" s="215">
        <v>0</v>
      </c>
      <c r="D928" s="216">
        <f t="shared" si="312"/>
        <v>0</v>
      </c>
      <c r="E928" s="218"/>
      <c r="F928" s="218"/>
      <c r="G928" s="217">
        <f t="shared" si="313"/>
        <v>0</v>
      </c>
      <c r="H928" s="209" t="str">
        <f t="shared" si="314"/>
        <v>项</v>
      </c>
    </row>
    <row r="929" s="178" customFormat="1" ht="36" customHeight="1" spans="1:8">
      <c r="A929" s="213" t="s">
        <v>1745</v>
      </c>
      <c r="B929" s="214" t="s">
        <v>1746</v>
      </c>
      <c r="C929" s="215">
        <v>3094</v>
      </c>
      <c r="D929" s="216">
        <f t="shared" si="312"/>
        <v>-3000</v>
      </c>
      <c r="E929" s="219"/>
      <c r="F929" s="219">
        <v>-3000</v>
      </c>
      <c r="G929" s="217">
        <f t="shared" si="313"/>
        <v>94</v>
      </c>
      <c r="H929" s="209" t="str">
        <f t="shared" si="314"/>
        <v>项</v>
      </c>
    </row>
    <row r="930" s="178" customFormat="1" ht="36" customHeight="1" spans="1:8">
      <c r="A930" s="213" t="s">
        <v>1747</v>
      </c>
      <c r="B930" s="214" t="s">
        <v>1748</v>
      </c>
      <c r="C930" s="207">
        <f>SUM(C931:C932)</f>
        <v>0</v>
      </c>
      <c r="D930" s="208">
        <f>SUM(D931:D932)</f>
        <v>0</v>
      </c>
      <c r="E930" s="207">
        <f>SUM(E931:E932)</f>
        <v>0</v>
      </c>
      <c r="F930" s="207">
        <f>SUM(F931:F932)</f>
        <v>0</v>
      </c>
      <c r="G930" s="207">
        <f>SUM(G931:G932)</f>
        <v>0</v>
      </c>
      <c r="H930" s="209" t="s">
        <v>182</v>
      </c>
    </row>
    <row r="931" s="178" customFormat="1" ht="36" customHeight="1" spans="1:8">
      <c r="A931" s="213" t="s">
        <v>1749</v>
      </c>
      <c r="B931" s="214" t="s">
        <v>1750</v>
      </c>
      <c r="C931" s="215">
        <v>0</v>
      </c>
      <c r="D931" s="216">
        <f t="shared" ref="D931:D935" si="315">E931+F931</f>
        <v>0</v>
      </c>
      <c r="E931" s="218"/>
      <c r="F931" s="218"/>
      <c r="G931" s="217">
        <f t="shared" ref="G931:G935" si="316">C931+D931</f>
        <v>0</v>
      </c>
      <c r="H931" s="209" t="str">
        <f t="shared" ref="H931:H935" si="317">IF(LEN(A931)=3,"类",IF(LEN(A931)=5,"款","项"))</f>
        <v>项</v>
      </c>
    </row>
    <row r="932" s="178" customFormat="1" ht="36" customHeight="1" spans="1:8">
      <c r="A932" s="213" t="s">
        <v>1751</v>
      </c>
      <c r="B932" s="214" t="s">
        <v>1752</v>
      </c>
      <c r="C932" s="215">
        <v>0</v>
      </c>
      <c r="D932" s="216">
        <f t="shared" si="315"/>
        <v>0</v>
      </c>
      <c r="E932" s="218"/>
      <c r="F932" s="218"/>
      <c r="G932" s="217">
        <f t="shared" si="316"/>
        <v>0</v>
      </c>
      <c r="H932" s="209" t="str">
        <f t="shared" si="317"/>
        <v>项</v>
      </c>
    </row>
    <row r="933" s="178" customFormat="1" ht="36" customHeight="1" spans="1:8">
      <c r="A933" s="213" t="s">
        <v>1753</v>
      </c>
      <c r="B933" s="214" t="s">
        <v>1754</v>
      </c>
      <c r="C933" s="207">
        <f>SUM(C934:C935)</f>
        <v>2303</v>
      </c>
      <c r="D933" s="208">
        <f>SUM(D934:D935)</f>
        <v>-2303</v>
      </c>
      <c r="E933" s="207">
        <f>SUM(E934:E935)</f>
        <v>0</v>
      </c>
      <c r="F933" s="207">
        <f>SUM(F934:F935)</f>
        <v>-2303</v>
      </c>
      <c r="G933" s="207">
        <f>SUM(G934:G935)</f>
        <v>0</v>
      </c>
      <c r="H933" s="209" t="s">
        <v>182</v>
      </c>
    </row>
    <row r="934" s="178" customFormat="1" ht="36" customHeight="1" spans="1:8">
      <c r="A934" s="213" t="s">
        <v>1755</v>
      </c>
      <c r="B934" s="214" t="s">
        <v>1756</v>
      </c>
      <c r="C934" s="215">
        <v>0</v>
      </c>
      <c r="D934" s="216">
        <f t="shared" si="315"/>
        <v>0</v>
      </c>
      <c r="E934" s="218"/>
      <c r="F934" s="218"/>
      <c r="G934" s="217">
        <f t="shared" si="316"/>
        <v>0</v>
      </c>
      <c r="H934" s="209" t="str">
        <f t="shared" si="317"/>
        <v>项</v>
      </c>
    </row>
    <row r="935" s="178" customFormat="1" ht="36" customHeight="1" spans="1:8">
      <c r="A935" s="213" t="s">
        <v>1757</v>
      </c>
      <c r="B935" s="214" t="s">
        <v>1754</v>
      </c>
      <c r="C935" s="215">
        <v>2303</v>
      </c>
      <c r="D935" s="216">
        <f t="shared" si="315"/>
        <v>-2303</v>
      </c>
      <c r="E935" s="219"/>
      <c r="F935" s="219">
        <v>-2303</v>
      </c>
      <c r="G935" s="217">
        <f t="shared" si="316"/>
        <v>0</v>
      </c>
      <c r="H935" s="209" t="str">
        <f t="shared" si="317"/>
        <v>项</v>
      </c>
    </row>
    <row r="936" s="178" customFormat="1" ht="36" customHeight="1" spans="1:8">
      <c r="A936" s="210" t="s">
        <v>143</v>
      </c>
      <c r="B936" s="206" t="s">
        <v>144</v>
      </c>
      <c r="C936" s="207">
        <f>SUM(C937,C960,C970,C980,C985,C992,C997)</f>
        <v>6716</v>
      </c>
      <c r="D936" s="208">
        <f>SUM(D937,D960,D970,D980,D985,D992,D997)</f>
        <v>4958</v>
      </c>
      <c r="E936" s="207">
        <f>SUM(E937,E960,E970,E980,E985,E992,E997)</f>
        <v>8205</v>
      </c>
      <c r="F936" s="207">
        <f>SUM(F937,F960,F970,F980,F985,F992,F997)</f>
        <v>-3247</v>
      </c>
      <c r="G936" s="207">
        <f>SUM(G937,G960,G970,G980,G985,G992,G997)</f>
        <v>11674</v>
      </c>
      <c r="H936" s="209" t="s">
        <v>179</v>
      </c>
    </row>
    <row r="937" s="178" customFormat="1" ht="36" customHeight="1" spans="1:8">
      <c r="A937" s="213" t="s">
        <v>1758</v>
      </c>
      <c r="B937" s="214" t="s">
        <v>1759</v>
      </c>
      <c r="C937" s="207">
        <f>SUM(C938:C959)</f>
        <v>2658</v>
      </c>
      <c r="D937" s="208">
        <f>SUM(D938:D959)</f>
        <v>1262</v>
      </c>
      <c r="E937" s="207">
        <f>SUM(E938:E959)</f>
        <v>2370</v>
      </c>
      <c r="F937" s="207">
        <f>SUM(F938:F959)</f>
        <v>-1108</v>
      </c>
      <c r="G937" s="207">
        <f>SUM(G938:G959)</f>
        <v>3920</v>
      </c>
      <c r="H937" s="209" t="s">
        <v>182</v>
      </c>
    </row>
    <row r="938" s="178" customFormat="1" ht="36" customHeight="1" spans="1:8">
      <c r="A938" s="213" t="s">
        <v>1760</v>
      </c>
      <c r="B938" s="214" t="s">
        <v>184</v>
      </c>
      <c r="C938" s="215">
        <v>0</v>
      </c>
      <c r="D938" s="216">
        <f t="shared" ref="D938:D959" si="318">E938+F938</f>
        <v>0</v>
      </c>
      <c r="E938" s="217"/>
      <c r="F938" s="217"/>
      <c r="G938" s="217">
        <f t="shared" ref="G938:G959" si="319">C938+D938</f>
        <v>0</v>
      </c>
      <c r="H938" s="209" t="str">
        <f t="shared" ref="H938:H959" si="320">IF(LEN(A938)=3,"类",IF(LEN(A938)=5,"款","项"))</f>
        <v>项</v>
      </c>
    </row>
    <row r="939" s="178" customFormat="1" ht="36" customHeight="1" spans="1:8">
      <c r="A939" s="213" t="s">
        <v>1761</v>
      </c>
      <c r="B939" s="214" t="s">
        <v>186</v>
      </c>
      <c r="C939" s="215">
        <v>0</v>
      </c>
      <c r="D939" s="216">
        <f t="shared" si="318"/>
        <v>0</v>
      </c>
      <c r="E939" s="218"/>
      <c r="F939" s="218"/>
      <c r="G939" s="217">
        <f t="shared" si="319"/>
        <v>0</v>
      </c>
      <c r="H939" s="209" t="str">
        <f t="shared" si="320"/>
        <v>项</v>
      </c>
    </row>
    <row r="940" s="178" customFormat="1" ht="36" customHeight="1" spans="1:8">
      <c r="A940" s="213" t="s">
        <v>1762</v>
      </c>
      <c r="B940" s="214" t="s">
        <v>188</v>
      </c>
      <c r="C940" s="215">
        <v>0</v>
      </c>
      <c r="D940" s="216">
        <f t="shared" si="318"/>
        <v>0</v>
      </c>
      <c r="E940" s="218"/>
      <c r="F940" s="218"/>
      <c r="G940" s="217">
        <f t="shared" si="319"/>
        <v>0</v>
      </c>
      <c r="H940" s="209" t="str">
        <f t="shared" si="320"/>
        <v>项</v>
      </c>
    </row>
    <row r="941" s="178" customFormat="1" ht="36" customHeight="1" spans="1:8">
      <c r="A941" s="213" t="s">
        <v>1763</v>
      </c>
      <c r="B941" s="214" t="s">
        <v>1764</v>
      </c>
      <c r="C941" s="215">
        <v>0</v>
      </c>
      <c r="D941" s="216">
        <f t="shared" si="318"/>
        <v>2061</v>
      </c>
      <c r="E941" s="219">
        <v>2061</v>
      </c>
      <c r="F941" s="218"/>
      <c r="G941" s="217">
        <f t="shared" si="319"/>
        <v>2061</v>
      </c>
      <c r="H941" s="209" t="str">
        <f t="shared" si="320"/>
        <v>项</v>
      </c>
    </row>
    <row r="942" s="178" customFormat="1" ht="36" customHeight="1" spans="1:8">
      <c r="A942" s="213" t="s">
        <v>1765</v>
      </c>
      <c r="B942" s="214" t="s">
        <v>1766</v>
      </c>
      <c r="C942" s="215">
        <v>1046</v>
      </c>
      <c r="D942" s="216">
        <f t="shared" si="318"/>
        <v>309</v>
      </c>
      <c r="E942" s="219">
        <v>309</v>
      </c>
      <c r="F942" s="218"/>
      <c r="G942" s="217">
        <f t="shared" si="319"/>
        <v>1355</v>
      </c>
      <c r="H942" s="209" t="str">
        <f t="shared" si="320"/>
        <v>项</v>
      </c>
    </row>
    <row r="943" s="178" customFormat="1" ht="36" customHeight="1" spans="1:8">
      <c r="A943" s="213" t="s">
        <v>1767</v>
      </c>
      <c r="B943" s="214" t="s">
        <v>1768</v>
      </c>
      <c r="C943" s="215">
        <v>0</v>
      </c>
      <c r="D943" s="216">
        <f t="shared" si="318"/>
        <v>0</v>
      </c>
      <c r="E943" s="218"/>
      <c r="F943" s="218"/>
      <c r="G943" s="217">
        <f t="shared" si="319"/>
        <v>0</v>
      </c>
      <c r="H943" s="209" t="str">
        <f t="shared" si="320"/>
        <v>项</v>
      </c>
    </row>
    <row r="944" s="178" customFormat="1" ht="36" customHeight="1" spans="1:8">
      <c r="A944" s="213" t="s">
        <v>1769</v>
      </c>
      <c r="B944" s="214" t="s">
        <v>1770</v>
      </c>
      <c r="C944" s="215">
        <v>2</v>
      </c>
      <c r="D944" s="216">
        <f t="shared" si="318"/>
        <v>0</v>
      </c>
      <c r="E944" s="218"/>
      <c r="F944" s="218"/>
      <c r="G944" s="217">
        <f t="shared" si="319"/>
        <v>2</v>
      </c>
      <c r="H944" s="209" t="str">
        <f t="shared" si="320"/>
        <v>项</v>
      </c>
    </row>
    <row r="945" s="178" customFormat="1" ht="36" customHeight="1" spans="1:8">
      <c r="A945" s="213" t="s">
        <v>1771</v>
      </c>
      <c r="B945" s="214" t="s">
        <v>1772</v>
      </c>
      <c r="C945" s="215">
        <v>0</v>
      </c>
      <c r="D945" s="216">
        <f t="shared" si="318"/>
        <v>0</v>
      </c>
      <c r="E945" s="218"/>
      <c r="F945" s="218"/>
      <c r="G945" s="217">
        <f t="shared" si="319"/>
        <v>0</v>
      </c>
      <c r="H945" s="209" t="str">
        <f t="shared" si="320"/>
        <v>项</v>
      </c>
    </row>
    <row r="946" s="178" customFormat="1" ht="36" customHeight="1" spans="1:8">
      <c r="A946" s="213" t="s">
        <v>1773</v>
      </c>
      <c r="B946" s="214" t="s">
        <v>1774</v>
      </c>
      <c r="C946" s="215">
        <v>0</v>
      </c>
      <c r="D946" s="216">
        <f t="shared" si="318"/>
        <v>0</v>
      </c>
      <c r="E946" s="218"/>
      <c r="F946" s="218"/>
      <c r="G946" s="217">
        <f t="shared" si="319"/>
        <v>0</v>
      </c>
      <c r="H946" s="209" t="str">
        <f t="shared" si="320"/>
        <v>项</v>
      </c>
    </row>
    <row r="947" s="178" customFormat="1" ht="36" customHeight="1" spans="1:8">
      <c r="A947" s="213" t="s">
        <v>1775</v>
      </c>
      <c r="B947" s="214" t="s">
        <v>1776</v>
      </c>
      <c r="C947" s="215">
        <v>0</v>
      </c>
      <c r="D947" s="216">
        <f t="shared" si="318"/>
        <v>0</v>
      </c>
      <c r="E947" s="218"/>
      <c r="F947" s="218"/>
      <c r="G947" s="217">
        <f t="shared" si="319"/>
        <v>0</v>
      </c>
      <c r="H947" s="209" t="str">
        <f t="shared" si="320"/>
        <v>项</v>
      </c>
    </row>
    <row r="948" s="178" customFormat="1" ht="36" customHeight="1" spans="1:8">
      <c r="A948" s="213" t="s">
        <v>1777</v>
      </c>
      <c r="B948" s="214" t="s">
        <v>1778</v>
      </c>
      <c r="C948" s="215">
        <v>0</v>
      </c>
      <c r="D948" s="216">
        <f t="shared" si="318"/>
        <v>0</v>
      </c>
      <c r="E948" s="218"/>
      <c r="F948" s="218"/>
      <c r="G948" s="217">
        <f t="shared" si="319"/>
        <v>0</v>
      </c>
      <c r="H948" s="209" t="str">
        <f t="shared" si="320"/>
        <v>项</v>
      </c>
    </row>
    <row r="949" s="178" customFormat="1" ht="36" customHeight="1" spans="1:8">
      <c r="A949" s="213" t="s">
        <v>1779</v>
      </c>
      <c r="B949" s="214" t="s">
        <v>1780</v>
      </c>
      <c r="C949" s="215">
        <v>0</v>
      </c>
      <c r="D949" s="216">
        <f t="shared" si="318"/>
        <v>0</v>
      </c>
      <c r="E949" s="218"/>
      <c r="F949" s="218"/>
      <c r="G949" s="217">
        <f t="shared" si="319"/>
        <v>0</v>
      </c>
      <c r="H949" s="209" t="str">
        <f t="shared" si="320"/>
        <v>项</v>
      </c>
    </row>
    <row r="950" s="178" customFormat="1" ht="36" customHeight="1" spans="1:8">
      <c r="A950" s="213" t="s">
        <v>1781</v>
      </c>
      <c r="B950" s="214" t="s">
        <v>1782</v>
      </c>
      <c r="C950" s="215">
        <v>0</v>
      </c>
      <c r="D950" s="216">
        <f t="shared" si="318"/>
        <v>0</v>
      </c>
      <c r="E950" s="218"/>
      <c r="F950" s="218"/>
      <c r="G950" s="217">
        <f t="shared" si="319"/>
        <v>0</v>
      </c>
      <c r="H950" s="209" t="str">
        <f t="shared" si="320"/>
        <v>项</v>
      </c>
    </row>
    <row r="951" s="178" customFormat="1" ht="36" customHeight="1" spans="1:8">
      <c r="A951" s="213" t="s">
        <v>1783</v>
      </c>
      <c r="B951" s="214" t="s">
        <v>1784</v>
      </c>
      <c r="C951" s="215">
        <v>0</v>
      </c>
      <c r="D951" s="216">
        <f t="shared" si="318"/>
        <v>0</v>
      </c>
      <c r="E951" s="218"/>
      <c r="F951" s="218"/>
      <c r="G951" s="217">
        <f t="shared" si="319"/>
        <v>0</v>
      </c>
      <c r="H951" s="209" t="str">
        <f t="shared" si="320"/>
        <v>项</v>
      </c>
    </row>
    <row r="952" s="178" customFormat="1" ht="36" customHeight="1" spans="1:8">
      <c r="A952" s="213" t="s">
        <v>1785</v>
      </c>
      <c r="B952" s="214" t="s">
        <v>1786</v>
      </c>
      <c r="C952" s="215">
        <v>0</v>
      </c>
      <c r="D952" s="216">
        <f t="shared" si="318"/>
        <v>0</v>
      </c>
      <c r="E952" s="218"/>
      <c r="F952" s="218"/>
      <c r="G952" s="217">
        <f t="shared" si="319"/>
        <v>0</v>
      </c>
      <c r="H952" s="209" t="str">
        <f t="shared" si="320"/>
        <v>项</v>
      </c>
    </row>
    <row r="953" s="178" customFormat="1" ht="36" customHeight="1" spans="1:8">
      <c r="A953" s="213" t="s">
        <v>1787</v>
      </c>
      <c r="B953" s="214" t="s">
        <v>1788</v>
      </c>
      <c r="C953" s="215">
        <v>0</v>
      </c>
      <c r="D953" s="216">
        <f t="shared" si="318"/>
        <v>0</v>
      </c>
      <c r="E953" s="218"/>
      <c r="F953" s="218"/>
      <c r="G953" s="217">
        <f t="shared" si="319"/>
        <v>0</v>
      </c>
      <c r="H953" s="209" t="str">
        <f t="shared" si="320"/>
        <v>项</v>
      </c>
    </row>
    <row r="954" s="178" customFormat="1" ht="36" customHeight="1" spans="1:8">
      <c r="A954" s="213" t="s">
        <v>1789</v>
      </c>
      <c r="B954" s="214" t="s">
        <v>1790</v>
      </c>
      <c r="C954" s="215">
        <v>0</v>
      </c>
      <c r="D954" s="216">
        <f t="shared" si="318"/>
        <v>0</v>
      </c>
      <c r="E954" s="218"/>
      <c r="F954" s="218"/>
      <c r="G954" s="217">
        <f t="shared" si="319"/>
        <v>0</v>
      </c>
      <c r="H954" s="209" t="str">
        <f t="shared" si="320"/>
        <v>项</v>
      </c>
    </row>
    <row r="955" s="178" customFormat="1" ht="36" customHeight="1" spans="1:8">
      <c r="A955" s="213" t="s">
        <v>1791</v>
      </c>
      <c r="B955" s="214" t="s">
        <v>1792</v>
      </c>
      <c r="C955" s="215">
        <v>0</v>
      </c>
      <c r="D955" s="216">
        <f t="shared" si="318"/>
        <v>0</v>
      </c>
      <c r="E955" s="218"/>
      <c r="F955" s="218"/>
      <c r="G955" s="217">
        <f t="shared" si="319"/>
        <v>0</v>
      </c>
      <c r="H955" s="209" t="str">
        <f t="shared" si="320"/>
        <v>项</v>
      </c>
    </row>
    <row r="956" s="178" customFormat="1" ht="36" customHeight="1" spans="1:8">
      <c r="A956" s="213" t="s">
        <v>1793</v>
      </c>
      <c r="B956" s="214" t="s">
        <v>1794</v>
      </c>
      <c r="C956" s="215">
        <v>0</v>
      </c>
      <c r="D956" s="216">
        <f t="shared" si="318"/>
        <v>0</v>
      </c>
      <c r="E956" s="218"/>
      <c r="F956" s="218"/>
      <c r="G956" s="217">
        <f t="shared" si="319"/>
        <v>0</v>
      </c>
      <c r="H956" s="209" t="str">
        <f t="shared" si="320"/>
        <v>项</v>
      </c>
    </row>
    <row r="957" s="178" customFormat="1" ht="36" customHeight="1" spans="1:8">
      <c r="A957" s="213" t="s">
        <v>1795</v>
      </c>
      <c r="B957" s="214" t="s">
        <v>1796</v>
      </c>
      <c r="C957" s="215">
        <v>0</v>
      </c>
      <c r="D957" s="216">
        <f t="shared" si="318"/>
        <v>0</v>
      </c>
      <c r="E957" s="218"/>
      <c r="F957" s="218"/>
      <c r="G957" s="217">
        <f t="shared" si="319"/>
        <v>0</v>
      </c>
      <c r="H957" s="209" t="str">
        <f t="shared" si="320"/>
        <v>项</v>
      </c>
    </row>
    <row r="958" s="178" customFormat="1" ht="36" customHeight="1" spans="1:8">
      <c r="A958" s="213" t="s">
        <v>1797</v>
      </c>
      <c r="B958" s="214" t="s">
        <v>1798</v>
      </c>
      <c r="C958" s="215">
        <v>0</v>
      </c>
      <c r="D958" s="216">
        <f t="shared" si="318"/>
        <v>0</v>
      </c>
      <c r="E958" s="218"/>
      <c r="F958" s="218"/>
      <c r="G958" s="217">
        <f t="shared" si="319"/>
        <v>0</v>
      </c>
      <c r="H958" s="209" t="str">
        <f t="shared" si="320"/>
        <v>项</v>
      </c>
    </row>
    <row r="959" s="178" customFormat="1" ht="36" customHeight="1" spans="1:8">
      <c r="A959" s="213" t="s">
        <v>1799</v>
      </c>
      <c r="B959" s="214" t="s">
        <v>1800</v>
      </c>
      <c r="C959" s="215">
        <v>1610</v>
      </c>
      <c r="D959" s="216">
        <f t="shared" si="318"/>
        <v>-1108</v>
      </c>
      <c r="E959" s="219"/>
      <c r="F959" s="219">
        <v>-1108</v>
      </c>
      <c r="G959" s="217">
        <f t="shared" si="319"/>
        <v>502</v>
      </c>
      <c r="H959" s="209" t="str">
        <f t="shared" si="320"/>
        <v>项</v>
      </c>
    </row>
    <row r="960" s="178" customFormat="1" ht="36" customHeight="1" spans="1:8">
      <c r="A960" s="213" t="s">
        <v>1801</v>
      </c>
      <c r="B960" s="214" t="s">
        <v>1802</v>
      </c>
      <c r="C960" s="207">
        <f>SUM(C961:C969)</f>
        <v>0</v>
      </c>
      <c r="D960" s="208">
        <f>SUM(D961:D969)</f>
        <v>5260</v>
      </c>
      <c r="E960" s="207">
        <f>SUM(E961:E969)</f>
        <v>5260</v>
      </c>
      <c r="F960" s="207">
        <f>SUM(F961:F969)</f>
        <v>0</v>
      </c>
      <c r="G960" s="207">
        <f>SUM(G961:G969)</f>
        <v>5260</v>
      </c>
      <c r="H960" s="209" t="s">
        <v>182</v>
      </c>
    </row>
    <row r="961" s="178" customFormat="1" ht="36" customHeight="1" spans="1:8">
      <c r="A961" s="213" t="s">
        <v>1803</v>
      </c>
      <c r="B961" s="214" t="s">
        <v>184</v>
      </c>
      <c r="C961" s="215">
        <v>0</v>
      </c>
      <c r="D961" s="216">
        <f t="shared" ref="D961:D969" si="321">E961+F961</f>
        <v>0</v>
      </c>
      <c r="E961" s="218"/>
      <c r="F961" s="218"/>
      <c r="G961" s="217">
        <f t="shared" ref="G961:G969" si="322">C961+D961</f>
        <v>0</v>
      </c>
      <c r="H961" s="209" t="str">
        <f t="shared" ref="H961:H969" si="323">IF(LEN(A961)=3,"类",IF(LEN(A961)=5,"款","项"))</f>
        <v>项</v>
      </c>
    </row>
    <row r="962" s="178" customFormat="1" ht="36" customHeight="1" spans="1:8">
      <c r="A962" s="213" t="s">
        <v>1804</v>
      </c>
      <c r="B962" s="214" t="s">
        <v>186</v>
      </c>
      <c r="C962" s="215">
        <v>0</v>
      </c>
      <c r="D962" s="216">
        <f t="shared" si="321"/>
        <v>0</v>
      </c>
      <c r="E962" s="218"/>
      <c r="F962" s="218"/>
      <c r="G962" s="217">
        <f t="shared" si="322"/>
        <v>0</v>
      </c>
      <c r="H962" s="209" t="str">
        <f t="shared" si="323"/>
        <v>项</v>
      </c>
    </row>
    <row r="963" s="178" customFormat="1" ht="36" customHeight="1" spans="1:8">
      <c r="A963" s="213" t="s">
        <v>1805</v>
      </c>
      <c r="B963" s="214" t="s">
        <v>188</v>
      </c>
      <c r="C963" s="215">
        <v>0</v>
      </c>
      <c r="D963" s="216">
        <f t="shared" si="321"/>
        <v>0</v>
      </c>
      <c r="E963" s="218"/>
      <c r="F963" s="218"/>
      <c r="G963" s="217">
        <f t="shared" si="322"/>
        <v>0</v>
      </c>
      <c r="H963" s="209" t="str">
        <f t="shared" si="323"/>
        <v>项</v>
      </c>
    </row>
    <row r="964" s="178" customFormat="1" ht="36" customHeight="1" spans="1:8">
      <c r="A964" s="213" t="s">
        <v>1806</v>
      </c>
      <c r="B964" s="214" t="s">
        <v>1807</v>
      </c>
      <c r="C964" s="215">
        <v>0</v>
      </c>
      <c r="D964" s="216">
        <f t="shared" si="321"/>
        <v>5260</v>
      </c>
      <c r="E964" s="219">
        <v>5260</v>
      </c>
      <c r="F964" s="218"/>
      <c r="G964" s="217">
        <f t="shared" si="322"/>
        <v>5260</v>
      </c>
      <c r="H964" s="209" t="str">
        <f t="shared" si="323"/>
        <v>项</v>
      </c>
    </row>
    <row r="965" s="178" customFormat="1" ht="36" customHeight="1" spans="1:8">
      <c r="A965" s="213" t="s">
        <v>1808</v>
      </c>
      <c r="B965" s="214" t="s">
        <v>1809</v>
      </c>
      <c r="C965" s="215">
        <v>0</v>
      </c>
      <c r="D965" s="216">
        <f t="shared" si="321"/>
        <v>0</v>
      </c>
      <c r="E965" s="218"/>
      <c r="F965" s="218"/>
      <c r="G965" s="217">
        <f t="shared" si="322"/>
        <v>0</v>
      </c>
      <c r="H965" s="209" t="str">
        <f t="shared" si="323"/>
        <v>项</v>
      </c>
    </row>
    <row r="966" s="178" customFormat="1" ht="36" customHeight="1" spans="1:8">
      <c r="A966" s="213" t="s">
        <v>1810</v>
      </c>
      <c r="B966" s="214" t="s">
        <v>1811</v>
      </c>
      <c r="C966" s="215">
        <v>0</v>
      </c>
      <c r="D966" s="216">
        <f t="shared" si="321"/>
        <v>0</v>
      </c>
      <c r="E966" s="218"/>
      <c r="F966" s="218"/>
      <c r="G966" s="217">
        <f t="shared" si="322"/>
        <v>0</v>
      </c>
      <c r="H966" s="209" t="str">
        <f t="shared" si="323"/>
        <v>项</v>
      </c>
    </row>
    <row r="967" s="178" customFormat="1" ht="36" customHeight="1" spans="1:8">
      <c r="A967" s="213" t="s">
        <v>1812</v>
      </c>
      <c r="B967" s="214" t="s">
        <v>1813</v>
      </c>
      <c r="C967" s="215">
        <v>0</v>
      </c>
      <c r="D967" s="216">
        <f t="shared" si="321"/>
        <v>0</v>
      </c>
      <c r="E967" s="218"/>
      <c r="F967" s="218"/>
      <c r="G967" s="217">
        <f t="shared" si="322"/>
        <v>0</v>
      </c>
      <c r="H967" s="209" t="str">
        <f t="shared" si="323"/>
        <v>项</v>
      </c>
    </row>
    <row r="968" s="178" customFormat="1" ht="36" customHeight="1" spans="1:8">
      <c r="A968" s="213" t="s">
        <v>1814</v>
      </c>
      <c r="B968" s="214" t="s">
        <v>1815</v>
      </c>
      <c r="C968" s="215">
        <v>0</v>
      </c>
      <c r="D968" s="216">
        <f t="shared" si="321"/>
        <v>0</v>
      </c>
      <c r="E968" s="218"/>
      <c r="F968" s="218"/>
      <c r="G968" s="217">
        <f t="shared" si="322"/>
        <v>0</v>
      </c>
      <c r="H968" s="209" t="str">
        <f t="shared" si="323"/>
        <v>项</v>
      </c>
    </row>
    <row r="969" s="178" customFormat="1" ht="36" customHeight="1" spans="1:8">
      <c r="A969" s="213" t="s">
        <v>1816</v>
      </c>
      <c r="B969" s="214" t="s">
        <v>1817</v>
      </c>
      <c r="C969" s="215">
        <v>0</v>
      </c>
      <c r="D969" s="216">
        <f t="shared" si="321"/>
        <v>0</v>
      </c>
      <c r="E969" s="218"/>
      <c r="F969" s="218"/>
      <c r="G969" s="217">
        <f t="shared" si="322"/>
        <v>0</v>
      </c>
      <c r="H969" s="209" t="str">
        <f t="shared" si="323"/>
        <v>项</v>
      </c>
    </row>
    <row r="970" s="178" customFormat="1" ht="36" customHeight="1" spans="1:8">
      <c r="A970" s="213" t="s">
        <v>1818</v>
      </c>
      <c r="B970" s="214" t="s">
        <v>1819</v>
      </c>
      <c r="C970" s="207">
        <f>SUM(C971:C979)</f>
        <v>0</v>
      </c>
      <c r="D970" s="208">
        <f>SUM(D971:D979)</f>
        <v>0</v>
      </c>
      <c r="E970" s="207">
        <f>SUM(E971:E979)</f>
        <v>0</v>
      </c>
      <c r="F970" s="207">
        <f>SUM(F971:F979)</f>
        <v>0</v>
      </c>
      <c r="G970" s="207">
        <f>SUM(G971:G979)</f>
        <v>0</v>
      </c>
      <c r="H970" s="209" t="s">
        <v>182</v>
      </c>
    </row>
    <row r="971" s="178" customFormat="1" ht="36" customHeight="1" spans="1:8">
      <c r="A971" s="213" t="s">
        <v>1820</v>
      </c>
      <c r="B971" s="214" t="s">
        <v>184</v>
      </c>
      <c r="C971" s="215">
        <v>0</v>
      </c>
      <c r="D971" s="216">
        <f t="shared" ref="D971:D979" si="324">E971+F971</f>
        <v>0</v>
      </c>
      <c r="E971" s="218"/>
      <c r="F971" s="218"/>
      <c r="G971" s="217">
        <f t="shared" ref="G971:G979" si="325">C971+D971</f>
        <v>0</v>
      </c>
      <c r="H971" s="209" t="str">
        <f t="shared" ref="H971:H979" si="326">IF(LEN(A971)=3,"类",IF(LEN(A971)=5,"款","项"))</f>
        <v>项</v>
      </c>
    </row>
    <row r="972" s="178" customFormat="1" ht="36" customHeight="1" spans="1:8">
      <c r="A972" s="213" t="s">
        <v>1821</v>
      </c>
      <c r="B972" s="214" t="s">
        <v>186</v>
      </c>
      <c r="C972" s="215">
        <v>0</v>
      </c>
      <c r="D972" s="216">
        <f t="shared" si="324"/>
        <v>0</v>
      </c>
      <c r="E972" s="218"/>
      <c r="F972" s="218"/>
      <c r="G972" s="217">
        <f t="shared" si="325"/>
        <v>0</v>
      </c>
      <c r="H972" s="209" t="str">
        <f t="shared" si="326"/>
        <v>项</v>
      </c>
    </row>
    <row r="973" s="178" customFormat="1" ht="36" customHeight="1" spans="1:8">
      <c r="A973" s="213" t="s">
        <v>1822</v>
      </c>
      <c r="B973" s="214" t="s">
        <v>188</v>
      </c>
      <c r="C973" s="215">
        <v>0</v>
      </c>
      <c r="D973" s="216">
        <f t="shared" si="324"/>
        <v>0</v>
      </c>
      <c r="E973" s="218"/>
      <c r="F973" s="218"/>
      <c r="G973" s="217">
        <f t="shared" si="325"/>
        <v>0</v>
      </c>
      <c r="H973" s="209" t="str">
        <f t="shared" si="326"/>
        <v>项</v>
      </c>
    </row>
    <row r="974" s="178" customFormat="1" ht="36" customHeight="1" spans="1:8">
      <c r="A974" s="213" t="s">
        <v>1823</v>
      </c>
      <c r="B974" s="214" t="s">
        <v>1824</v>
      </c>
      <c r="C974" s="215">
        <v>0</v>
      </c>
      <c r="D974" s="216">
        <f t="shared" si="324"/>
        <v>0</v>
      </c>
      <c r="E974" s="218"/>
      <c r="F974" s="218"/>
      <c r="G974" s="217">
        <f t="shared" si="325"/>
        <v>0</v>
      </c>
      <c r="H974" s="209" t="str">
        <f t="shared" si="326"/>
        <v>项</v>
      </c>
    </row>
    <row r="975" s="178" customFormat="1" ht="36" customHeight="1" spans="1:8">
      <c r="A975" s="213" t="s">
        <v>1825</v>
      </c>
      <c r="B975" s="214" t="s">
        <v>1826</v>
      </c>
      <c r="C975" s="215">
        <v>0</v>
      </c>
      <c r="D975" s="216">
        <f t="shared" si="324"/>
        <v>0</v>
      </c>
      <c r="E975" s="218"/>
      <c r="F975" s="218"/>
      <c r="G975" s="217">
        <f t="shared" si="325"/>
        <v>0</v>
      </c>
      <c r="H975" s="209" t="str">
        <f t="shared" si="326"/>
        <v>项</v>
      </c>
    </row>
    <row r="976" s="178" customFormat="1" ht="36" customHeight="1" spans="1:8">
      <c r="A976" s="213" t="s">
        <v>1827</v>
      </c>
      <c r="B976" s="214" t="s">
        <v>1828</v>
      </c>
      <c r="C976" s="215">
        <v>0</v>
      </c>
      <c r="D976" s="216">
        <f t="shared" si="324"/>
        <v>0</v>
      </c>
      <c r="E976" s="218"/>
      <c r="F976" s="218"/>
      <c r="G976" s="217">
        <f t="shared" si="325"/>
        <v>0</v>
      </c>
      <c r="H976" s="209" t="str">
        <f t="shared" si="326"/>
        <v>项</v>
      </c>
    </row>
    <row r="977" s="178" customFormat="1" ht="36" customHeight="1" spans="1:8">
      <c r="A977" s="213" t="s">
        <v>1829</v>
      </c>
      <c r="B977" s="214" t="s">
        <v>1830</v>
      </c>
      <c r="C977" s="215">
        <v>0</v>
      </c>
      <c r="D977" s="216">
        <f t="shared" si="324"/>
        <v>0</v>
      </c>
      <c r="E977" s="218"/>
      <c r="F977" s="218"/>
      <c r="G977" s="217">
        <f t="shared" si="325"/>
        <v>0</v>
      </c>
      <c r="H977" s="209" t="str">
        <f t="shared" si="326"/>
        <v>项</v>
      </c>
    </row>
    <row r="978" s="178" customFormat="1" ht="36" customHeight="1" spans="1:8">
      <c r="A978" s="213" t="s">
        <v>1831</v>
      </c>
      <c r="B978" s="214" t="s">
        <v>1832</v>
      </c>
      <c r="C978" s="215">
        <v>0</v>
      </c>
      <c r="D978" s="216">
        <f t="shared" si="324"/>
        <v>0</v>
      </c>
      <c r="E978" s="218"/>
      <c r="F978" s="218"/>
      <c r="G978" s="217">
        <f t="shared" si="325"/>
        <v>0</v>
      </c>
      <c r="H978" s="209" t="str">
        <f t="shared" si="326"/>
        <v>项</v>
      </c>
    </row>
    <row r="979" s="178" customFormat="1" ht="36" customHeight="1" spans="1:8">
      <c r="A979" s="213" t="s">
        <v>1833</v>
      </c>
      <c r="B979" s="214" t="s">
        <v>1834</v>
      </c>
      <c r="C979" s="215">
        <v>0</v>
      </c>
      <c r="D979" s="216">
        <f t="shared" si="324"/>
        <v>0</v>
      </c>
      <c r="E979" s="218"/>
      <c r="F979" s="218"/>
      <c r="G979" s="217">
        <f t="shared" si="325"/>
        <v>0</v>
      </c>
      <c r="H979" s="209" t="str">
        <f t="shared" si="326"/>
        <v>项</v>
      </c>
    </row>
    <row r="980" s="178" customFormat="1" ht="36" customHeight="1" spans="1:8">
      <c r="A980" s="213" t="s">
        <v>1835</v>
      </c>
      <c r="B980" s="214" t="s">
        <v>1836</v>
      </c>
      <c r="C980" s="207">
        <f>SUM(C981:C984)</f>
        <v>0</v>
      </c>
      <c r="D980" s="208">
        <f>SUM(D981:D984)</f>
        <v>0</v>
      </c>
      <c r="E980" s="207">
        <f>SUM(E981:E984)</f>
        <v>0</v>
      </c>
      <c r="F980" s="207">
        <f>SUM(F981:F984)</f>
        <v>0</v>
      </c>
      <c r="G980" s="207">
        <f>SUM(G981:G984)</f>
        <v>0</v>
      </c>
      <c r="H980" s="209" t="s">
        <v>182</v>
      </c>
    </row>
    <row r="981" s="178" customFormat="1" ht="36" customHeight="1" spans="1:8">
      <c r="A981" s="213" t="s">
        <v>1837</v>
      </c>
      <c r="B981" s="214" t="s">
        <v>1838</v>
      </c>
      <c r="C981" s="215">
        <v>0</v>
      </c>
      <c r="D981" s="216">
        <f t="shared" ref="D981:D984" si="327">E981+F981</f>
        <v>0</v>
      </c>
      <c r="E981" s="218"/>
      <c r="F981" s="218"/>
      <c r="G981" s="217">
        <f t="shared" ref="G981:G984" si="328">C981+D981</f>
        <v>0</v>
      </c>
      <c r="H981" s="209" t="str">
        <f t="shared" ref="H981:H984" si="329">IF(LEN(A981)=3,"类",IF(LEN(A981)=5,"款","项"))</f>
        <v>项</v>
      </c>
    </row>
    <row r="982" s="178" customFormat="1" ht="36" customHeight="1" spans="1:8">
      <c r="A982" s="213" t="s">
        <v>1839</v>
      </c>
      <c r="B982" s="214" t="s">
        <v>1840</v>
      </c>
      <c r="C982" s="215">
        <v>0</v>
      </c>
      <c r="D982" s="216">
        <f t="shared" si="327"/>
        <v>0</v>
      </c>
      <c r="E982" s="218"/>
      <c r="F982" s="218"/>
      <c r="G982" s="217">
        <f t="shared" si="328"/>
        <v>0</v>
      </c>
      <c r="H982" s="209" t="str">
        <f t="shared" si="329"/>
        <v>项</v>
      </c>
    </row>
    <row r="983" s="178" customFormat="1" ht="36" customHeight="1" spans="1:8">
      <c r="A983" s="213" t="s">
        <v>1841</v>
      </c>
      <c r="B983" s="214" t="s">
        <v>1842</v>
      </c>
      <c r="C983" s="215">
        <v>0</v>
      </c>
      <c r="D983" s="216">
        <f t="shared" si="327"/>
        <v>0</v>
      </c>
      <c r="E983" s="218"/>
      <c r="F983" s="218"/>
      <c r="G983" s="217">
        <f t="shared" si="328"/>
        <v>0</v>
      </c>
      <c r="H983" s="209" t="str">
        <f t="shared" si="329"/>
        <v>项</v>
      </c>
    </row>
    <row r="984" s="178" customFormat="1" ht="36" customHeight="1" spans="1:8">
      <c r="A984" s="213" t="s">
        <v>1843</v>
      </c>
      <c r="B984" s="214" t="s">
        <v>1844</v>
      </c>
      <c r="C984" s="215">
        <v>0</v>
      </c>
      <c r="D984" s="216">
        <f t="shared" si="327"/>
        <v>0</v>
      </c>
      <c r="E984" s="218"/>
      <c r="F984" s="218"/>
      <c r="G984" s="217">
        <f t="shared" si="328"/>
        <v>0</v>
      </c>
      <c r="H984" s="209" t="str">
        <f t="shared" si="329"/>
        <v>项</v>
      </c>
    </row>
    <row r="985" s="178" customFormat="1" ht="36" customHeight="1" spans="1:8">
      <c r="A985" s="213" t="s">
        <v>1845</v>
      </c>
      <c r="B985" s="214" t="s">
        <v>1846</v>
      </c>
      <c r="C985" s="207">
        <f>SUM(C986:C991)</f>
        <v>0</v>
      </c>
      <c r="D985" s="208">
        <f>SUM(D986:D991)</f>
        <v>0</v>
      </c>
      <c r="E985" s="207">
        <f>SUM(E986:E991)</f>
        <v>0</v>
      </c>
      <c r="F985" s="207">
        <f>SUM(F986:F991)</f>
        <v>0</v>
      </c>
      <c r="G985" s="207">
        <f>SUM(G986:G991)</f>
        <v>0</v>
      </c>
      <c r="H985" s="209" t="s">
        <v>182</v>
      </c>
    </row>
    <row r="986" s="178" customFormat="1" ht="36" customHeight="1" spans="1:8">
      <c r="A986" s="213" t="s">
        <v>1847</v>
      </c>
      <c r="B986" s="214" t="s">
        <v>184</v>
      </c>
      <c r="C986" s="215">
        <v>0</v>
      </c>
      <c r="D986" s="216">
        <f t="shared" ref="D986:D991" si="330">E986+F986</f>
        <v>0</v>
      </c>
      <c r="E986" s="218"/>
      <c r="F986" s="218"/>
      <c r="G986" s="217">
        <f t="shared" ref="G986:G991" si="331">C986+D986</f>
        <v>0</v>
      </c>
      <c r="H986" s="209" t="str">
        <f t="shared" ref="H986:H991" si="332">IF(LEN(A986)=3,"类",IF(LEN(A986)=5,"款","项"))</f>
        <v>项</v>
      </c>
    </row>
    <row r="987" s="178" customFormat="1" ht="36" customHeight="1" spans="1:8">
      <c r="A987" s="213" t="s">
        <v>1848</v>
      </c>
      <c r="B987" s="214" t="s">
        <v>186</v>
      </c>
      <c r="C987" s="215">
        <v>0</v>
      </c>
      <c r="D987" s="216">
        <f t="shared" si="330"/>
        <v>0</v>
      </c>
      <c r="E987" s="218"/>
      <c r="F987" s="218"/>
      <c r="G987" s="217">
        <f t="shared" si="331"/>
        <v>0</v>
      </c>
      <c r="H987" s="209" t="str">
        <f t="shared" si="332"/>
        <v>项</v>
      </c>
    </row>
    <row r="988" s="178" customFormat="1" ht="36" customHeight="1" spans="1:8">
      <c r="A988" s="213" t="s">
        <v>1849</v>
      </c>
      <c r="B988" s="214" t="s">
        <v>188</v>
      </c>
      <c r="C988" s="215">
        <v>0</v>
      </c>
      <c r="D988" s="216">
        <f t="shared" si="330"/>
        <v>0</v>
      </c>
      <c r="E988" s="218"/>
      <c r="F988" s="218"/>
      <c r="G988" s="217">
        <f t="shared" si="331"/>
        <v>0</v>
      </c>
      <c r="H988" s="209" t="str">
        <f t="shared" si="332"/>
        <v>项</v>
      </c>
    </row>
    <row r="989" s="178" customFormat="1" ht="36" customHeight="1" spans="1:8">
      <c r="A989" s="213" t="s">
        <v>1850</v>
      </c>
      <c r="B989" s="214" t="s">
        <v>1815</v>
      </c>
      <c r="C989" s="215">
        <v>0</v>
      </c>
      <c r="D989" s="216">
        <f t="shared" si="330"/>
        <v>0</v>
      </c>
      <c r="E989" s="218"/>
      <c r="F989" s="218"/>
      <c r="G989" s="217">
        <f t="shared" si="331"/>
        <v>0</v>
      </c>
      <c r="H989" s="209" t="str">
        <f t="shared" si="332"/>
        <v>项</v>
      </c>
    </row>
    <row r="990" s="178" customFormat="1" ht="36" customHeight="1" spans="1:8">
      <c r="A990" s="213" t="s">
        <v>1851</v>
      </c>
      <c r="B990" s="214" t="s">
        <v>1852</v>
      </c>
      <c r="C990" s="215">
        <v>0</v>
      </c>
      <c r="D990" s="216">
        <f t="shared" si="330"/>
        <v>0</v>
      </c>
      <c r="E990" s="218"/>
      <c r="F990" s="218"/>
      <c r="G990" s="217">
        <f t="shared" si="331"/>
        <v>0</v>
      </c>
      <c r="H990" s="209" t="str">
        <f t="shared" si="332"/>
        <v>项</v>
      </c>
    </row>
    <row r="991" s="178" customFormat="1" ht="36" customHeight="1" spans="1:8">
      <c r="A991" s="213" t="s">
        <v>1853</v>
      </c>
      <c r="B991" s="214" t="s">
        <v>1854</v>
      </c>
      <c r="C991" s="215">
        <v>0</v>
      </c>
      <c r="D991" s="216">
        <f t="shared" si="330"/>
        <v>0</v>
      </c>
      <c r="E991" s="218"/>
      <c r="F991" s="218"/>
      <c r="G991" s="217">
        <f t="shared" si="331"/>
        <v>0</v>
      </c>
      <c r="H991" s="209" t="str">
        <f t="shared" si="332"/>
        <v>项</v>
      </c>
    </row>
    <row r="992" s="178" customFormat="1" ht="36" customHeight="1" spans="1:8">
      <c r="A992" s="213" t="s">
        <v>1855</v>
      </c>
      <c r="B992" s="214" t="s">
        <v>1856</v>
      </c>
      <c r="C992" s="207">
        <f>SUM(C993:C996)</f>
        <v>2023</v>
      </c>
      <c r="D992" s="208">
        <f>SUM(D993:D996)</f>
        <v>-538</v>
      </c>
      <c r="E992" s="207">
        <f>SUM(E993:E996)</f>
        <v>0</v>
      </c>
      <c r="F992" s="207">
        <f>SUM(F993:F996)</f>
        <v>-538</v>
      </c>
      <c r="G992" s="207">
        <f>SUM(G993:G996)</f>
        <v>1485</v>
      </c>
      <c r="H992" s="209" t="s">
        <v>182</v>
      </c>
    </row>
    <row r="993" s="178" customFormat="1" ht="36" customHeight="1" spans="1:8">
      <c r="A993" s="213" t="s">
        <v>1857</v>
      </c>
      <c r="B993" s="214" t="s">
        <v>1858</v>
      </c>
      <c r="C993" s="215">
        <v>0</v>
      </c>
      <c r="D993" s="216">
        <f t="shared" ref="D993:D996" si="333">E993+F993</f>
        <v>0</v>
      </c>
      <c r="E993" s="218"/>
      <c r="F993" s="218"/>
      <c r="G993" s="217">
        <f t="shared" ref="G993:G996" si="334">C993+D993</f>
        <v>0</v>
      </c>
      <c r="H993" s="209" t="str">
        <f t="shared" ref="H993:H996" si="335">IF(LEN(A993)=3,"类",IF(LEN(A993)=5,"款","项"))</f>
        <v>项</v>
      </c>
    </row>
    <row r="994" s="178" customFormat="1" ht="36" customHeight="1" spans="1:8">
      <c r="A994" s="213" t="s">
        <v>1859</v>
      </c>
      <c r="B994" s="214" t="s">
        <v>1860</v>
      </c>
      <c r="C994" s="215">
        <v>2023</v>
      </c>
      <c r="D994" s="216">
        <f t="shared" si="333"/>
        <v>-538</v>
      </c>
      <c r="E994" s="219"/>
      <c r="F994" s="219">
        <v>-538</v>
      </c>
      <c r="G994" s="217">
        <f t="shared" si="334"/>
        <v>1485</v>
      </c>
      <c r="H994" s="209" t="str">
        <f t="shared" si="335"/>
        <v>项</v>
      </c>
    </row>
    <row r="995" s="178" customFormat="1" ht="36" customHeight="1" spans="1:8">
      <c r="A995" s="213" t="s">
        <v>1861</v>
      </c>
      <c r="B995" s="214" t="s">
        <v>1862</v>
      </c>
      <c r="C995" s="215">
        <v>0</v>
      </c>
      <c r="D995" s="216">
        <f t="shared" si="333"/>
        <v>0</v>
      </c>
      <c r="E995" s="218"/>
      <c r="F995" s="218"/>
      <c r="G995" s="217">
        <f t="shared" si="334"/>
        <v>0</v>
      </c>
      <c r="H995" s="209" t="str">
        <f t="shared" si="335"/>
        <v>项</v>
      </c>
    </row>
    <row r="996" s="178" customFormat="1" ht="36" customHeight="1" spans="1:8">
      <c r="A996" s="213" t="s">
        <v>1863</v>
      </c>
      <c r="B996" s="214" t="s">
        <v>1864</v>
      </c>
      <c r="C996" s="215">
        <v>0</v>
      </c>
      <c r="D996" s="216">
        <f t="shared" si="333"/>
        <v>0</v>
      </c>
      <c r="E996" s="218"/>
      <c r="F996" s="218"/>
      <c r="G996" s="217">
        <f t="shared" si="334"/>
        <v>0</v>
      </c>
      <c r="H996" s="209" t="str">
        <f t="shared" si="335"/>
        <v>项</v>
      </c>
    </row>
    <row r="997" s="178" customFormat="1" ht="36" customHeight="1" spans="1:8">
      <c r="A997" s="213" t="s">
        <v>1865</v>
      </c>
      <c r="B997" s="214" t="s">
        <v>1866</v>
      </c>
      <c r="C997" s="207">
        <f>SUM(C998:C999)</f>
        <v>2035</v>
      </c>
      <c r="D997" s="208">
        <f>SUM(D998:D999)</f>
        <v>-1026</v>
      </c>
      <c r="E997" s="207">
        <f>SUM(E998:E999)</f>
        <v>575</v>
      </c>
      <c r="F997" s="207">
        <f>SUM(F998:F999)</f>
        <v>-1601</v>
      </c>
      <c r="G997" s="207">
        <f>SUM(G998:G999)</f>
        <v>1009</v>
      </c>
      <c r="H997" s="209" t="s">
        <v>182</v>
      </c>
    </row>
    <row r="998" s="178" customFormat="1" ht="36" customHeight="1" spans="1:8">
      <c r="A998" s="213" t="s">
        <v>1867</v>
      </c>
      <c r="B998" s="214" t="s">
        <v>1868</v>
      </c>
      <c r="C998" s="215">
        <v>0</v>
      </c>
      <c r="D998" s="216">
        <f t="shared" ref="D998:D1010" si="336">E998+F998</f>
        <v>575</v>
      </c>
      <c r="E998" s="219">
        <v>575</v>
      </c>
      <c r="F998" s="218"/>
      <c r="G998" s="217">
        <f t="shared" ref="G998:G1010" si="337">C998+D998</f>
        <v>575</v>
      </c>
      <c r="H998" s="209" t="str">
        <f t="shared" ref="H998:H1010" si="338">IF(LEN(A998)=3,"类",IF(LEN(A998)=5,"款","项"))</f>
        <v>项</v>
      </c>
    </row>
    <row r="999" s="178" customFormat="1" ht="36" customHeight="1" spans="1:8">
      <c r="A999" s="213" t="s">
        <v>1869</v>
      </c>
      <c r="B999" s="214" t="s">
        <v>1866</v>
      </c>
      <c r="C999" s="215">
        <v>2035</v>
      </c>
      <c r="D999" s="216">
        <f t="shared" si="336"/>
        <v>-1601</v>
      </c>
      <c r="E999" s="219"/>
      <c r="F999" s="219">
        <v>-1601</v>
      </c>
      <c r="G999" s="217">
        <f t="shared" si="337"/>
        <v>434</v>
      </c>
      <c r="H999" s="209" t="str">
        <f t="shared" si="338"/>
        <v>项</v>
      </c>
    </row>
    <row r="1000" s="178" customFormat="1" ht="36" customHeight="1" spans="1:8">
      <c r="A1000" s="210" t="s">
        <v>145</v>
      </c>
      <c r="B1000" s="206" t="s">
        <v>146</v>
      </c>
      <c r="C1000" s="207">
        <f>SUM(C1001,C1011,C1027,C1032,C1049,C1056,C1064)</f>
        <v>310</v>
      </c>
      <c r="D1000" s="208">
        <f>SUM(D1001,D1011,D1027,D1032,D1049,D1056,D1064)</f>
        <v>93</v>
      </c>
      <c r="E1000" s="207">
        <f>SUM(E1001,E1011,E1027,E1032,E1049,E1056,E1064)</f>
        <v>93</v>
      </c>
      <c r="F1000" s="207">
        <f>SUM(F1001,F1011,F1027,F1032,F1049,F1056,F1064)</f>
        <v>0</v>
      </c>
      <c r="G1000" s="207">
        <f>SUM(G1001,G1011,G1027,G1032,G1049,G1056,G1064)</f>
        <v>403</v>
      </c>
      <c r="H1000" s="209" t="s">
        <v>179</v>
      </c>
    </row>
    <row r="1001" s="178" customFormat="1" ht="36" customHeight="1" spans="1:8">
      <c r="A1001" s="213" t="s">
        <v>1870</v>
      </c>
      <c r="B1001" s="214" t="s">
        <v>1871</v>
      </c>
      <c r="C1001" s="207">
        <f>SUM(C1002:C1010)</f>
        <v>0</v>
      </c>
      <c r="D1001" s="208">
        <f>SUM(D1002:D1010)</f>
        <v>0</v>
      </c>
      <c r="E1001" s="207">
        <f>SUM(E1002:E1010)</f>
        <v>0</v>
      </c>
      <c r="F1001" s="207">
        <f>SUM(F1002:F1010)</f>
        <v>0</v>
      </c>
      <c r="G1001" s="207">
        <f>SUM(G1002:G1010)</f>
        <v>0</v>
      </c>
      <c r="H1001" s="209" t="s">
        <v>182</v>
      </c>
    </row>
    <row r="1002" s="178" customFormat="1" ht="36" customHeight="1" spans="1:8">
      <c r="A1002" s="213" t="s">
        <v>1872</v>
      </c>
      <c r="B1002" s="214" t="s">
        <v>184</v>
      </c>
      <c r="C1002" s="215">
        <v>0</v>
      </c>
      <c r="D1002" s="216">
        <f t="shared" si="336"/>
        <v>0</v>
      </c>
      <c r="E1002" s="218"/>
      <c r="F1002" s="218"/>
      <c r="G1002" s="217">
        <f t="shared" si="337"/>
        <v>0</v>
      </c>
      <c r="H1002" s="209" t="str">
        <f t="shared" si="338"/>
        <v>项</v>
      </c>
    </row>
    <row r="1003" s="178" customFormat="1" ht="36" customHeight="1" spans="1:8">
      <c r="A1003" s="213" t="s">
        <v>1873</v>
      </c>
      <c r="B1003" s="214" t="s">
        <v>186</v>
      </c>
      <c r="C1003" s="215">
        <v>0</v>
      </c>
      <c r="D1003" s="216">
        <f t="shared" si="336"/>
        <v>0</v>
      </c>
      <c r="E1003" s="218"/>
      <c r="F1003" s="218"/>
      <c r="G1003" s="217">
        <f t="shared" si="337"/>
        <v>0</v>
      </c>
      <c r="H1003" s="209" t="str">
        <f t="shared" si="338"/>
        <v>项</v>
      </c>
    </row>
    <row r="1004" s="178" customFormat="1" ht="36" customHeight="1" spans="1:8">
      <c r="A1004" s="213" t="s">
        <v>1874</v>
      </c>
      <c r="B1004" s="214" t="s">
        <v>188</v>
      </c>
      <c r="C1004" s="215">
        <v>0</v>
      </c>
      <c r="D1004" s="216">
        <f t="shared" si="336"/>
        <v>0</v>
      </c>
      <c r="E1004" s="218"/>
      <c r="F1004" s="218"/>
      <c r="G1004" s="217">
        <f t="shared" si="337"/>
        <v>0</v>
      </c>
      <c r="H1004" s="209" t="str">
        <f t="shared" si="338"/>
        <v>项</v>
      </c>
    </row>
    <row r="1005" s="178" customFormat="1" ht="36" customHeight="1" spans="1:8">
      <c r="A1005" s="213" t="s">
        <v>1875</v>
      </c>
      <c r="B1005" s="214" t="s">
        <v>1876</v>
      </c>
      <c r="C1005" s="215">
        <v>0</v>
      </c>
      <c r="D1005" s="216">
        <f t="shared" si="336"/>
        <v>0</v>
      </c>
      <c r="E1005" s="218"/>
      <c r="F1005" s="218"/>
      <c r="G1005" s="217">
        <f t="shared" si="337"/>
        <v>0</v>
      </c>
      <c r="H1005" s="209" t="str">
        <f t="shared" si="338"/>
        <v>项</v>
      </c>
    </row>
    <row r="1006" s="178" customFormat="1" ht="36" customHeight="1" spans="1:8">
      <c r="A1006" s="213" t="s">
        <v>1877</v>
      </c>
      <c r="B1006" s="214" t="s">
        <v>1878</v>
      </c>
      <c r="C1006" s="215">
        <v>0</v>
      </c>
      <c r="D1006" s="216">
        <f t="shared" si="336"/>
        <v>0</v>
      </c>
      <c r="E1006" s="218"/>
      <c r="F1006" s="218"/>
      <c r="G1006" s="217">
        <f t="shared" si="337"/>
        <v>0</v>
      </c>
      <c r="H1006" s="209" t="str">
        <f t="shared" si="338"/>
        <v>项</v>
      </c>
    </row>
    <row r="1007" s="178" customFormat="1" ht="36" customHeight="1" spans="1:8">
      <c r="A1007" s="213" t="s">
        <v>1879</v>
      </c>
      <c r="B1007" s="214" t="s">
        <v>1880</v>
      </c>
      <c r="C1007" s="215">
        <v>0</v>
      </c>
      <c r="D1007" s="216">
        <f t="shared" si="336"/>
        <v>0</v>
      </c>
      <c r="E1007" s="218"/>
      <c r="F1007" s="218"/>
      <c r="G1007" s="217">
        <f t="shared" si="337"/>
        <v>0</v>
      </c>
      <c r="H1007" s="209" t="str">
        <f t="shared" si="338"/>
        <v>项</v>
      </c>
    </row>
    <row r="1008" s="178" customFormat="1" ht="36" customHeight="1" spans="1:8">
      <c r="A1008" s="213" t="s">
        <v>1881</v>
      </c>
      <c r="B1008" s="214" t="s">
        <v>1882</v>
      </c>
      <c r="C1008" s="215">
        <v>0</v>
      </c>
      <c r="D1008" s="216">
        <f t="shared" si="336"/>
        <v>0</v>
      </c>
      <c r="E1008" s="218"/>
      <c r="F1008" s="218"/>
      <c r="G1008" s="217">
        <f t="shared" si="337"/>
        <v>0</v>
      </c>
      <c r="H1008" s="209" t="str">
        <f t="shared" si="338"/>
        <v>项</v>
      </c>
    </row>
    <row r="1009" s="178" customFormat="1" ht="36" customHeight="1" spans="1:8">
      <c r="A1009" s="213" t="s">
        <v>1883</v>
      </c>
      <c r="B1009" s="214" t="s">
        <v>1884</v>
      </c>
      <c r="C1009" s="215">
        <v>0</v>
      </c>
      <c r="D1009" s="216">
        <f t="shared" si="336"/>
        <v>0</v>
      </c>
      <c r="E1009" s="218"/>
      <c r="F1009" s="218"/>
      <c r="G1009" s="217">
        <f t="shared" si="337"/>
        <v>0</v>
      </c>
      <c r="H1009" s="209" t="str">
        <f t="shared" si="338"/>
        <v>项</v>
      </c>
    </row>
    <row r="1010" s="178" customFormat="1" ht="36" customHeight="1" spans="1:8">
      <c r="A1010" s="213" t="s">
        <v>1885</v>
      </c>
      <c r="B1010" s="214" t="s">
        <v>1886</v>
      </c>
      <c r="C1010" s="215">
        <v>0</v>
      </c>
      <c r="D1010" s="216">
        <f t="shared" si="336"/>
        <v>0</v>
      </c>
      <c r="E1010" s="218"/>
      <c r="F1010" s="218"/>
      <c r="G1010" s="217">
        <f t="shared" si="337"/>
        <v>0</v>
      </c>
      <c r="H1010" s="209" t="str">
        <f t="shared" si="338"/>
        <v>项</v>
      </c>
    </row>
    <row r="1011" s="178" customFormat="1" ht="36" customHeight="1" spans="1:8">
      <c r="A1011" s="213" t="s">
        <v>1887</v>
      </c>
      <c r="B1011" s="214" t="s">
        <v>1888</v>
      </c>
      <c r="C1011" s="207">
        <f>SUM(C1012:C1026)</f>
        <v>0</v>
      </c>
      <c r="D1011" s="208">
        <f>SUM(D1012:D1026)</f>
        <v>0</v>
      </c>
      <c r="E1011" s="207">
        <f>SUM(E1012:E1026)</f>
        <v>0</v>
      </c>
      <c r="F1011" s="207">
        <f>SUM(F1012:F1026)</f>
        <v>0</v>
      </c>
      <c r="G1011" s="207">
        <f>SUM(G1012:G1026)</f>
        <v>0</v>
      </c>
      <c r="H1011" s="209" t="s">
        <v>182</v>
      </c>
    </row>
    <row r="1012" s="178" customFormat="1" ht="36" customHeight="1" spans="1:8">
      <c r="A1012" s="213" t="s">
        <v>1889</v>
      </c>
      <c r="B1012" s="214" t="s">
        <v>184</v>
      </c>
      <c r="C1012" s="215">
        <v>0</v>
      </c>
      <c r="D1012" s="216">
        <f t="shared" ref="D1012:D1026" si="339">E1012+F1012</f>
        <v>0</v>
      </c>
      <c r="E1012" s="218"/>
      <c r="F1012" s="218"/>
      <c r="G1012" s="217">
        <f t="shared" ref="G1012:G1026" si="340">C1012+D1012</f>
        <v>0</v>
      </c>
      <c r="H1012" s="209" t="str">
        <f t="shared" ref="H1012:H1026" si="341">IF(LEN(A1012)=3,"类",IF(LEN(A1012)=5,"款","项"))</f>
        <v>项</v>
      </c>
    </row>
    <row r="1013" s="178" customFormat="1" ht="36" customHeight="1" spans="1:8">
      <c r="A1013" s="213" t="s">
        <v>1890</v>
      </c>
      <c r="B1013" s="214" t="s">
        <v>186</v>
      </c>
      <c r="C1013" s="215">
        <v>0</v>
      </c>
      <c r="D1013" s="216">
        <f t="shared" si="339"/>
        <v>0</v>
      </c>
      <c r="E1013" s="218"/>
      <c r="F1013" s="218"/>
      <c r="G1013" s="217">
        <f t="shared" si="340"/>
        <v>0</v>
      </c>
      <c r="H1013" s="209" t="str">
        <f t="shared" si="341"/>
        <v>项</v>
      </c>
    </row>
    <row r="1014" s="178" customFormat="1" ht="36" customHeight="1" spans="1:8">
      <c r="A1014" s="213" t="s">
        <v>1891</v>
      </c>
      <c r="B1014" s="214" t="s">
        <v>188</v>
      </c>
      <c r="C1014" s="215">
        <v>0</v>
      </c>
      <c r="D1014" s="216">
        <f t="shared" si="339"/>
        <v>0</v>
      </c>
      <c r="E1014" s="218"/>
      <c r="F1014" s="218"/>
      <c r="G1014" s="217">
        <f t="shared" si="340"/>
        <v>0</v>
      </c>
      <c r="H1014" s="209" t="str">
        <f t="shared" si="341"/>
        <v>项</v>
      </c>
    </row>
    <row r="1015" s="178" customFormat="1" ht="36" customHeight="1" spans="1:8">
      <c r="A1015" s="213" t="s">
        <v>1892</v>
      </c>
      <c r="B1015" s="214" t="s">
        <v>1893</v>
      </c>
      <c r="C1015" s="215">
        <v>0</v>
      </c>
      <c r="D1015" s="216">
        <f t="shared" si="339"/>
        <v>0</v>
      </c>
      <c r="E1015" s="218"/>
      <c r="F1015" s="218"/>
      <c r="G1015" s="217">
        <f t="shared" si="340"/>
        <v>0</v>
      </c>
      <c r="H1015" s="209" t="str">
        <f t="shared" si="341"/>
        <v>项</v>
      </c>
    </row>
    <row r="1016" s="178" customFormat="1" ht="36" customHeight="1" spans="1:8">
      <c r="A1016" s="213" t="s">
        <v>1894</v>
      </c>
      <c r="B1016" s="214" t="s">
        <v>1895</v>
      </c>
      <c r="C1016" s="215">
        <v>0</v>
      </c>
      <c r="D1016" s="216">
        <f t="shared" si="339"/>
        <v>0</v>
      </c>
      <c r="E1016" s="218"/>
      <c r="F1016" s="218"/>
      <c r="G1016" s="217">
        <f t="shared" si="340"/>
        <v>0</v>
      </c>
      <c r="H1016" s="209" t="str">
        <f t="shared" si="341"/>
        <v>项</v>
      </c>
    </row>
    <row r="1017" s="178" customFormat="1" ht="36" customHeight="1" spans="1:8">
      <c r="A1017" s="213" t="s">
        <v>1896</v>
      </c>
      <c r="B1017" s="214" t="s">
        <v>1897</v>
      </c>
      <c r="C1017" s="215">
        <v>0</v>
      </c>
      <c r="D1017" s="216">
        <f t="shared" si="339"/>
        <v>0</v>
      </c>
      <c r="E1017" s="218"/>
      <c r="F1017" s="218"/>
      <c r="G1017" s="217">
        <f t="shared" si="340"/>
        <v>0</v>
      </c>
      <c r="H1017" s="209" t="str">
        <f t="shared" si="341"/>
        <v>项</v>
      </c>
    </row>
    <row r="1018" s="178" customFormat="1" ht="36" customHeight="1" spans="1:8">
      <c r="A1018" s="213" t="s">
        <v>1898</v>
      </c>
      <c r="B1018" s="214" t="s">
        <v>1899</v>
      </c>
      <c r="C1018" s="215">
        <v>0</v>
      </c>
      <c r="D1018" s="216">
        <f t="shared" si="339"/>
        <v>0</v>
      </c>
      <c r="E1018" s="218"/>
      <c r="F1018" s="218"/>
      <c r="G1018" s="217">
        <f t="shared" si="340"/>
        <v>0</v>
      </c>
      <c r="H1018" s="209" t="str">
        <f t="shared" si="341"/>
        <v>项</v>
      </c>
    </row>
    <row r="1019" s="178" customFormat="1" ht="36" customHeight="1" spans="1:8">
      <c r="A1019" s="213" t="s">
        <v>1900</v>
      </c>
      <c r="B1019" s="214" t="s">
        <v>1901</v>
      </c>
      <c r="C1019" s="215">
        <v>0</v>
      </c>
      <c r="D1019" s="216">
        <f t="shared" si="339"/>
        <v>0</v>
      </c>
      <c r="E1019" s="218"/>
      <c r="F1019" s="218"/>
      <c r="G1019" s="217">
        <f t="shared" si="340"/>
        <v>0</v>
      </c>
      <c r="H1019" s="209" t="str">
        <f t="shared" si="341"/>
        <v>项</v>
      </c>
    </row>
    <row r="1020" s="178" customFormat="1" ht="36" customHeight="1" spans="1:8">
      <c r="A1020" s="213" t="s">
        <v>1902</v>
      </c>
      <c r="B1020" s="214" t="s">
        <v>1903</v>
      </c>
      <c r="C1020" s="215">
        <v>0</v>
      </c>
      <c r="D1020" s="216">
        <f t="shared" si="339"/>
        <v>0</v>
      </c>
      <c r="E1020" s="218"/>
      <c r="F1020" s="218"/>
      <c r="G1020" s="217">
        <f t="shared" si="340"/>
        <v>0</v>
      </c>
      <c r="H1020" s="209" t="str">
        <f t="shared" si="341"/>
        <v>项</v>
      </c>
    </row>
    <row r="1021" s="178" customFormat="1" ht="36" customHeight="1" spans="1:8">
      <c r="A1021" s="213" t="s">
        <v>1904</v>
      </c>
      <c r="B1021" s="214" t="s">
        <v>1905</v>
      </c>
      <c r="C1021" s="215">
        <v>0</v>
      </c>
      <c r="D1021" s="216">
        <f t="shared" si="339"/>
        <v>0</v>
      </c>
      <c r="E1021" s="218"/>
      <c r="F1021" s="218"/>
      <c r="G1021" s="217">
        <f t="shared" si="340"/>
        <v>0</v>
      </c>
      <c r="H1021" s="209" t="str">
        <f t="shared" si="341"/>
        <v>项</v>
      </c>
    </row>
    <row r="1022" s="178" customFormat="1" ht="36" customHeight="1" spans="1:8">
      <c r="A1022" s="213" t="s">
        <v>1906</v>
      </c>
      <c r="B1022" s="214" t="s">
        <v>1907</v>
      </c>
      <c r="C1022" s="215">
        <v>0</v>
      </c>
      <c r="D1022" s="216">
        <f t="shared" si="339"/>
        <v>0</v>
      </c>
      <c r="E1022" s="218"/>
      <c r="F1022" s="218"/>
      <c r="G1022" s="217">
        <f t="shared" si="340"/>
        <v>0</v>
      </c>
      <c r="H1022" s="209" t="str">
        <f t="shared" si="341"/>
        <v>项</v>
      </c>
    </row>
    <row r="1023" s="178" customFormat="1" ht="36" customHeight="1" spans="1:8">
      <c r="A1023" s="213" t="s">
        <v>1908</v>
      </c>
      <c r="B1023" s="214" t="s">
        <v>1909</v>
      </c>
      <c r="C1023" s="215">
        <v>0</v>
      </c>
      <c r="D1023" s="216">
        <f t="shared" si="339"/>
        <v>0</v>
      </c>
      <c r="E1023" s="218"/>
      <c r="F1023" s="218"/>
      <c r="G1023" s="217">
        <f t="shared" si="340"/>
        <v>0</v>
      </c>
      <c r="H1023" s="209" t="str">
        <f t="shared" si="341"/>
        <v>项</v>
      </c>
    </row>
    <row r="1024" s="178" customFormat="1" ht="36" customHeight="1" spans="1:8">
      <c r="A1024" s="213" t="s">
        <v>1910</v>
      </c>
      <c r="B1024" s="214" t="s">
        <v>1911</v>
      </c>
      <c r="C1024" s="215">
        <v>0</v>
      </c>
      <c r="D1024" s="216">
        <f t="shared" si="339"/>
        <v>0</v>
      </c>
      <c r="E1024" s="218"/>
      <c r="F1024" s="218"/>
      <c r="G1024" s="217">
        <f t="shared" si="340"/>
        <v>0</v>
      </c>
      <c r="H1024" s="209" t="str">
        <f t="shared" si="341"/>
        <v>项</v>
      </c>
    </row>
    <row r="1025" s="178" customFormat="1" ht="36" customHeight="1" spans="1:8">
      <c r="A1025" s="213" t="s">
        <v>1912</v>
      </c>
      <c r="B1025" s="214" t="s">
        <v>1913</v>
      </c>
      <c r="C1025" s="215">
        <v>0</v>
      </c>
      <c r="D1025" s="216">
        <f t="shared" si="339"/>
        <v>0</v>
      </c>
      <c r="E1025" s="218"/>
      <c r="F1025" s="218"/>
      <c r="G1025" s="217">
        <f t="shared" si="340"/>
        <v>0</v>
      </c>
      <c r="H1025" s="209" t="str">
        <f t="shared" si="341"/>
        <v>项</v>
      </c>
    </row>
    <row r="1026" s="178" customFormat="1" ht="36" customHeight="1" spans="1:8">
      <c r="A1026" s="213" t="s">
        <v>1914</v>
      </c>
      <c r="B1026" s="214" t="s">
        <v>1915</v>
      </c>
      <c r="C1026" s="215">
        <v>0</v>
      </c>
      <c r="D1026" s="216">
        <f t="shared" si="339"/>
        <v>0</v>
      </c>
      <c r="E1026" s="218"/>
      <c r="F1026" s="218"/>
      <c r="G1026" s="217">
        <f t="shared" si="340"/>
        <v>0</v>
      </c>
      <c r="H1026" s="209" t="str">
        <f t="shared" si="341"/>
        <v>项</v>
      </c>
    </row>
    <row r="1027" s="178" customFormat="1" ht="36" customHeight="1" spans="1:8">
      <c r="A1027" s="213" t="s">
        <v>1916</v>
      </c>
      <c r="B1027" s="214" t="s">
        <v>1917</v>
      </c>
      <c r="C1027" s="207">
        <f>SUM(C1028:C1031)</f>
        <v>0</v>
      </c>
      <c r="D1027" s="208">
        <f>SUM(D1028:D1031)</f>
        <v>49</v>
      </c>
      <c r="E1027" s="207">
        <f>SUM(E1028:E1031)</f>
        <v>49</v>
      </c>
      <c r="F1027" s="207">
        <f>SUM(F1028:F1031)</f>
        <v>0</v>
      </c>
      <c r="G1027" s="207">
        <f>SUM(G1028:G1031)</f>
        <v>49</v>
      </c>
      <c r="H1027" s="209" t="s">
        <v>182</v>
      </c>
    </row>
    <row r="1028" s="178" customFormat="1" ht="36" customHeight="1" spans="1:8">
      <c r="A1028" s="213" t="s">
        <v>1918</v>
      </c>
      <c r="B1028" s="214" t="s">
        <v>184</v>
      </c>
      <c r="C1028" s="215">
        <v>0</v>
      </c>
      <c r="D1028" s="216">
        <f t="shared" ref="D1028:D1031" si="342">E1028+F1028</f>
        <v>0</v>
      </c>
      <c r="E1028" s="218"/>
      <c r="F1028" s="218"/>
      <c r="G1028" s="217">
        <f t="shared" ref="G1028:G1031" si="343">C1028+D1028</f>
        <v>0</v>
      </c>
      <c r="H1028" s="209" t="str">
        <f t="shared" ref="H1028:H1031" si="344">IF(LEN(A1028)=3,"类",IF(LEN(A1028)=5,"款","项"))</f>
        <v>项</v>
      </c>
    </row>
    <row r="1029" s="178" customFormat="1" ht="36" customHeight="1" spans="1:8">
      <c r="A1029" s="213" t="s">
        <v>1919</v>
      </c>
      <c r="B1029" s="214" t="s">
        <v>186</v>
      </c>
      <c r="C1029" s="215">
        <v>0</v>
      </c>
      <c r="D1029" s="216">
        <f t="shared" si="342"/>
        <v>0</v>
      </c>
      <c r="E1029" s="218"/>
      <c r="F1029" s="218"/>
      <c r="G1029" s="217">
        <f t="shared" si="343"/>
        <v>0</v>
      </c>
      <c r="H1029" s="209" t="str">
        <f t="shared" si="344"/>
        <v>项</v>
      </c>
    </row>
    <row r="1030" s="178" customFormat="1" ht="36" customHeight="1" spans="1:8">
      <c r="A1030" s="213" t="s">
        <v>1920</v>
      </c>
      <c r="B1030" s="214" t="s">
        <v>188</v>
      </c>
      <c r="C1030" s="215">
        <v>0</v>
      </c>
      <c r="D1030" s="216">
        <f t="shared" si="342"/>
        <v>0</v>
      </c>
      <c r="E1030" s="218"/>
      <c r="F1030" s="218"/>
      <c r="G1030" s="217">
        <f t="shared" si="343"/>
        <v>0</v>
      </c>
      <c r="H1030" s="209" t="str">
        <f t="shared" si="344"/>
        <v>项</v>
      </c>
    </row>
    <row r="1031" s="178" customFormat="1" ht="36" customHeight="1" spans="1:8">
      <c r="A1031" s="213" t="s">
        <v>1921</v>
      </c>
      <c r="B1031" s="214" t="s">
        <v>1922</v>
      </c>
      <c r="C1031" s="215">
        <v>0</v>
      </c>
      <c r="D1031" s="216">
        <f t="shared" si="342"/>
        <v>49</v>
      </c>
      <c r="E1031" s="219">
        <v>49</v>
      </c>
      <c r="F1031" s="218"/>
      <c r="G1031" s="217">
        <f t="shared" si="343"/>
        <v>49</v>
      </c>
      <c r="H1031" s="209" t="str">
        <f t="shared" si="344"/>
        <v>项</v>
      </c>
    </row>
    <row r="1032" s="178" customFormat="1" ht="36" customHeight="1" spans="1:8">
      <c r="A1032" s="213" t="s">
        <v>1923</v>
      </c>
      <c r="B1032" s="214" t="s">
        <v>1924</v>
      </c>
      <c r="C1032" s="207">
        <f>SUM(C1033:C1048)</f>
        <v>0</v>
      </c>
      <c r="D1032" s="208">
        <f>SUM(D1033:D1048)</f>
        <v>44</v>
      </c>
      <c r="E1032" s="207">
        <f>SUM(E1033:E1048)</f>
        <v>44</v>
      </c>
      <c r="F1032" s="207">
        <f>SUM(F1033:F1048)</f>
        <v>0</v>
      </c>
      <c r="G1032" s="207">
        <f>SUM(G1033:G1048)</f>
        <v>44</v>
      </c>
      <c r="H1032" s="209" t="s">
        <v>182</v>
      </c>
    </row>
    <row r="1033" s="178" customFormat="1" ht="36" customHeight="1" spans="1:8">
      <c r="A1033" s="213" t="s">
        <v>1925</v>
      </c>
      <c r="B1033" s="214" t="s">
        <v>184</v>
      </c>
      <c r="C1033" s="215">
        <v>0</v>
      </c>
      <c r="D1033" s="216">
        <f t="shared" ref="D1033:D1048" si="345">E1033+F1033</f>
        <v>0</v>
      </c>
      <c r="E1033" s="218"/>
      <c r="F1033" s="218"/>
      <c r="G1033" s="217">
        <f t="shared" ref="G1033:G1048" si="346">C1033+D1033</f>
        <v>0</v>
      </c>
      <c r="H1033" s="209" t="str">
        <f t="shared" ref="H1033:H1048" si="347">IF(LEN(A1033)=3,"类",IF(LEN(A1033)=5,"款","项"))</f>
        <v>项</v>
      </c>
    </row>
    <row r="1034" s="178" customFormat="1" ht="36" customHeight="1" spans="1:8">
      <c r="A1034" s="213" t="s">
        <v>1926</v>
      </c>
      <c r="B1034" s="214" t="s">
        <v>186</v>
      </c>
      <c r="C1034" s="215">
        <v>0</v>
      </c>
      <c r="D1034" s="216">
        <f t="shared" si="345"/>
        <v>0</v>
      </c>
      <c r="E1034" s="218"/>
      <c r="F1034" s="218"/>
      <c r="G1034" s="217">
        <f t="shared" si="346"/>
        <v>0</v>
      </c>
      <c r="H1034" s="209" t="str">
        <f t="shared" si="347"/>
        <v>项</v>
      </c>
    </row>
    <row r="1035" s="178" customFormat="1" ht="36" customHeight="1" spans="1:8">
      <c r="A1035" s="213" t="s">
        <v>1927</v>
      </c>
      <c r="B1035" s="214" t="s">
        <v>188</v>
      </c>
      <c r="C1035" s="215">
        <v>0</v>
      </c>
      <c r="D1035" s="216">
        <f t="shared" si="345"/>
        <v>0</v>
      </c>
      <c r="E1035" s="218"/>
      <c r="F1035" s="218"/>
      <c r="G1035" s="217">
        <f t="shared" si="346"/>
        <v>0</v>
      </c>
      <c r="H1035" s="209" t="str">
        <f t="shared" si="347"/>
        <v>项</v>
      </c>
    </row>
    <row r="1036" s="178" customFormat="1" ht="36" customHeight="1" spans="1:8">
      <c r="A1036" s="213" t="s">
        <v>1928</v>
      </c>
      <c r="B1036" s="214" t="s">
        <v>1929</v>
      </c>
      <c r="C1036" s="215">
        <v>0</v>
      </c>
      <c r="D1036" s="216">
        <f t="shared" si="345"/>
        <v>0</v>
      </c>
      <c r="E1036" s="218"/>
      <c r="F1036" s="218"/>
      <c r="G1036" s="217">
        <f t="shared" si="346"/>
        <v>0</v>
      </c>
      <c r="H1036" s="209" t="str">
        <f t="shared" si="347"/>
        <v>项</v>
      </c>
    </row>
    <row r="1037" s="178" customFormat="1" ht="36" customHeight="1" spans="1:8">
      <c r="A1037" s="213" t="s">
        <v>1930</v>
      </c>
      <c r="B1037" s="214" t="s">
        <v>1931</v>
      </c>
      <c r="C1037" s="215">
        <v>0</v>
      </c>
      <c r="D1037" s="216">
        <f t="shared" si="345"/>
        <v>0</v>
      </c>
      <c r="E1037" s="218"/>
      <c r="F1037" s="218"/>
      <c r="G1037" s="217">
        <f t="shared" si="346"/>
        <v>0</v>
      </c>
      <c r="H1037" s="209" t="str">
        <f t="shared" si="347"/>
        <v>项</v>
      </c>
    </row>
    <row r="1038" s="178" customFormat="1" ht="36" customHeight="1" spans="1:8">
      <c r="A1038" s="213" t="s">
        <v>1932</v>
      </c>
      <c r="B1038" s="214" t="s">
        <v>1933</v>
      </c>
      <c r="C1038" s="215">
        <v>0</v>
      </c>
      <c r="D1038" s="216">
        <f t="shared" si="345"/>
        <v>0</v>
      </c>
      <c r="E1038" s="218"/>
      <c r="F1038" s="218"/>
      <c r="G1038" s="217">
        <f t="shared" si="346"/>
        <v>0</v>
      </c>
      <c r="H1038" s="209" t="str">
        <f t="shared" si="347"/>
        <v>项</v>
      </c>
    </row>
    <row r="1039" s="178" customFormat="1" ht="36" customHeight="1" spans="1:8">
      <c r="A1039" s="213" t="s">
        <v>1934</v>
      </c>
      <c r="B1039" s="214" t="s">
        <v>1935</v>
      </c>
      <c r="C1039" s="215">
        <v>0</v>
      </c>
      <c r="D1039" s="216">
        <f t="shared" si="345"/>
        <v>4</v>
      </c>
      <c r="E1039" s="219">
        <v>4</v>
      </c>
      <c r="F1039" s="218"/>
      <c r="G1039" s="217">
        <f t="shared" si="346"/>
        <v>4</v>
      </c>
      <c r="H1039" s="209" t="str">
        <f t="shared" si="347"/>
        <v>项</v>
      </c>
    </row>
    <row r="1040" s="178" customFormat="1" ht="36" customHeight="1" spans="1:8">
      <c r="A1040" s="213" t="s">
        <v>1936</v>
      </c>
      <c r="B1040" s="214" t="s">
        <v>1937</v>
      </c>
      <c r="C1040" s="215">
        <v>0</v>
      </c>
      <c r="D1040" s="216">
        <f t="shared" si="345"/>
        <v>0</v>
      </c>
      <c r="E1040" s="218"/>
      <c r="F1040" s="218"/>
      <c r="G1040" s="217">
        <f t="shared" si="346"/>
        <v>0</v>
      </c>
      <c r="H1040" s="209" t="str">
        <f t="shared" si="347"/>
        <v>项</v>
      </c>
    </row>
    <row r="1041" s="178" customFormat="1" ht="36" customHeight="1" spans="1:8">
      <c r="A1041" s="213" t="s">
        <v>1938</v>
      </c>
      <c r="B1041" s="214" t="s">
        <v>1939</v>
      </c>
      <c r="C1041" s="215">
        <v>0</v>
      </c>
      <c r="D1041" s="216">
        <f t="shared" si="345"/>
        <v>0</v>
      </c>
      <c r="E1041" s="218"/>
      <c r="F1041" s="218"/>
      <c r="G1041" s="217">
        <f t="shared" si="346"/>
        <v>0</v>
      </c>
      <c r="H1041" s="209" t="str">
        <f t="shared" si="347"/>
        <v>项</v>
      </c>
    </row>
    <row r="1042" s="178" customFormat="1" ht="36" customHeight="1" spans="1:8">
      <c r="A1042" s="213" t="s">
        <v>1940</v>
      </c>
      <c r="B1042" s="214" t="s">
        <v>1941</v>
      </c>
      <c r="C1042" s="215">
        <v>0</v>
      </c>
      <c r="D1042" s="216">
        <f t="shared" si="345"/>
        <v>0</v>
      </c>
      <c r="E1042" s="218"/>
      <c r="F1042" s="218"/>
      <c r="G1042" s="217">
        <f t="shared" si="346"/>
        <v>0</v>
      </c>
      <c r="H1042" s="209" t="str">
        <f t="shared" si="347"/>
        <v>项</v>
      </c>
    </row>
    <row r="1043" s="178" customFormat="1" ht="36" customHeight="1" spans="1:8">
      <c r="A1043" s="213" t="s">
        <v>1942</v>
      </c>
      <c r="B1043" s="214" t="s">
        <v>1815</v>
      </c>
      <c r="C1043" s="215">
        <v>0</v>
      </c>
      <c r="D1043" s="216">
        <f t="shared" si="345"/>
        <v>0</v>
      </c>
      <c r="E1043" s="218"/>
      <c r="F1043" s="218"/>
      <c r="G1043" s="217">
        <f t="shared" si="346"/>
        <v>0</v>
      </c>
      <c r="H1043" s="209" t="str">
        <f t="shared" si="347"/>
        <v>项</v>
      </c>
    </row>
    <row r="1044" s="178" customFormat="1" ht="36" customHeight="1" spans="1:8">
      <c r="A1044" s="213" t="s">
        <v>1943</v>
      </c>
      <c r="B1044" s="214" t="s">
        <v>1944</v>
      </c>
      <c r="C1044" s="215">
        <v>0</v>
      </c>
      <c r="D1044" s="216">
        <f t="shared" si="345"/>
        <v>0</v>
      </c>
      <c r="E1044" s="218"/>
      <c r="F1044" s="218"/>
      <c r="G1044" s="217">
        <f t="shared" si="346"/>
        <v>0</v>
      </c>
      <c r="H1044" s="209" t="str">
        <f t="shared" si="347"/>
        <v>项</v>
      </c>
    </row>
    <row r="1045" s="178" customFormat="1" ht="36" customHeight="1" spans="1:8">
      <c r="A1045" s="213">
        <v>2150516</v>
      </c>
      <c r="B1045" s="225" t="s">
        <v>1945</v>
      </c>
      <c r="C1045" s="215">
        <v>0</v>
      </c>
      <c r="D1045" s="216">
        <f t="shared" si="345"/>
        <v>0</v>
      </c>
      <c r="E1045" s="218"/>
      <c r="F1045" s="218"/>
      <c r="G1045" s="217">
        <f t="shared" si="346"/>
        <v>0</v>
      </c>
      <c r="H1045" s="209" t="str">
        <f t="shared" si="347"/>
        <v>项</v>
      </c>
    </row>
    <row r="1046" s="178" customFormat="1" ht="36" customHeight="1" spans="1:8">
      <c r="A1046" s="213">
        <v>2150517</v>
      </c>
      <c r="B1046" s="225" t="s">
        <v>1946</v>
      </c>
      <c r="C1046" s="215">
        <v>0</v>
      </c>
      <c r="D1046" s="216">
        <f t="shared" si="345"/>
        <v>40</v>
      </c>
      <c r="E1046" s="219">
        <v>40</v>
      </c>
      <c r="F1046" s="218"/>
      <c r="G1046" s="217">
        <f t="shared" si="346"/>
        <v>40</v>
      </c>
      <c r="H1046" s="209" t="str">
        <f t="shared" si="347"/>
        <v>项</v>
      </c>
    </row>
    <row r="1047" s="178" customFormat="1" ht="36" customHeight="1" spans="1:8">
      <c r="A1047" s="213">
        <v>2150550</v>
      </c>
      <c r="B1047" s="225" t="s">
        <v>202</v>
      </c>
      <c r="C1047" s="215">
        <v>0</v>
      </c>
      <c r="D1047" s="216">
        <f t="shared" si="345"/>
        <v>0</v>
      </c>
      <c r="E1047" s="218"/>
      <c r="F1047" s="218"/>
      <c r="G1047" s="217">
        <f t="shared" si="346"/>
        <v>0</v>
      </c>
      <c r="H1047" s="209" t="str">
        <f t="shared" si="347"/>
        <v>项</v>
      </c>
    </row>
    <row r="1048" s="178" customFormat="1" ht="36" customHeight="1" spans="1:8">
      <c r="A1048" s="213" t="s">
        <v>1947</v>
      </c>
      <c r="B1048" s="214" t="s">
        <v>1948</v>
      </c>
      <c r="C1048" s="215">
        <v>0</v>
      </c>
      <c r="D1048" s="216">
        <f t="shared" si="345"/>
        <v>0</v>
      </c>
      <c r="E1048" s="218"/>
      <c r="F1048" s="218"/>
      <c r="G1048" s="217">
        <f t="shared" si="346"/>
        <v>0</v>
      </c>
      <c r="H1048" s="209" t="str">
        <f t="shared" si="347"/>
        <v>项</v>
      </c>
    </row>
    <row r="1049" s="178" customFormat="1" ht="36" customHeight="1" spans="1:8">
      <c r="A1049" s="213" t="s">
        <v>1949</v>
      </c>
      <c r="B1049" s="214" t="s">
        <v>1950</v>
      </c>
      <c r="C1049" s="207">
        <f>SUM(C1050:C1055)</f>
        <v>10</v>
      </c>
      <c r="D1049" s="208">
        <f>SUM(D1050:D1055)</f>
        <v>0</v>
      </c>
      <c r="E1049" s="207">
        <f>SUM(E1050:E1055)</f>
        <v>0</v>
      </c>
      <c r="F1049" s="207">
        <f>SUM(F1050:F1055)</f>
        <v>0</v>
      </c>
      <c r="G1049" s="207">
        <f>SUM(G1050:G1055)</f>
        <v>10</v>
      </c>
      <c r="H1049" s="209" t="s">
        <v>182</v>
      </c>
    </row>
    <row r="1050" s="178" customFormat="1" ht="36" customHeight="1" spans="1:8">
      <c r="A1050" s="213" t="s">
        <v>1951</v>
      </c>
      <c r="B1050" s="214" t="s">
        <v>184</v>
      </c>
      <c r="C1050" s="215">
        <v>0</v>
      </c>
      <c r="D1050" s="216">
        <f t="shared" ref="D1050:D1055" si="348">E1050+F1050</f>
        <v>0</v>
      </c>
      <c r="E1050" s="217"/>
      <c r="F1050" s="217"/>
      <c r="G1050" s="217">
        <f t="shared" ref="G1050:G1055" si="349">C1050+D1050</f>
        <v>0</v>
      </c>
      <c r="H1050" s="209" t="str">
        <f t="shared" ref="H1050:H1055" si="350">IF(LEN(A1050)=3,"类",IF(LEN(A1050)=5,"款","项"))</f>
        <v>项</v>
      </c>
    </row>
    <row r="1051" s="178" customFormat="1" ht="36" customHeight="1" spans="1:8">
      <c r="A1051" s="213" t="s">
        <v>1952</v>
      </c>
      <c r="B1051" s="214" t="s">
        <v>186</v>
      </c>
      <c r="C1051" s="215">
        <v>0</v>
      </c>
      <c r="D1051" s="216">
        <f t="shared" si="348"/>
        <v>0</v>
      </c>
      <c r="E1051" s="218"/>
      <c r="F1051" s="218"/>
      <c r="G1051" s="217">
        <f t="shared" si="349"/>
        <v>0</v>
      </c>
      <c r="H1051" s="209" t="str">
        <f t="shared" si="350"/>
        <v>项</v>
      </c>
    </row>
    <row r="1052" s="178" customFormat="1" ht="36" customHeight="1" spans="1:8">
      <c r="A1052" s="213" t="s">
        <v>1953</v>
      </c>
      <c r="B1052" s="214" t="s">
        <v>188</v>
      </c>
      <c r="C1052" s="215">
        <v>0</v>
      </c>
      <c r="D1052" s="216">
        <f t="shared" si="348"/>
        <v>0</v>
      </c>
      <c r="E1052" s="218"/>
      <c r="F1052" s="218"/>
      <c r="G1052" s="217">
        <f t="shared" si="349"/>
        <v>0</v>
      </c>
      <c r="H1052" s="209" t="str">
        <f t="shared" si="350"/>
        <v>项</v>
      </c>
    </row>
    <row r="1053" s="178" customFormat="1" ht="36" customHeight="1" spans="1:8">
      <c r="A1053" s="213" t="s">
        <v>1954</v>
      </c>
      <c r="B1053" s="214" t="s">
        <v>1955</v>
      </c>
      <c r="C1053" s="215">
        <v>0</v>
      </c>
      <c r="D1053" s="216">
        <f t="shared" si="348"/>
        <v>0</v>
      </c>
      <c r="E1053" s="218"/>
      <c r="F1053" s="218"/>
      <c r="G1053" s="217">
        <f t="shared" si="349"/>
        <v>0</v>
      </c>
      <c r="H1053" s="209" t="str">
        <f t="shared" si="350"/>
        <v>项</v>
      </c>
    </row>
    <row r="1054" s="178" customFormat="1" ht="36" customHeight="1" spans="1:8">
      <c r="A1054" s="213" t="s">
        <v>1956</v>
      </c>
      <c r="B1054" s="214" t="s">
        <v>1957</v>
      </c>
      <c r="C1054" s="215">
        <v>0</v>
      </c>
      <c r="D1054" s="216">
        <f t="shared" si="348"/>
        <v>0</v>
      </c>
      <c r="E1054" s="218"/>
      <c r="F1054" s="218"/>
      <c r="G1054" s="217">
        <f t="shared" si="349"/>
        <v>0</v>
      </c>
      <c r="H1054" s="209" t="str">
        <f t="shared" si="350"/>
        <v>项</v>
      </c>
    </row>
    <row r="1055" s="178" customFormat="1" ht="36" customHeight="1" spans="1:8">
      <c r="A1055" s="213" t="s">
        <v>1958</v>
      </c>
      <c r="B1055" s="214" t="s">
        <v>1959</v>
      </c>
      <c r="C1055" s="215">
        <v>10</v>
      </c>
      <c r="D1055" s="216">
        <f t="shared" si="348"/>
        <v>0</v>
      </c>
      <c r="E1055" s="218"/>
      <c r="F1055" s="218"/>
      <c r="G1055" s="217">
        <f t="shared" si="349"/>
        <v>10</v>
      </c>
      <c r="H1055" s="209" t="str">
        <f t="shared" si="350"/>
        <v>项</v>
      </c>
    </row>
    <row r="1056" s="178" customFormat="1" ht="36" customHeight="1" spans="1:8">
      <c r="A1056" s="213" t="s">
        <v>1960</v>
      </c>
      <c r="B1056" s="214" t="s">
        <v>1961</v>
      </c>
      <c r="C1056" s="207">
        <f>SUM(C1057:C1063)</f>
        <v>300</v>
      </c>
      <c r="D1056" s="208">
        <f>SUM(D1057:D1063)</f>
        <v>0</v>
      </c>
      <c r="E1056" s="207">
        <f>SUM(E1057:E1063)</f>
        <v>0</v>
      </c>
      <c r="F1056" s="207">
        <f>SUM(F1057:F1063)</f>
        <v>0</v>
      </c>
      <c r="G1056" s="207">
        <f>SUM(G1057:G1063)</f>
        <v>300</v>
      </c>
      <c r="H1056" s="209" t="s">
        <v>182</v>
      </c>
    </row>
    <row r="1057" s="178" customFormat="1" ht="36" customHeight="1" spans="1:8">
      <c r="A1057" s="213" t="s">
        <v>1962</v>
      </c>
      <c r="B1057" s="214" t="s">
        <v>184</v>
      </c>
      <c r="C1057" s="215">
        <v>0</v>
      </c>
      <c r="D1057" s="216">
        <f t="shared" ref="D1057:D1063" si="351">E1057+F1057</f>
        <v>0</v>
      </c>
      <c r="E1057" s="218"/>
      <c r="F1057" s="218"/>
      <c r="G1057" s="217">
        <f t="shared" ref="G1057:G1063" si="352">C1057+D1057</f>
        <v>0</v>
      </c>
      <c r="H1057" s="209" t="str">
        <f t="shared" ref="H1057:H1063" si="353">IF(LEN(A1057)=3,"类",IF(LEN(A1057)=5,"款","项"))</f>
        <v>项</v>
      </c>
    </row>
    <row r="1058" s="178" customFormat="1" ht="36" customHeight="1" spans="1:8">
      <c r="A1058" s="213" t="s">
        <v>1963</v>
      </c>
      <c r="B1058" s="214" t="s">
        <v>186</v>
      </c>
      <c r="C1058" s="215">
        <v>0</v>
      </c>
      <c r="D1058" s="216">
        <f t="shared" si="351"/>
        <v>0</v>
      </c>
      <c r="E1058" s="218"/>
      <c r="F1058" s="218"/>
      <c r="G1058" s="217">
        <f t="shared" si="352"/>
        <v>0</v>
      </c>
      <c r="H1058" s="209" t="str">
        <f t="shared" si="353"/>
        <v>项</v>
      </c>
    </row>
    <row r="1059" s="178" customFormat="1" ht="36" customHeight="1" spans="1:8">
      <c r="A1059" s="213" t="s">
        <v>1964</v>
      </c>
      <c r="B1059" s="214" t="s">
        <v>188</v>
      </c>
      <c r="C1059" s="215">
        <v>0</v>
      </c>
      <c r="D1059" s="216">
        <f t="shared" si="351"/>
        <v>0</v>
      </c>
      <c r="E1059" s="218"/>
      <c r="F1059" s="218"/>
      <c r="G1059" s="217">
        <f t="shared" si="352"/>
        <v>0</v>
      </c>
      <c r="H1059" s="209" t="str">
        <f t="shared" si="353"/>
        <v>项</v>
      </c>
    </row>
    <row r="1060" s="178" customFormat="1" ht="36" customHeight="1" spans="1:8">
      <c r="A1060" s="213" t="s">
        <v>1965</v>
      </c>
      <c r="B1060" s="214" t="s">
        <v>1966</v>
      </c>
      <c r="C1060" s="215">
        <v>0</v>
      </c>
      <c r="D1060" s="216">
        <f t="shared" si="351"/>
        <v>0</v>
      </c>
      <c r="E1060" s="218"/>
      <c r="F1060" s="218"/>
      <c r="G1060" s="217">
        <f t="shared" si="352"/>
        <v>0</v>
      </c>
      <c r="H1060" s="209" t="str">
        <f t="shared" si="353"/>
        <v>项</v>
      </c>
    </row>
    <row r="1061" s="178" customFormat="1" ht="36" customHeight="1" spans="1:8">
      <c r="A1061" s="213" t="s">
        <v>1967</v>
      </c>
      <c r="B1061" s="214" t="s">
        <v>1968</v>
      </c>
      <c r="C1061" s="215">
        <v>0</v>
      </c>
      <c r="D1061" s="216">
        <f t="shared" si="351"/>
        <v>0</v>
      </c>
      <c r="E1061" s="218"/>
      <c r="F1061" s="218"/>
      <c r="G1061" s="217">
        <f t="shared" si="352"/>
        <v>0</v>
      </c>
      <c r="H1061" s="209" t="str">
        <f t="shared" si="353"/>
        <v>项</v>
      </c>
    </row>
    <row r="1062" s="178" customFormat="1" ht="36" customHeight="1" spans="1:8">
      <c r="A1062" s="213">
        <v>2150806</v>
      </c>
      <c r="B1062" s="225" t="s">
        <v>1969</v>
      </c>
      <c r="C1062" s="215">
        <v>0</v>
      </c>
      <c r="D1062" s="216">
        <f t="shared" si="351"/>
        <v>0</v>
      </c>
      <c r="E1062" s="218"/>
      <c r="F1062" s="218"/>
      <c r="G1062" s="217">
        <f t="shared" si="352"/>
        <v>0</v>
      </c>
      <c r="H1062" s="209" t="str">
        <f t="shared" si="353"/>
        <v>项</v>
      </c>
    </row>
    <row r="1063" s="178" customFormat="1" ht="36" customHeight="1" spans="1:8">
      <c r="A1063" s="213" t="s">
        <v>1970</v>
      </c>
      <c r="B1063" s="214" t="s">
        <v>1971</v>
      </c>
      <c r="C1063" s="215">
        <v>300</v>
      </c>
      <c r="D1063" s="216">
        <f t="shared" si="351"/>
        <v>0</v>
      </c>
      <c r="E1063" s="218"/>
      <c r="F1063" s="218"/>
      <c r="G1063" s="217">
        <f t="shared" si="352"/>
        <v>300</v>
      </c>
      <c r="H1063" s="209" t="str">
        <f t="shared" si="353"/>
        <v>项</v>
      </c>
    </row>
    <row r="1064" s="178" customFormat="1" ht="36" customHeight="1" spans="1:8">
      <c r="A1064" s="213" t="s">
        <v>1972</v>
      </c>
      <c r="B1064" s="214" t="s">
        <v>1973</v>
      </c>
      <c r="C1064" s="207">
        <f>SUM(C1065:C1069)</f>
        <v>0</v>
      </c>
      <c r="D1064" s="208">
        <f>SUM(D1065:D1069)</f>
        <v>0</v>
      </c>
      <c r="E1064" s="207">
        <f>SUM(E1065:E1069)</f>
        <v>0</v>
      </c>
      <c r="F1064" s="207">
        <f>SUM(F1065:F1069)</f>
        <v>0</v>
      </c>
      <c r="G1064" s="207">
        <f>SUM(G1065:G1069)</f>
        <v>0</v>
      </c>
      <c r="H1064" s="209" t="s">
        <v>182</v>
      </c>
    </row>
    <row r="1065" s="178" customFormat="1" ht="36" customHeight="1" spans="1:8">
      <c r="A1065" s="213" t="s">
        <v>1974</v>
      </c>
      <c r="B1065" s="214" t="s">
        <v>1975</v>
      </c>
      <c r="C1065" s="215">
        <v>0</v>
      </c>
      <c r="D1065" s="216">
        <f t="shared" ref="D1065:D1069" si="354">E1065+F1065</f>
        <v>0</v>
      </c>
      <c r="E1065" s="218"/>
      <c r="F1065" s="218"/>
      <c r="G1065" s="217">
        <f t="shared" ref="G1065:G1069" si="355">C1065+D1065</f>
        <v>0</v>
      </c>
      <c r="H1065" s="209" t="str">
        <f t="shared" ref="H1065:H1069" si="356">IF(LEN(A1065)=3,"类",IF(LEN(A1065)=5,"款","项"))</f>
        <v>项</v>
      </c>
    </row>
    <row r="1066" s="178" customFormat="1" ht="36" customHeight="1" spans="1:8">
      <c r="A1066" s="213" t="s">
        <v>1976</v>
      </c>
      <c r="B1066" s="214" t="s">
        <v>1977</v>
      </c>
      <c r="C1066" s="215">
        <v>0</v>
      </c>
      <c r="D1066" s="216">
        <f t="shared" si="354"/>
        <v>0</v>
      </c>
      <c r="E1066" s="218"/>
      <c r="F1066" s="218"/>
      <c r="G1066" s="217">
        <f t="shared" si="355"/>
        <v>0</v>
      </c>
      <c r="H1066" s="209" t="str">
        <f t="shared" si="356"/>
        <v>项</v>
      </c>
    </row>
    <row r="1067" s="178" customFormat="1" ht="36" customHeight="1" spans="1:8">
      <c r="A1067" s="213" t="s">
        <v>1978</v>
      </c>
      <c r="B1067" s="214" t="s">
        <v>1979</v>
      </c>
      <c r="C1067" s="215">
        <v>0</v>
      </c>
      <c r="D1067" s="216">
        <f t="shared" si="354"/>
        <v>0</v>
      </c>
      <c r="E1067" s="218"/>
      <c r="F1067" s="218"/>
      <c r="G1067" s="217">
        <f t="shared" si="355"/>
        <v>0</v>
      </c>
      <c r="H1067" s="209" t="str">
        <f t="shared" si="356"/>
        <v>项</v>
      </c>
    </row>
    <row r="1068" s="178" customFormat="1" ht="36" customHeight="1" spans="1:8">
      <c r="A1068" s="213" t="s">
        <v>1980</v>
      </c>
      <c r="B1068" s="214" t="s">
        <v>1981</v>
      </c>
      <c r="C1068" s="215">
        <v>0</v>
      </c>
      <c r="D1068" s="216">
        <f t="shared" si="354"/>
        <v>0</v>
      </c>
      <c r="E1068" s="218"/>
      <c r="F1068" s="218"/>
      <c r="G1068" s="217">
        <f t="shared" si="355"/>
        <v>0</v>
      </c>
      <c r="H1068" s="209" t="str">
        <f t="shared" si="356"/>
        <v>项</v>
      </c>
    </row>
    <row r="1069" s="178" customFormat="1" ht="36" customHeight="1" spans="1:8">
      <c r="A1069" s="213" t="s">
        <v>1982</v>
      </c>
      <c r="B1069" s="214" t="s">
        <v>1973</v>
      </c>
      <c r="C1069" s="215">
        <v>0</v>
      </c>
      <c r="D1069" s="216">
        <f t="shared" si="354"/>
        <v>0</v>
      </c>
      <c r="E1069" s="218"/>
      <c r="F1069" s="218"/>
      <c r="G1069" s="217">
        <f t="shared" si="355"/>
        <v>0</v>
      </c>
      <c r="H1069" s="209" t="str">
        <f t="shared" si="356"/>
        <v>项</v>
      </c>
    </row>
    <row r="1070" s="178" customFormat="1" ht="36" customHeight="1" spans="1:8">
      <c r="A1070" s="210" t="s">
        <v>147</v>
      </c>
      <c r="B1070" s="206" t="s">
        <v>148</v>
      </c>
      <c r="C1070" s="207">
        <f>SUM(C1071,C1081,C1087)</f>
        <v>50</v>
      </c>
      <c r="D1070" s="208">
        <f>SUM(D1071,D1081,D1087)</f>
        <v>1206</v>
      </c>
      <c r="E1070" s="207">
        <f>SUM(E1071,E1081,E1087)</f>
        <v>1206</v>
      </c>
      <c r="F1070" s="207">
        <f>SUM(F1071,F1081,F1087)</f>
        <v>0</v>
      </c>
      <c r="G1070" s="207">
        <f>SUM(G1071,G1081,G1087)</f>
        <v>1256</v>
      </c>
      <c r="H1070" s="209" t="s">
        <v>179</v>
      </c>
    </row>
    <row r="1071" s="178" customFormat="1" ht="36" customHeight="1" spans="1:8">
      <c r="A1071" s="213" t="s">
        <v>1983</v>
      </c>
      <c r="B1071" s="214" t="s">
        <v>1984</v>
      </c>
      <c r="C1071" s="207">
        <f>SUM(C1072:C1080)</f>
        <v>42</v>
      </c>
      <c r="D1071" s="208">
        <f>SUM(D1072:D1080)</f>
        <v>1121</v>
      </c>
      <c r="E1071" s="207">
        <f>SUM(E1072:E1080)</f>
        <v>1121</v>
      </c>
      <c r="F1071" s="207">
        <f>SUM(F1072:F1080)</f>
        <v>0</v>
      </c>
      <c r="G1071" s="207">
        <f>SUM(G1072:G1080)</f>
        <v>1163</v>
      </c>
      <c r="H1071" s="209" t="s">
        <v>182</v>
      </c>
    </row>
    <row r="1072" s="178" customFormat="1" ht="36" customHeight="1" spans="1:8">
      <c r="A1072" s="213" t="s">
        <v>1985</v>
      </c>
      <c r="B1072" s="214" t="s">
        <v>184</v>
      </c>
      <c r="C1072" s="215">
        <v>0</v>
      </c>
      <c r="D1072" s="216">
        <f t="shared" ref="D1072:D1080" si="357">E1072+F1072</f>
        <v>0</v>
      </c>
      <c r="E1072" s="217"/>
      <c r="F1072" s="217"/>
      <c r="G1072" s="217">
        <f t="shared" ref="G1072:G1080" si="358">C1072+D1072</f>
        <v>0</v>
      </c>
      <c r="H1072" s="209" t="str">
        <f t="shared" ref="H1072:H1080" si="359">IF(LEN(A1072)=3,"类",IF(LEN(A1072)=5,"款","项"))</f>
        <v>项</v>
      </c>
    </row>
    <row r="1073" s="178" customFormat="1" ht="36" customHeight="1" spans="1:8">
      <c r="A1073" s="213" t="s">
        <v>1986</v>
      </c>
      <c r="B1073" s="214" t="s">
        <v>186</v>
      </c>
      <c r="C1073" s="215">
        <v>0</v>
      </c>
      <c r="D1073" s="216">
        <f t="shared" si="357"/>
        <v>0</v>
      </c>
      <c r="E1073" s="218"/>
      <c r="F1073" s="218"/>
      <c r="G1073" s="217">
        <f t="shared" si="358"/>
        <v>0</v>
      </c>
      <c r="H1073" s="209" t="str">
        <f t="shared" si="359"/>
        <v>项</v>
      </c>
    </row>
    <row r="1074" s="178" customFormat="1" ht="36" customHeight="1" spans="1:8">
      <c r="A1074" s="213" t="s">
        <v>1987</v>
      </c>
      <c r="B1074" s="214" t="s">
        <v>188</v>
      </c>
      <c r="C1074" s="215">
        <v>0</v>
      </c>
      <c r="D1074" s="216">
        <f t="shared" si="357"/>
        <v>0</v>
      </c>
      <c r="E1074" s="218"/>
      <c r="F1074" s="218"/>
      <c r="G1074" s="217">
        <f t="shared" si="358"/>
        <v>0</v>
      </c>
      <c r="H1074" s="209" t="str">
        <f t="shared" si="359"/>
        <v>项</v>
      </c>
    </row>
    <row r="1075" s="178" customFormat="1" ht="36" customHeight="1" spans="1:8">
      <c r="A1075" s="213" t="s">
        <v>1988</v>
      </c>
      <c r="B1075" s="214" t="s">
        <v>1989</v>
      </c>
      <c r="C1075" s="215">
        <v>0</v>
      </c>
      <c r="D1075" s="216">
        <f t="shared" si="357"/>
        <v>0</v>
      </c>
      <c r="E1075" s="218"/>
      <c r="F1075" s="218"/>
      <c r="G1075" s="217">
        <f t="shared" si="358"/>
        <v>0</v>
      </c>
      <c r="H1075" s="209" t="str">
        <f t="shared" si="359"/>
        <v>项</v>
      </c>
    </row>
    <row r="1076" s="178" customFormat="1" ht="36" customHeight="1" spans="1:8">
      <c r="A1076" s="213" t="s">
        <v>1990</v>
      </c>
      <c r="B1076" s="214" t="s">
        <v>1991</v>
      </c>
      <c r="C1076" s="215">
        <v>0</v>
      </c>
      <c r="D1076" s="216">
        <f t="shared" si="357"/>
        <v>0</v>
      </c>
      <c r="E1076" s="218"/>
      <c r="F1076" s="218"/>
      <c r="G1076" s="217">
        <f t="shared" si="358"/>
        <v>0</v>
      </c>
      <c r="H1076" s="209" t="str">
        <f t="shared" si="359"/>
        <v>项</v>
      </c>
    </row>
    <row r="1077" s="178" customFormat="1" ht="36" customHeight="1" spans="1:8">
      <c r="A1077" s="213" t="s">
        <v>1992</v>
      </c>
      <c r="B1077" s="214" t="s">
        <v>1993</v>
      </c>
      <c r="C1077" s="215">
        <v>0</v>
      </c>
      <c r="D1077" s="216">
        <f t="shared" si="357"/>
        <v>0</v>
      </c>
      <c r="E1077" s="218"/>
      <c r="F1077" s="218"/>
      <c r="G1077" s="217">
        <f t="shared" si="358"/>
        <v>0</v>
      </c>
      <c r="H1077" s="209" t="str">
        <f t="shared" si="359"/>
        <v>项</v>
      </c>
    </row>
    <row r="1078" s="178" customFormat="1" ht="36" customHeight="1" spans="1:8">
      <c r="A1078" s="213" t="s">
        <v>1994</v>
      </c>
      <c r="B1078" s="214" t="s">
        <v>1995</v>
      </c>
      <c r="C1078" s="215">
        <v>0</v>
      </c>
      <c r="D1078" s="216">
        <f t="shared" si="357"/>
        <v>0</v>
      </c>
      <c r="E1078" s="218"/>
      <c r="F1078" s="218"/>
      <c r="G1078" s="217">
        <f t="shared" si="358"/>
        <v>0</v>
      </c>
      <c r="H1078" s="209" t="str">
        <f t="shared" si="359"/>
        <v>项</v>
      </c>
    </row>
    <row r="1079" s="178" customFormat="1" ht="36" customHeight="1" spans="1:8">
      <c r="A1079" s="213" t="s">
        <v>1996</v>
      </c>
      <c r="B1079" s="214" t="s">
        <v>202</v>
      </c>
      <c r="C1079" s="215">
        <v>0</v>
      </c>
      <c r="D1079" s="216">
        <f t="shared" si="357"/>
        <v>0</v>
      </c>
      <c r="E1079" s="218"/>
      <c r="F1079" s="218"/>
      <c r="G1079" s="217">
        <f t="shared" si="358"/>
        <v>0</v>
      </c>
      <c r="H1079" s="209" t="str">
        <f t="shared" si="359"/>
        <v>项</v>
      </c>
    </row>
    <row r="1080" s="178" customFormat="1" ht="36" customHeight="1" spans="1:8">
      <c r="A1080" s="213" t="s">
        <v>1997</v>
      </c>
      <c r="B1080" s="214" t="s">
        <v>1998</v>
      </c>
      <c r="C1080" s="215">
        <v>42</v>
      </c>
      <c r="D1080" s="216">
        <f t="shared" si="357"/>
        <v>1121</v>
      </c>
      <c r="E1080" s="219">
        <v>1121</v>
      </c>
      <c r="F1080" s="218"/>
      <c r="G1080" s="217">
        <f t="shared" si="358"/>
        <v>1163</v>
      </c>
      <c r="H1080" s="209" t="str">
        <f t="shared" si="359"/>
        <v>项</v>
      </c>
    </row>
    <row r="1081" s="178" customFormat="1" ht="36" customHeight="1" spans="1:8">
      <c r="A1081" s="213" t="s">
        <v>1999</v>
      </c>
      <c r="B1081" s="214" t="s">
        <v>2000</v>
      </c>
      <c r="C1081" s="207">
        <f>SUM(C1082:C1086)</f>
        <v>8</v>
      </c>
      <c r="D1081" s="208">
        <f>SUM(D1082:D1086)</f>
        <v>66</v>
      </c>
      <c r="E1081" s="207">
        <f>SUM(E1082:E1086)</f>
        <v>66</v>
      </c>
      <c r="F1081" s="207">
        <f>SUM(F1082:F1086)</f>
        <v>0</v>
      </c>
      <c r="G1081" s="207">
        <f>SUM(G1082:G1086)</f>
        <v>74</v>
      </c>
      <c r="H1081" s="209" t="s">
        <v>182</v>
      </c>
    </row>
    <row r="1082" s="178" customFormat="1" ht="36" customHeight="1" spans="1:8">
      <c r="A1082" s="213" t="s">
        <v>2001</v>
      </c>
      <c r="B1082" s="214" t="s">
        <v>184</v>
      </c>
      <c r="C1082" s="215">
        <v>0</v>
      </c>
      <c r="D1082" s="216">
        <f t="shared" ref="D1082:D1086" si="360">E1082+F1082</f>
        <v>0</v>
      </c>
      <c r="E1082" s="218"/>
      <c r="F1082" s="218"/>
      <c r="G1082" s="217">
        <f t="shared" ref="G1082:G1086" si="361">C1082+D1082</f>
        <v>0</v>
      </c>
      <c r="H1082" s="209" t="str">
        <f t="shared" ref="H1082:H1086" si="362">IF(LEN(A1082)=3,"类",IF(LEN(A1082)=5,"款","项"))</f>
        <v>项</v>
      </c>
    </row>
    <row r="1083" s="178" customFormat="1" ht="36" customHeight="1" spans="1:8">
      <c r="A1083" s="213" t="s">
        <v>2002</v>
      </c>
      <c r="B1083" s="214" t="s">
        <v>186</v>
      </c>
      <c r="C1083" s="215">
        <v>0</v>
      </c>
      <c r="D1083" s="216">
        <f t="shared" si="360"/>
        <v>0</v>
      </c>
      <c r="E1083" s="218"/>
      <c r="F1083" s="218"/>
      <c r="G1083" s="217">
        <f t="shared" si="361"/>
        <v>0</v>
      </c>
      <c r="H1083" s="209" t="str">
        <f t="shared" si="362"/>
        <v>项</v>
      </c>
    </row>
    <row r="1084" s="178" customFormat="1" ht="36" customHeight="1" spans="1:8">
      <c r="A1084" s="213" t="s">
        <v>2003</v>
      </c>
      <c r="B1084" s="214" t="s">
        <v>188</v>
      </c>
      <c r="C1084" s="215">
        <v>0</v>
      </c>
      <c r="D1084" s="216">
        <f t="shared" si="360"/>
        <v>0</v>
      </c>
      <c r="E1084" s="218"/>
      <c r="F1084" s="218"/>
      <c r="G1084" s="217">
        <f t="shared" si="361"/>
        <v>0</v>
      </c>
      <c r="H1084" s="209" t="str">
        <f t="shared" si="362"/>
        <v>项</v>
      </c>
    </row>
    <row r="1085" s="178" customFormat="1" ht="36" customHeight="1" spans="1:8">
      <c r="A1085" s="213" t="s">
        <v>2004</v>
      </c>
      <c r="B1085" s="214" t="s">
        <v>2005</v>
      </c>
      <c r="C1085" s="215">
        <v>0</v>
      </c>
      <c r="D1085" s="216">
        <f t="shared" si="360"/>
        <v>0</v>
      </c>
      <c r="E1085" s="218"/>
      <c r="F1085" s="218"/>
      <c r="G1085" s="217">
        <f t="shared" si="361"/>
        <v>0</v>
      </c>
      <c r="H1085" s="209" t="str">
        <f t="shared" si="362"/>
        <v>项</v>
      </c>
    </row>
    <row r="1086" s="178" customFormat="1" ht="36" customHeight="1" spans="1:8">
      <c r="A1086" s="213" t="s">
        <v>2006</v>
      </c>
      <c r="B1086" s="214" t="s">
        <v>2007</v>
      </c>
      <c r="C1086" s="215">
        <v>8</v>
      </c>
      <c r="D1086" s="216">
        <f t="shared" si="360"/>
        <v>66</v>
      </c>
      <c r="E1086" s="219">
        <v>66</v>
      </c>
      <c r="F1086" s="218"/>
      <c r="G1086" s="217">
        <f t="shared" si="361"/>
        <v>74</v>
      </c>
      <c r="H1086" s="209" t="str">
        <f t="shared" si="362"/>
        <v>项</v>
      </c>
    </row>
    <row r="1087" s="178" customFormat="1" ht="36" customHeight="1" spans="1:8">
      <c r="A1087" s="213" t="s">
        <v>2008</v>
      </c>
      <c r="B1087" s="214" t="s">
        <v>2009</v>
      </c>
      <c r="C1087" s="207">
        <f>SUM(C1088:C1089)</f>
        <v>0</v>
      </c>
      <c r="D1087" s="208">
        <f>SUM(D1088:D1089)</f>
        <v>19</v>
      </c>
      <c r="E1087" s="207">
        <f>SUM(E1088:E1089)</f>
        <v>19</v>
      </c>
      <c r="F1087" s="207">
        <f>SUM(F1088:F1089)</f>
        <v>0</v>
      </c>
      <c r="G1087" s="207">
        <f>SUM(G1088:G1089)</f>
        <v>19</v>
      </c>
      <c r="H1087" s="209" t="s">
        <v>182</v>
      </c>
    </row>
    <row r="1088" s="178" customFormat="1" ht="36" customHeight="1" spans="1:8">
      <c r="A1088" s="213" t="s">
        <v>2010</v>
      </c>
      <c r="B1088" s="214" t="s">
        <v>2011</v>
      </c>
      <c r="C1088" s="215">
        <v>0</v>
      </c>
      <c r="D1088" s="216">
        <f t="shared" ref="D1088:D1097" si="363">E1088+F1088</f>
        <v>0</v>
      </c>
      <c r="E1088" s="218"/>
      <c r="F1088" s="218"/>
      <c r="G1088" s="217">
        <f t="shared" ref="G1088:G1097" si="364">C1088+D1088</f>
        <v>0</v>
      </c>
      <c r="H1088" s="209" t="str">
        <f t="shared" ref="H1088:H1097" si="365">IF(LEN(A1088)=3,"类",IF(LEN(A1088)=5,"款","项"))</f>
        <v>项</v>
      </c>
    </row>
    <row r="1089" s="178" customFormat="1" ht="36" customHeight="1" spans="1:8">
      <c r="A1089" s="213" t="s">
        <v>2012</v>
      </c>
      <c r="B1089" s="214" t="s">
        <v>2009</v>
      </c>
      <c r="C1089" s="215">
        <v>0</v>
      </c>
      <c r="D1089" s="216">
        <f t="shared" si="363"/>
        <v>19</v>
      </c>
      <c r="E1089" s="219">
        <v>19</v>
      </c>
      <c r="F1089" s="218"/>
      <c r="G1089" s="217">
        <f t="shared" si="364"/>
        <v>19</v>
      </c>
      <c r="H1089" s="209" t="str">
        <f t="shared" si="365"/>
        <v>项</v>
      </c>
    </row>
    <row r="1090" s="178" customFormat="1" ht="36" customHeight="1" spans="1:8">
      <c r="A1090" s="210" t="s">
        <v>149</v>
      </c>
      <c r="B1090" s="206" t="s">
        <v>150</v>
      </c>
      <c r="C1090" s="207">
        <f>SUM(C1091,C1098,C1108,C1114)</f>
        <v>0</v>
      </c>
      <c r="D1090" s="208">
        <f>SUM(D1091,D1098,D1108,D1114)</f>
        <v>1</v>
      </c>
      <c r="E1090" s="207">
        <f>SUM(E1091,E1098,E1108,E1114)</f>
        <v>1</v>
      </c>
      <c r="F1090" s="207">
        <f>SUM(F1091,F1098,F1108,F1114)</f>
        <v>0</v>
      </c>
      <c r="G1090" s="207">
        <f>SUM(G1091,G1098,G1108,G1114)</f>
        <v>1</v>
      </c>
      <c r="H1090" s="209" t="s">
        <v>179</v>
      </c>
    </row>
    <row r="1091" s="178" customFormat="1" ht="36" customHeight="1" spans="1:8">
      <c r="A1091" s="213" t="s">
        <v>2013</v>
      </c>
      <c r="B1091" s="214" t="s">
        <v>2014</v>
      </c>
      <c r="C1091" s="207">
        <f>SUM(C1092:C1097)</f>
        <v>0</v>
      </c>
      <c r="D1091" s="208">
        <f>SUM(D1092:D1097)</f>
        <v>0</v>
      </c>
      <c r="E1091" s="207">
        <f>SUM(E1092:E1097)</f>
        <v>0</v>
      </c>
      <c r="F1091" s="207">
        <f>SUM(F1092:F1097)</f>
        <v>0</v>
      </c>
      <c r="G1091" s="207">
        <f>SUM(G1092:G1097)</f>
        <v>0</v>
      </c>
      <c r="H1091" s="209" t="s">
        <v>182</v>
      </c>
    </row>
    <row r="1092" s="178" customFormat="1" ht="36" customHeight="1" spans="1:8">
      <c r="A1092" s="213" t="s">
        <v>2015</v>
      </c>
      <c r="B1092" s="214" t="s">
        <v>184</v>
      </c>
      <c r="C1092" s="215">
        <v>0</v>
      </c>
      <c r="D1092" s="216">
        <f t="shared" si="363"/>
        <v>0</v>
      </c>
      <c r="E1092" s="218"/>
      <c r="F1092" s="218"/>
      <c r="G1092" s="217">
        <f t="shared" si="364"/>
        <v>0</v>
      </c>
      <c r="H1092" s="209" t="str">
        <f t="shared" si="365"/>
        <v>项</v>
      </c>
    </row>
    <row r="1093" s="178" customFormat="1" ht="36" customHeight="1" spans="1:8">
      <c r="A1093" s="213" t="s">
        <v>2016</v>
      </c>
      <c r="B1093" s="214" t="s">
        <v>186</v>
      </c>
      <c r="C1093" s="215">
        <v>0</v>
      </c>
      <c r="D1093" s="216">
        <f t="shared" si="363"/>
        <v>0</v>
      </c>
      <c r="E1093" s="218"/>
      <c r="F1093" s="218"/>
      <c r="G1093" s="217">
        <f t="shared" si="364"/>
        <v>0</v>
      </c>
      <c r="H1093" s="209" t="str">
        <f t="shared" si="365"/>
        <v>项</v>
      </c>
    </row>
    <row r="1094" s="178" customFormat="1" ht="36" customHeight="1" spans="1:8">
      <c r="A1094" s="213" t="s">
        <v>2017</v>
      </c>
      <c r="B1094" s="214" t="s">
        <v>188</v>
      </c>
      <c r="C1094" s="215">
        <v>0</v>
      </c>
      <c r="D1094" s="216">
        <f t="shared" si="363"/>
        <v>0</v>
      </c>
      <c r="E1094" s="218"/>
      <c r="F1094" s="218"/>
      <c r="G1094" s="217">
        <f t="shared" si="364"/>
        <v>0</v>
      </c>
      <c r="H1094" s="209" t="str">
        <f t="shared" si="365"/>
        <v>项</v>
      </c>
    </row>
    <row r="1095" s="178" customFormat="1" ht="36" customHeight="1" spans="1:8">
      <c r="A1095" s="213" t="s">
        <v>2018</v>
      </c>
      <c r="B1095" s="214" t="s">
        <v>2019</v>
      </c>
      <c r="C1095" s="215">
        <v>0</v>
      </c>
      <c r="D1095" s="216">
        <f t="shared" si="363"/>
        <v>0</v>
      </c>
      <c r="E1095" s="218"/>
      <c r="F1095" s="218"/>
      <c r="G1095" s="217">
        <f t="shared" si="364"/>
        <v>0</v>
      </c>
      <c r="H1095" s="209" t="str">
        <f t="shared" si="365"/>
        <v>项</v>
      </c>
    </row>
    <row r="1096" s="178" customFormat="1" ht="36" customHeight="1" spans="1:8">
      <c r="A1096" s="213" t="s">
        <v>2020</v>
      </c>
      <c r="B1096" s="214" t="s">
        <v>202</v>
      </c>
      <c r="C1096" s="215">
        <v>0</v>
      </c>
      <c r="D1096" s="216">
        <f t="shared" si="363"/>
        <v>0</v>
      </c>
      <c r="E1096" s="218"/>
      <c r="F1096" s="218"/>
      <c r="G1096" s="217">
        <f t="shared" si="364"/>
        <v>0</v>
      </c>
      <c r="H1096" s="209" t="str">
        <f t="shared" si="365"/>
        <v>项</v>
      </c>
    </row>
    <row r="1097" s="178" customFormat="1" ht="36" customHeight="1" spans="1:8">
      <c r="A1097" s="213" t="s">
        <v>2021</v>
      </c>
      <c r="B1097" s="214" t="s">
        <v>2022</v>
      </c>
      <c r="C1097" s="215">
        <v>0</v>
      </c>
      <c r="D1097" s="216">
        <f t="shared" si="363"/>
        <v>0</v>
      </c>
      <c r="E1097" s="218"/>
      <c r="F1097" s="218"/>
      <c r="G1097" s="217">
        <f t="shared" si="364"/>
        <v>0</v>
      </c>
      <c r="H1097" s="209" t="str">
        <f t="shared" si="365"/>
        <v>项</v>
      </c>
    </row>
    <row r="1098" s="178" customFormat="1" ht="36" customHeight="1" spans="1:8">
      <c r="A1098" s="223">
        <v>21702</v>
      </c>
      <c r="B1098" s="214" t="s">
        <v>2023</v>
      </c>
      <c r="C1098" s="207">
        <f>SUM(C1099:C1107)</f>
        <v>0</v>
      </c>
      <c r="D1098" s="208">
        <f>SUM(D1099:D1107)</f>
        <v>0</v>
      </c>
      <c r="E1098" s="207">
        <f>SUM(E1099:E1107)</f>
        <v>0</v>
      </c>
      <c r="F1098" s="207">
        <f>SUM(F1099:F1107)</f>
        <v>0</v>
      </c>
      <c r="G1098" s="207">
        <f>SUM(G1099:G1107)</f>
        <v>0</v>
      </c>
      <c r="H1098" s="209" t="s">
        <v>182</v>
      </c>
    </row>
    <row r="1099" s="178" customFormat="1" ht="36" customHeight="1" spans="1:8">
      <c r="A1099" s="223">
        <v>2170201</v>
      </c>
      <c r="B1099" s="214" t="s">
        <v>2024</v>
      </c>
      <c r="C1099" s="215">
        <v>0</v>
      </c>
      <c r="D1099" s="216">
        <f t="shared" ref="D1099:D1107" si="366">E1099+F1099</f>
        <v>0</v>
      </c>
      <c r="E1099" s="218"/>
      <c r="F1099" s="218"/>
      <c r="G1099" s="217">
        <f t="shared" ref="G1099:G1107" si="367">C1099+D1099</f>
        <v>0</v>
      </c>
      <c r="H1099" s="209" t="str">
        <f t="shared" ref="H1099:H1107" si="368">IF(LEN(A1099)=3,"类",IF(LEN(A1099)=5,"款","项"))</f>
        <v>项</v>
      </c>
    </row>
    <row r="1100" s="178" customFormat="1" ht="36" customHeight="1" spans="1:8">
      <c r="A1100" s="223">
        <v>2170202</v>
      </c>
      <c r="B1100" s="214" t="s">
        <v>2025</v>
      </c>
      <c r="C1100" s="215">
        <v>0</v>
      </c>
      <c r="D1100" s="216">
        <f t="shared" si="366"/>
        <v>0</v>
      </c>
      <c r="E1100" s="218"/>
      <c r="F1100" s="218"/>
      <c r="G1100" s="217">
        <f t="shared" si="367"/>
        <v>0</v>
      </c>
      <c r="H1100" s="209" t="str">
        <f t="shared" si="368"/>
        <v>项</v>
      </c>
    </row>
    <row r="1101" s="178" customFormat="1" ht="36" customHeight="1" spans="1:8">
      <c r="A1101" s="223">
        <v>2170203</v>
      </c>
      <c r="B1101" s="214" t="s">
        <v>2026</v>
      </c>
      <c r="C1101" s="215">
        <v>0</v>
      </c>
      <c r="D1101" s="216">
        <f t="shared" si="366"/>
        <v>0</v>
      </c>
      <c r="E1101" s="218"/>
      <c r="F1101" s="218"/>
      <c r="G1101" s="217">
        <f t="shared" si="367"/>
        <v>0</v>
      </c>
      <c r="H1101" s="209" t="str">
        <f t="shared" si="368"/>
        <v>项</v>
      </c>
    </row>
    <row r="1102" s="178" customFormat="1" ht="36" customHeight="1" spans="1:8">
      <c r="A1102" s="223">
        <v>2170204</v>
      </c>
      <c r="B1102" s="214" t="s">
        <v>2027</v>
      </c>
      <c r="C1102" s="215">
        <v>0</v>
      </c>
      <c r="D1102" s="216">
        <f t="shared" si="366"/>
        <v>0</v>
      </c>
      <c r="E1102" s="218"/>
      <c r="F1102" s="218"/>
      <c r="G1102" s="217">
        <f t="shared" si="367"/>
        <v>0</v>
      </c>
      <c r="H1102" s="209" t="str">
        <f t="shared" si="368"/>
        <v>项</v>
      </c>
    </row>
    <row r="1103" s="178" customFormat="1" ht="36" customHeight="1" spans="1:8">
      <c r="A1103" s="223">
        <v>2170205</v>
      </c>
      <c r="B1103" s="214" t="s">
        <v>2028</v>
      </c>
      <c r="C1103" s="215">
        <v>0</v>
      </c>
      <c r="D1103" s="216">
        <f t="shared" si="366"/>
        <v>0</v>
      </c>
      <c r="E1103" s="218"/>
      <c r="F1103" s="218"/>
      <c r="G1103" s="217">
        <f t="shared" si="367"/>
        <v>0</v>
      </c>
      <c r="H1103" s="209" t="str">
        <f t="shared" si="368"/>
        <v>项</v>
      </c>
    </row>
    <row r="1104" s="178" customFormat="1" ht="36" customHeight="1" spans="1:8">
      <c r="A1104" s="223">
        <v>2170206</v>
      </c>
      <c r="B1104" s="214" t="s">
        <v>2029</v>
      </c>
      <c r="C1104" s="215">
        <v>0</v>
      </c>
      <c r="D1104" s="216">
        <f t="shared" si="366"/>
        <v>0</v>
      </c>
      <c r="E1104" s="218"/>
      <c r="F1104" s="218"/>
      <c r="G1104" s="217">
        <f t="shared" si="367"/>
        <v>0</v>
      </c>
      <c r="H1104" s="209" t="str">
        <f t="shared" si="368"/>
        <v>项</v>
      </c>
    </row>
    <row r="1105" s="178" customFormat="1" ht="36" customHeight="1" spans="1:8">
      <c r="A1105" s="223">
        <v>2170207</v>
      </c>
      <c r="B1105" s="214" t="s">
        <v>2030</v>
      </c>
      <c r="C1105" s="215">
        <v>0</v>
      </c>
      <c r="D1105" s="216">
        <f t="shared" si="366"/>
        <v>0</v>
      </c>
      <c r="E1105" s="218"/>
      <c r="F1105" s="218"/>
      <c r="G1105" s="217">
        <f t="shared" si="367"/>
        <v>0</v>
      </c>
      <c r="H1105" s="209" t="str">
        <f t="shared" si="368"/>
        <v>项</v>
      </c>
    </row>
    <row r="1106" s="178" customFormat="1" ht="36" customHeight="1" spans="1:8">
      <c r="A1106" s="223">
        <v>2170208</v>
      </c>
      <c r="B1106" s="214" t="s">
        <v>2031</v>
      </c>
      <c r="C1106" s="215">
        <v>0</v>
      </c>
      <c r="D1106" s="216">
        <f t="shared" si="366"/>
        <v>0</v>
      </c>
      <c r="E1106" s="218"/>
      <c r="F1106" s="218"/>
      <c r="G1106" s="217">
        <f t="shared" si="367"/>
        <v>0</v>
      </c>
      <c r="H1106" s="209" t="str">
        <f t="shared" si="368"/>
        <v>项</v>
      </c>
    </row>
    <row r="1107" s="178" customFormat="1" ht="36" customHeight="1" spans="1:8">
      <c r="A1107" s="223">
        <v>2170299</v>
      </c>
      <c r="B1107" s="214" t="s">
        <v>2032</v>
      </c>
      <c r="C1107" s="215">
        <v>0</v>
      </c>
      <c r="D1107" s="216">
        <f t="shared" si="366"/>
        <v>0</v>
      </c>
      <c r="E1107" s="218"/>
      <c r="F1107" s="218"/>
      <c r="G1107" s="217">
        <f t="shared" si="367"/>
        <v>0</v>
      </c>
      <c r="H1107" s="209" t="str">
        <f t="shared" si="368"/>
        <v>项</v>
      </c>
    </row>
    <row r="1108" s="178" customFormat="1" ht="36" customHeight="1" spans="1:8">
      <c r="A1108" s="213" t="s">
        <v>2033</v>
      </c>
      <c r="B1108" s="214" t="s">
        <v>2034</v>
      </c>
      <c r="C1108" s="207">
        <f>SUM(C1109:C1113)</f>
        <v>0</v>
      </c>
      <c r="D1108" s="208">
        <f>SUM(D1109:D1113)</f>
        <v>0</v>
      </c>
      <c r="E1108" s="207">
        <f>SUM(E1109:E1113)</f>
        <v>0</v>
      </c>
      <c r="F1108" s="207">
        <f>SUM(F1109:F1113)</f>
        <v>0</v>
      </c>
      <c r="G1108" s="207">
        <f>SUM(G1109:G1113)</f>
        <v>0</v>
      </c>
      <c r="H1108" s="209" t="s">
        <v>182</v>
      </c>
    </row>
    <row r="1109" s="178" customFormat="1" ht="36" customHeight="1" spans="1:8">
      <c r="A1109" s="213" t="s">
        <v>2035</v>
      </c>
      <c r="B1109" s="214" t="s">
        <v>2036</v>
      </c>
      <c r="C1109" s="215">
        <v>0</v>
      </c>
      <c r="D1109" s="216">
        <f t="shared" ref="D1109:D1113" si="369">E1109+F1109</f>
        <v>0</v>
      </c>
      <c r="E1109" s="218"/>
      <c r="F1109" s="218"/>
      <c r="G1109" s="217">
        <f t="shared" ref="G1109:G1113" si="370">C1109+D1109</f>
        <v>0</v>
      </c>
      <c r="H1109" s="209" t="str">
        <f t="shared" ref="H1109:H1113" si="371">IF(LEN(A1109)=3,"类",IF(LEN(A1109)=5,"款","项"))</f>
        <v>项</v>
      </c>
    </row>
    <row r="1110" s="178" customFormat="1" ht="36" customHeight="1" spans="1:8">
      <c r="A1110" s="213" t="s">
        <v>2037</v>
      </c>
      <c r="B1110" s="214" t="s">
        <v>2038</v>
      </c>
      <c r="C1110" s="215">
        <v>0</v>
      </c>
      <c r="D1110" s="216">
        <f t="shared" si="369"/>
        <v>0</v>
      </c>
      <c r="E1110" s="218"/>
      <c r="F1110" s="218"/>
      <c r="G1110" s="217">
        <f t="shared" si="370"/>
        <v>0</v>
      </c>
      <c r="H1110" s="209" t="str">
        <f t="shared" si="371"/>
        <v>项</v>
      </c>
    </row>
    <row r="1111" s="178" customFormat="1" ht="36" customHeight="1" spans="1:8">
      <c r="A1111" s="213" t="s">
        <v>2039</v>
      </c>
      <c r="B1111" s="214" t="s">
        <v>2040</v>
      </c>
      <c r="C1111" s="215">
        <v>0</v>
      </c>
      <c r="D1111" s="216">
        <f t="shared" si="369"/>
        <v>0</v>
      </c>
      <c r="E1111" s="218"/>
      <c r="F1111" s="218"/>
      <c r="G1111" s="217">
        <f t="shared" si="370"/>
        <v>0</v>
      </c>
      <c r="H1111" s="209" t="str">
        <f t="shared" si="371"/>
        <v>项</v>
      </c>
    </row>
    <row r="1112" s="178" customFormat="1" ht="36" customHeight="1" spans="1:8">
      <c r="A1112" s="213" t="s">
        <v>2041</v>
      </c>
      <c r="B1112" s="214" t="s">
        <v>2042</v>
      </c>
      <c r="C1112" s="215">
        <v>0</v>
      </c>
      <c r="D1112" s="216">
        <f t="shared" si="369"/>
        <v>0</v>
      </c>
      <c r="E1112" s="218"/>
      <c r="F1112" s="218"/>
      <c r="G1112" s="217">
        <f t="shared" si="370"/>
        <v>0</v>
      </c>
      <c r="H1112" s="209" t="str">
        <f t="shared" si="371"/>
        <v>项</v>
      </c>
    </row>
    <row r="1113" s="178" customFormat="1" ht="36" customHeight="1" spans="1:8">
      <c r="A1113" s="213" t="s">
        <v>2043</v>
      </c>
      <c r="B1113" s="214" t="s">
        <v>2044</v>
      </c>
      <c r="C1113" s="215">
        <v>0</v>
      </c>
      <c r="D1113" s="216">
        <f t="shared" si="369"/>
        <v>0</v>
      </c>
      <c r="E1113" s="218"/>
      <c r="F1113" s="218"/>
      <c r="G1113" s="217">
        <f t="shared" si="370"/>
        <v>0</v>
      </c>
      <c r="H1113" s="209" t="str">
        <f t="shared" si="371"/>
        <v>项</v>
      </c>
    </row>
    <row r="1114" s="178" customFormat="1" ht="36" customHeight="1" spans="1:8">
      <c r="A1114" s="213" t="s">
        <v>2045</v>
      </c>
      <c r="B1114" s="214" t="s">
        <v>2046</v>
      </c>
      <c r="C1114" s="207">
        <f>SUM(C1115:C1116)</f>
        <v>0</v>
      </c>
      <c r="D1114" s="208">
        <f>SUM(D1115:D1116)</f>
        <v>1</v>
      </c>
      <c r="E1114" s="207">
        <f>SUM(E1115:E1116)</f>
        <v>1</v>
      </c>
      <c r="F1114" s="207">
        <f>SUM(F1115:F1116)</f>
        <v>0</v>
      </c>
      <c r="G1114" s="207">
        <f>SUM(G1115:G1116)</f>
        <v>1</v>
      </c>
      <c r="H1114" s="209" t="s">
        <v>182</v>
      </c>
    </row>
    <row r="1115" s="178" customFormat="1" ht="36" customHeight="1" spans="1:8">
      <c r="A1115" s="223">
        <v>2179902</v>
      </c>
      <c r="B1115" s="214" t="s">
        <v>2047</v>
      </c>
      <c r="C1115" s="215">
        <v>0</v>
      </c>
      <c r="D1115" s="216">
        <f>E1115+F1115</f>
        <v>0</v>
      </c>
      <c r="E1115" s="218"/>
      <c r="F1115" s="218"/>
      <c r="G1115" s="217">
        <f>C1115+D1115</f>
        <v>0</v>
      </c>
      <c r="H1115" s="209" t="str">
        <f>IF(LEN(A1115)=3,"类",IF(LEN(A1115)=5,"款","项"))</f>
        <v>项</v>
      </c>
    </row>
    <row r="1116" s="178" customFormat="1" ht="36" customHeight="1" spans="1:8">
      <c r="A1116" s="223" t="s">
        <v>2048</v>
      </c>
      <c r="B1116" s="214" t="s">
        <v>2044</v>
      </c>
      <c r="C1116" s="215">
        <v>0</v>
      </c>
      <c r="D1116" s="216">
        <f>E1116+F1116</f>
        <v>1</v>
      </c>
      <c r="E1116" s="219">
        <v>1</v>
      </c>
      <c r="F1116" s="218"/>
      <c r="G1116" s="217">
        <f>C1116+D1116</f>
        <v>1</v>
      </c>
      <c r="H1116" s="209" t="str">
        <f>IF(LEN(A1116)=3,"类",IF(LEN(A1116)=5,"款","项"))</f>
        <v>项</v>
      </c>
    </row>
    <row r="1117" s="178" customFormat="1" ht="36" customHeight="1" spans="1:8">
      <c r="A1117" s="210" t="s">
        <v>151</v>
      </c>
      <c r="B1117" s="206" t="s">
        <v>152</v>
      </c>
      <c r="C1117" s="207">
        <f>SUM(C1118:C1126)</f>
        <v>0</v>
      </c>
      <c r="D1117" s="208">
        <f>SUM(D1118:D1126)</f>
        <v>0</v>
      </c>
      <c r="E1117" s="207">
        <f>SUM(E1118:E1126)</f>
        <v>0</v>
      </c>
      <c r="F1117" s="207">
        <f>SUM(F1118:F1126)</f>
        <v>0</v>
      </c>
      <c r="G1117" s="207">
        <f>SUM(G1118:G1126)</f>
        <v>0</v>
      </c>
      <c r="H1117" s="209" t="s">
        <v>179</v>
      </c>
    </row>
    <row r="1118" s="178" customFormat="1" ht="36" customHeight="1" spans="1:8">
      <c r="A1118" s="213" t="s">
        <v>2049</v>
      </c>
      <c r="B1118" s="214" t="s">
        <v>2050</v>
      </c>
      <c r="C1118" s="221"/>
      <c r="D1118" s="222"/>
      <c r="E1118" s="221"/>
      <c r="F1118" s="221"/>
      <c r="G1118" s="221"/>
      <c r="H1118" s="209" t="s">
        <v>182</v>
      </c>
    </row>
    <row r="1119" s="178" customFormat="1" ht="36" customHeight="1" spans="1:8">
      <c r="A1119" s="213" t="s">
        <v>2051</v>
      </c>
      <c r="B1119" s="214" t="s">
        <v>2052</v>
      </c>
      <c r="C1119" s="221"/>
      <c r="D1119" s="222"/>
      <c r="E1119" s="221"/>
      <c r="F1119" s="221"/>
      <c r="G1119" s="221"/>
      <c r="H1119" s="209" t="s">
        <v>182</v>
      </c>
    </row>
    <row r="1120" s="178" customFormat="1" ht="36" customHeight="1" spans="1:8">
      <c r="A1120" s="213" t="s">
        <v>2053</v>
      </c>
      <c r="B1120" s="214" t="s">
        <v>2054</v>
      </c>
      <c r="C1120" s="221"/>
      <c r="D1120" s="222"/>
      <c r="E1120" s="221"/>
      <c r="F1120" s="221"/>
      <c r="G1120" s="221"/>
      <c r="H1120" s="209" t="s">
        <v>182</v>
      </c>
    </row>
    <row r="1121" s="178" customFormat="1" ht="36" customHeight="1" spans="1:8">
      <c r="A1121" s="213" t="s">
        <v>2055</v>
      </c>
      <c r="B1121" s="214" t="s">
        <v>2056</v>
      </c>
      <c r="C1121" s="221"/>
      <c r="D1121" s="222"/>
      <c r="E1121" s="221"/>
      <c r="F1121" s="221"/>
      <c r="G1121" s="221"/>
      <c r="H1121" s="209" t="s">
        <v>182</v>
      </c>
    </row>
    <row r="1122" s="178" customFormat="1" ht="36" customHeight="1" spans="1:8">
      <c r="A1122" s="213" t="s">
        <v>2057</v>
      </c>
      <c r="B1122" s="214" t="s">
        <v>2058</v>
      </c>
      <c r="C1122" s="221"/>
      <c r="D1122" s="222"/>
      <c r="E1122" s="221"/>
      <c r="F1122" s="221"/>
      <c r="G1122" s="221"/>
      <c r="H1122" s="209" t="s">
        <v>182</v>
      </c>
    </row>
    <row r="1123" s="178" customFormat="1" ht="36" customHeight="1" spans="1:8">
      <c r="A1123" s="213" t="s">
        <v>2059</v>
      </c>
      <c r="B1123" s="214" t="s">
        <v>1557</v>
      </c>
      <c r="C1123" s="221"/>
      <c r="D1123" s="222"/>
      <c r="E1123" s="221"/>
      <c r="F1123" s="221"/>
      <c r="G1123" s="221"/>
      <c r="H1123" s="209" t="s">
        <v>182</v>
      </c>
    </row>
    <row r="1124" s="178" customFormat="1" ht="36" customHeight="1" spans="1:8">
      <c r="A1124" s="213" t="s">
        <v>2060</v>
      </c>
      <c r="B1124" s="214" t="s">
        <v>2061</v>
      </c>
      <c r="C1124" s="221"/>
      <c r="D1124" s="222"/>
      <c r="E1124" s="221"/>
      <c r="F1124" s="221"/>
      <c r="G1124" s="221"/>
      <c r="H1124" s="209" t="s">
        <v>182</v>
      </c>
    </row>
    <row r="1125" s="178" customFormat="1" ht="36" customHeight="1" spans="1:8">
      <c r="A1125" s="213" t="s">
        <v>2062</v>
      </c>
      <c r="B1125" s="214" t="s">
        <v>2063</v>
      </c>
      <c r="C1125" s="221"/>
      <c r="D1125" s="222"/>
      <c r="E1125" s="221"/>
      <c r="F1125" s="221"/>
      <c r="G1125" s="221"/>
      <c r="H1125" s="209" t="s">
        <v>182</v>
      </c>
    </row>
    <row r="1126" s="178" customFormat="1" ht="36" customHeight="1" spans="1:8">
      <c r="A1126" s="213" t="s">
        <v>2064</v>
      </c>
      <c r="B1126" s="214" t="s">
        <v>2065</v>
      </c>
      <c r="C1126" s="221"/>
      <c r="D1126" s="222"/>
      <c r="E1126" s="221"/>
      <c r="F1126" s="221"/>
      <c r="G1126" s="221"/>
      <c r="H1126" s="209" t="s">
        <v>182</v>
      </c>
    </row>
    <row r="1127" s="178" customFormat="1" ht="36" customHeight="1" spans="1:8">
      <c r="A1127" s="210" t="s">
        <v>153</v>
      </c>
      <c r="B1127" s="206" t="s">
        <v>154</v>
      </c>
      <c r="C1127" s="207">
        <f>SUM(C1128,C1155,C1170)</f>
        <v>172</v>
      </c>
      <c r="D1127" s="208">
        <f>SUM(D1128,D1155,D1170)</f>
        <v>263</v>
      </c>
      <c r="E1127" s="207">
        <f>SUM(E1128,E1155,E1170)</f>
        <v>263</v>
      </c>
      <c r="F1127" s="207">
        <f>SUM(F1128,F1155,F1170)</f>
        <v>0</v>
      </c>
      <c r="G1127" s="207">
        <f>SUM(G1128,G1155,G1170)</f>
        <v>435</v>
      </c>
      <c r="H1127" s="209" t="s">
        <v>179</v>
      </c>
    </row>
    <row r="1128" s="178" customFormat="1" ht="36" customHeight="1" spans="1:8">
      <c r="A1128" s="213" t="s">
        <v>2066</v>
      </c>
      <c r="B1128" s="214" t="s">
        <v>2067</v>
      </c>
      <c r="C1128" s="207">
        <f>SUM(C1129:C1154)</f>
        <v>164</v>
      </c>
      <c r="D1128" s="208">
        <f>SUM(D1129:D1154)</f>
        <v>263</v>
      </c>
      <c r="E1128" s="207">
        <f>SUM(E1129:E1154)</f>
        <v>263</v>
      </c>
      <c r="F1128" s="207">
        <f>SUM(F1129:F1154)</f>
        <v>0</v>
      </c>
      <c r="G1128" s="207">
        <f>SUM(G1129:G1154)</f>
        <v>427</v>
      </c>
      <c r="H1128" s="209" t="s">
        <v>182</v>
      </c>
    </row>
    <row r="1129" s="178" customFormat="1" ht="36" customHeight="1" spans="1:8">
      <c r="A1129" s="213" t="s">
        <v>2068</v>
      </c>
      <c r="B1129" s="214" t="s">
        <v>184</v>
      </c>
      <c r="C1129" s="215">
        <v>0</v>
      </c>
      <c r="D1129" s="216">
        <f t="shared" ref="D1129:D1154" si="372">E1129+F1129</f>
        <v>0</v>
      </c>
      <c r="E1129" s="217"/>
      <c r="F1129" s="217"/>
      <c r="G1129" s="217">
        <f t="shared" ref="G1129:G1154" si="373">C1129+D1129</f>
        <v>0</v>
      </c>
      <c r="H1129" s="209" t="str">
        <f t="shared" ref="H1129:H1154" si="374">IF(LEN(A1129)=3,"类",IF(LEN(A1129)=5,"款","项"))</f>
        <v>项</v>
      </c>
    </row>
    <row r="1130" s="178" customFormat="1" ht="36" customHeight="1" spans="1:8">
      <c r="A1130" s="213" t="s">
        <v>2069</v>
      </c>
      <c r="B1130" s="214" t="s">
        <v>186</v>
      </c>
      <c r="C1130" s="215">
        <v>0</v>
      </c>
      <c r="D1130" s="216">
        <f t="shared" si="372"/>
        <v>100</v>
      </c>
      <c r="E1130" s="219">
        <v>100</v>
      </c>
      <c r="F1130" s="218"/>
      <c r="G1130" s="217">
        <f t="shared" si="373"/>
        <v>100</v>
      </c>
      <c r="H1130" s="209" t="str">
        <f t="shared" si="374"/>
        <v>项</v>
      </c>
    </row>
    <row r="1131" s="178" customFormat="1" ht="36" customHeight="1" spans="1:8">
      <c r="A1131" s="213" t="s">
        <v>2070</v>
      </c>
      <c r="B1131" s="214" t="s">
        <v>188</v>
      </c>
      <c r="C1131" s="215">
        <v>0</v>
      </c>
      <c r="D1131" s="216">
        <f t="shared" si="372"/>
        <v>0</v>
      </c>
      <c r="E1131" s="218"/>
      <c r="F1131" s="218"/>
      <c r="G1131" s="217">
        <f t="shared" si="373"/>
        <v>0</v>
      </c>
      <c r="H1131" s="209" t="str">
        <f t="shared" si="374"/>
        <v>项</v>
      </c>
    </row>
    <row r="1132" s="178" customFormat="1" ht="36" customHeight="1" spans="1:8">
      <c r="A1132" s="213" t="s">
        <v>2071</v>
      </c>
      <c r="B1132" s="214" t="s">
        <v>2072</v>
      </c>
      <c r="C1132" s="215">
        <v>124</v>
      </c>
      <c r="D1132" s="216">
        <f t="shared" si="372"/>
        <v>0</v>
      </c>
      <c r="E1132" s="218"/>
      <c r="F1132" s="218"/>
      <c r="G1132" s="217">
        <f t="shared" si="373"/>
        <v>124</v>
      </c>
      <c r="H1132" s="209" t="str">
        <f t="shared" si="374"/>
        <v>项</v>
      </c>
    </row>
    <row r="1133" s="178" customFormat="1" ht="36" customHeight="1" spans="1:8">
      <c r="A1133" s="213" t="s">
        <v>2073</v>
      </c>
      <c r="B1133" s="214" t="s">
        <v>2074</v>
      </c>
      <c r="C1133" s="215">
        <v>5</v>
      </c>
      <c r="D1133" s="216">
        <f t="shared" si="372"/>
        <v>0</v>
      </c>
      <c r="E1133" s="218"/>
      <c r="F1133" s="218"/>
      <c r="G1133" s="217">
        <f t="shared" si="373"/>
        <v>5</v>
      </c>
      <c r="H1133" s="209" t="str">
        <f t="shared" si="374"/>
        <v>项</v>
      </c>
    </row>
    <row r="1134" s="178" customFormat="1" ht="36" customHeight="1" spans="1:8">
      <c r="A1134" s="213" t="s">
        <v>2075</v>
      </c>
      <c r="B1134" s="214" t="s">
        <v>2076</v>
      </c>
      <c r="C1134" s="215">
        <v>0</v>
      </c>
      <c r="D1134" s="216">
        <f t="shared" si="372"/>
        <v>0</v>
      </c>
      <c r="E1134" s="218"/>
      <c r="F1134" s="218"/>
      <c r="G1134" s="217">
        <f t="shared" si="373"/>
        <v>0</v>
      </c>
      <c r="H1134" s="209" t="str">
        <f t="shared" si="374"/>
        <v>项</v>
      </c>
    </row>
    <row r="1135" s="178" customFormat="1" ht="36" customHeight="1" spans="1:8">
      <c r="A1135" s="213" t="s">
        <v>2077</v>
      </c>
      <c r="B1135" s="214" t="s">
        <v>2078</v>
      </c>
      <c r="C1135" s="215">
        <v>0</v>
      </c>
      <c r="D1135" s="216">
        <f t="shared" si="372"/>
        <v>0</v>
      </c>
      <c r="E1135" s="218"/>
      <c r="F1135" s="218"/>
      <c r="G1135" s="217">
        <f t="shared" si="373"/>
        <v>0</v>
      </c>
      <c r="H1135" s="209" t="str">
        <f t="shared" si="374"/>
        <v>项</v>
      </c>
    </row>
    <row r="1136" s="178" customFormat="1" ht="36" customHeight="1" spans="1:8">
      <c r="A1136" s="213" t="s">
        <v>2079</v>
      </c>
      <c r="B1136" s="214" t="s">
        <v>2080</v>
      </c>
      <c r="C1136" s="215">
        <v>25</v>
      </c>
      <c r="D1136" s="216">
        <f t="shared" si="372"/>
        <v>0</v>
      </c>
      <c r="E1136" s="218"/>
      <c r="F1136" s="218"/>
      <c r="G1136" s="217">
        <f t="shared" si="373"/>
        <v>25</v>
      </c>
      <c r="H1136" s="209" t="str">
        <f t="shared" si="374"/>
        <v>项</v>
      </c>
    </row>
    <row r="1137" s="178" customFormat="1" ht="36" customHeight="1" spans="1:8">
      <c r="A1137" s="213" t="s">
        <v>2081</v>
      </c>
      <c r="B1137" s="214" t="s">
        <v>2082</v>
      </c>
      <c r="C1137" s="215">
        <v>0</v>
      </c>
      <c r="D1137" s="216">
        <f t="shared" si="372"/>
        <v>0</v>
      </c>
      <c r="E1137" s="218"/>
      <c r="F1137" s="218"/>
      <c r="G1137" s="217">
        <f t="shared" si="373"/>
        <v>0</v>
      </c>
      <c r="H1137" s="209" t="str">
        <f t="shared" si="374"/>
        <v>项</v>
      </c>
    </row>
    <row r="1138" s="178" customFormat="1" ht="36" customHeight="1" spans="1:8">
      <c r="A1138" s="213" t="s">
        <v>2083</v>
      </c>
      <c r="B1138" s="214" t="s">
        <v>2084</v>
      </c>
      <c r="C1138" s="215">
        <v>0</v>
      </c>
      <c r="D1138" s="216">
        <f t="shared" si="372"/>
        <v>0</v>
      </c>
      <c r="E1138" s="218"/>
      <c r="F1138" s="218"/>
      <c r="G1138" s="217">
        <f t="shared" si="373"/>
        <v>0</v>
      </c>
      <c r="H1138" s="209" t="str">
        <f t="shared" si="374"/>
        <v>项</v>
      </c>
    </row>
    <row r="1139" s="178" customFormat="1" ht="36" customHeight="1" spans="1:8">
      <c r="A1139" s="213" t="s">
        <v>2085</v>
      </c>
      <c r="B1139" s="214" t="s">
        <v>2086</v>
      </c>
      <c r="C1139" s="215">
        <v>0</v>
      </c>
      <c r="D1139" s="216">
        <f t="shared" si="372"/>
        <v>150</v>
      </c>
      <c r="E1139" s="219">
        <v>150</v>
      </c>
      <c r="F1139" s="218"/>
      <c r="G1139" s="217">
        <f t="shared" si="373"/>
        <v>150</v>
      </c>
      <c r="H1139" s="209" t="str">
        <f t="shared" si="374"/>
        <v>项</v>
      </c>
    </row>
    <row r="1140" s="178" customFormat="1" ht="36" customHeight="1" spans="1:8">
      <c r="A1140" s="213" t="s">
        <v>2087</v>
      </c>
      <c r="B1140" s="214" t="s">
        <v>2088</v>
      </c>
      <c r="C1140" s="215">
        <v>0</v>
      </c>
      <c r="D1140" s="216">
        <f t="shared" si="372"/>
        <v>0</v>
      </c>
      <c r="E1140" s="218"/>
      <c r="F1140" s="218"/>
      <c r="G1140" s="217">
        <f t="shared" si="373"/>
        <v>0</v>
      </c>
      <c r="H1140" s="209" t="str">
        <f t="shared" si="374"/>
        <v>项</v>
      </c>
    </row>
    <row r="1141" s="178" customFormat="1" ht="36" customHeight="1" spans="1:8">
      <c r="A1141" s="213" t="s">
        <v>2089</v>
      </c>
      <c r="B1141" s="214" t="s">
        <v>2090</v>
      </c>
      <c r="C1141" s="215">
        <v>0</v>
      </c>
      <c r="D1141" s="216">
        <f t="shared" si="372"/>
        <v>0</v>
      </c>
      <c r="E1141" s="218"/>
      <c r="F1141" s="218"/>
      <c r="G1141" s="217">
        <f t="shared" si="373"/>
        <v>0</v>
      </c>
      <c r="H1141" s="209" t="str">
        <f t="shared" si="374"/>
        <v>项</v>
      </c>
    </row>
    <row r="1142" s="178" customFormat="1" ht="36" customHeight="1" spans="1:8">
      <c r="A1142" s="213" t="s">
        <v>2091</v>
      </c>
      <c r="B1142" s="214" t="s">
        <v>2092</v>
      </c>
      <c r="C1142" s="215">
        <v>0</v>
      </c>
      <c r="D1142" s="216">
        <f t="shared" si="372"/>
        <v>0</v>
      </c>
      <c r="E1142" s="218"/>
      <c r="F1142" s="218"/>
      <c r="G1142" s="217">
        <f t="shared" si="373"/>
        <v>0</v>
      </c>
      <c r="H1142" s="209" t="str">
        <f t="shared" si="374"/>
        <v>项</v>
      </c>
    </row>
    <row r="1143" s="178" customFormat="1" ht="36" customHeight="1" spans="1:8">
      <c r="A1143" s="213" t="s">
        <v>2093</v>
      </c>
      <c r="B1143" s="214" t="s">
        <v>2094</v>
      </c>
      <c r="C1143" s="215">
        <v>0</v>
      </c>
      <c r="D1143" s="216">
        <f t="shared" si="372"/>
        <v>0</v>
      </c>
      <c r="E1143" s="218"/>
      <c r="F1143" s="218"/>
      <c r="G1143" s="217">
        <f t="shared" si="373"/>
        <v>0</v>
      </c>
      <c r="H1143" s="209" t="str">
        <f t="shared" si="374"/>
        <v>项</v>
      </c>
    </row>
    <row r="1144" s="178" customFormat="1" ht="36" customHeight="1" spans="1:8">
      <c r="A1144" s="213" t="s">
        <v>2095</v>
      </c>
      <c r="B1144" s="214" t="s">
        <v>2096</v>
      </c>
      <c r="C1144" s="215">
        <v>0</v>
      </c>
      <c r="D1144" s="216">
        <f t="shared" si="372"/>
        <v>0</v>
      </c>
      <c r="E1144" s="218"/>
      <c r="F1144" s="218"/>
      <c r="G1144" s="217">
        <f t="shared" si="373"/>
        <v>0</v>
      </c>
      <c r="H1144" s="209" t="str">
        <f t="shared" si="374"/>
        <v>项</v>
      </c>
    </row>
    <row r="1145" s="178" customFormat="1" ht="36" customHeight="1" spans="1:8">
      <c r="A1145" s="213" t="s">
        <v>2097</v>
      </c>
      <c r="B1145" s="214" t="s">
        <v>2098</v>
      </c>
      <c r="C1145" s="215">
        <v>0</v>
      </c>
      <c r="D1145" s="216">
        <f t="shared" si="372"/>
        <v>0</v>
      </c>
      <c r="E1145" s="218"/>
      <c r="F1145" s="218"/>
      <c r="G1145" s="217">
        <f t="shared" si="373"/>
        <v>0</v>
      </c>
      <c r="H1145" s="209" t="str">
        <f t="shared" si="374"/>
        <v>项</v>
      </c>
    </row>
    <row r="1146" s="178" customFormat="1" ht="36" customHeight="1" spans="1:8">
      <c r="A1146" s="213" t="s">
        <v>2099</v>
      </c>
      <c r="B1146" s="214" t="s">
        <v>2100</v>
      </c>
      <c r="C1146" s="215">
        <v>0</v>
      </c>
      <c r="D1146" s="216">
        <f t="shared" si="372"/>
        <v>0</v>
      </c>
      <c r="E1146" s="218"/>
      <c r="F1146" s="218"/>
      <c r="G1146" s="217">
        <f t="shared" si="373"/>
        <v>0</v>
      </c>
      <c r="H1146" s="209" t="str">
        <f t="shared" si="374"/>
        <v>项</v>
      </c>
    </row>
    <row r="1147" s="178" customFormat="1" ht="36" customHeight="1" spans="1:8">
      <c r="A1147" s="213" t="s">
        <v>2101</v>
      </c>
      <c r="B1147" s="214" t="s">
        <v>2102</v>
      </c>
      <c r="C1147" s="215">
        <v>0</v>
      </c>
      <c r="D1147" s="216">
        <f t="shared" si="372"/>
        <v>0</v>
      </c>
      <c r="E1147" s="218"/>
      <c r="F1147" s="218"/>
      <c r="G1147" s="217">
        <f t="shared" si="373"/>
        <v>0</v>
      </c>
      <c r="H1147" s="209" t="str">
        <f t="shared" si="374"/>
        <v>项</v>
      </c>
    </row>
    <row r="1148" s="178" customFormat="1" ht="36" customHeight="1" spans="1:8">
      <c r="A1148" s="213" t="s">
        <v>2103</v>
      </c>
      <c r="B1148" s="214" t="s">
        <v>2104</v>
      </c>
      <c r="C1148" s="215">
        <v>0</v>
      </c>
      <c r="D1148" s="216">
        <f t="shared" si="372"/>
        <v>0</v>
      </c>
      <c r="E1148" s="218"/>
      <c r="F1148" s="218"/>
      <c r="G1148" s="217">
        <f t="shared" si="373"/>
        <v>0</v>
      </c>
      <c r="H1148" s="209" t="str">
        <f t="shared" si="374"/>
        <v>项</v>
      </c>
    </row>
    <row r="1149" s="178" customFormat="1" ht="36" customHeight="1" spans="1:8">
      <c r="A1149" s="213" t="s">
        <v>2105</v>
      </c>
      <c r="B1149" s="214" t="s">
        <v>2106</v>
      </c>
      <c r="C1149" s="215">
        <v>0</v>
      </c>
      <c r="D1149" s="216">
        <f t="shared" si="372"/>
        <v>0</v>
      </c>
      <c r="E1149" s="218"/>
      <c r="F1149" s="218"/>
      <c r="G1149" s="217">
        <f t="shared" si="373"/>
        <v>0</v>
      </c>
      <c r="H1149" s="209" t="str">
        <f t="shared" si="374"/>
        <v>项</v>
      </c>
    </row>
    <row r="1150" s="178" customFormat="1" ht="36" customHeight="1" spans="1:8">
      <c r="A1150" s="213" t="s">
        <v>2107</v>
      </c>
      <c r="B1150" s="214" t="s">
        <v>2108</v>
      </c>
      <c r="C1150" s="215">
        <v>0</v>
      </c>
      <c r="D1150" s="216">
        <f t="shared" si="372"/>
        <v>0</v>
      </c>
      <c r="E1150" s="218"/>
      <c r="F1150" s="218"/>
      <c r="G1150" s="217">
        <f t="shared" si="373"/>
        <v>0</v>
      </c>
      <c r="H1150" s="209" t="str">
        <f t="shared" si="374"/>
        <v>项</v>
      </c>
    </row>
    <row r="1151" s="178" customFormat="1" ht="36" customHeight="1" spans="1:8">
      <c r="A1151" s="213" t="s">
        <v>2109</v>
      </c>
      <c r="B1151" s="214" t="s">
        <v>2110</v>
      </c>
      <c r="C1151" s="215">
        <v>0</v>
      </c>
      <c r="D1151" s="216">
        <f t="shared" si="372"/>
        <v>0</v>
      </c>
      <c r="E1151" s="218"/>
      <c r="F1151" s="218"/>
      <c r="G1151" s="217">
        <f t="shared" si="373"/>
        <v>0</v>
      </c>
      <c r="H1151" s="209" t="str">
        <f t="shared" si="374"/>
        <v>项</v>
      </c>
    </row>
    <row r="1152" s="178" customFormat="1" ht="36" customHeight="1" spans="1:8">
      <c r="A1152" s="213" t="s">
        <v>2111</v>
      </c>
      <c r="B1152" s="214" t="s">
        <v>2112</v>
      </c>
      <c r="C1152" s="215">
        <v>0</v>
      </c>
      <c r="D1152" s="216">
        <f t="shared" si="372"/>
        <v>0</v>
      </c>
      <c r="E1152" s="218"/>
      <c r="F1152" s="218"/>
      <c r="G1152" s="217">
        <f t="shared" si="373"/>
        <v>0</v>
      </c>
      <c r="H1152" s="209" t="str">
        <f t="shared" si="374"/>
        <v>项</v>
      </c>
    </row>
    <row r="1153" s="178" customFormat="1" ht="36" customHeight="1" spans="1:8">
      <c r="A1153" s="213" t="s">
        <v>2113</v>
      </c>
      <c r="B1153" s="214" t="s">
        <v>202</v>
      </c>
      <c r="C1153" s="215">
        <v>2</v>
      </c>
      <c r="D1153" s="216">
        <f t="shared" si="372"/>
        <v>0</v>
      </c>
      <c r="E1153" s="217"/>
      <c r="F1153" s="217"/>
      <c r="G1153" s="217">
        <f t="shared" si="373"/>
        <v>2</v>
      </c>
      <c r="H1153" s="209" t="str">
        <f t="shared" si="374"/>
        <v>项</v>
      </c>
    </row>
    <row r="1154" s="178" customFormat="1" ht="36" customHeight="1" spans="1:8">
      <c r="A1154" s="213" t="s">
        <v>2114</v>
      </c>
      <c r="B1154" s="214" t="s">
        <v>2115</v>
      </c>
      <c r="C1154" s="215">
        <v>8</v>
      </c>
      <c r="D1154" s="216">
        <f t="shared" si="372"/>
        <v>13</v>
      </c>
      <c r="E1154" s="219">
        <v>13</v>
      </c>
      <c r="F1154" s="218"/>
      <c r="G1154" s="217">
        <f t="shared" si="373"/>
        <v>21</v>
      </c>
      <c r="H1154" s="209" t="str">
        <f t="shared" si="374"/>
        <v>项</v>
      </c>
    </row>
    <row r="1155" s="178" customFormat="1" ht="36" customHeight="1" spans="1:8">
      <c r="A1155" s="213" t="s">
        <v>2116</v>
      </c>
      <c r="B1155" s="214" t="s">
        <v>2117</v>
      </c>
      <c r="C1155" s="207">
        <f>SUM(C1156:C1169)</f>
        <v>8</v>
      </c>
      <c r="D1155" s="208">
        <f>SUM(D1156:D1169)</f>
        <v>0</v>
      </c>
      <c r="E1155" s="207">
        <f>SUM(E1156:E1169)</f>
        <v>0</v>
      </c>
      <c r="F1155" s="207">
        <f>SUM(F1156:F1169)</f>
        <v>0</v>
      </c>
      <c r="G1155" s="207">
        <f>SUM(G1156:G1169)</f>
        <v>8</v>
      </c>
      <c r="H1155" s="209" t="s">
        <v>182</v>
      </c>
    </row>
    <row r="1156" s="178" customFormat="1" ht="36" customHeight="1" spans="1:8">
      <c r="A1156" s="213" t="s">
        <v>2118</v>
      </c>
      <c r="B1156" s="214" t="s">
        <v>184</v>
      </c>
      <c r="C1156" s="215">
        <v>0</v>
      </c>
      <c r="D1156" s="216">
        <f t="shared" ref="D1156:D1169" si="375">E1156+F1156</f>
        <v>0</v>
      </c>
      <c r="E1156" s="217"/>
      <c r="F1156" s="217"/>
      <c r="G1156" s="217">
        <f t="shared" ref="G1156:G1169" si="376">C1156+D1156</f>
        <v>0</v>
      </c>
      <c r="H1156" s="209" t="str">
        <f t="shared" ref="H1156:H1169" si="377">IF(LEN(A1156)=3,"类",IF(LEN(A1156)=5,"款","项"))</f>
        <v>项</v>
      </c>
    </row>
    <row r="1157" s="178" customFormat="1" ht="36" customHeight="1" spans="1:8">
      <c r="A1157" s="213" t="s">
        <v>2119</v>
      </c>
      <c r="B1157" s="214" t="s">
        <v>186</v>
      </c>
      <c r="C1157" s="215">
        <v>0</v>
      </c>
      <c r="D1157" s="216">
        <f t="shared" si="375"/>
        <v>0</v>
      </c>
      <c r="E1157" s="218"/>
      <c r="F1157" s="218"/>
      <c r="G1157" s="217">
        <f t="shared" si="376"/>
        <v>0</v>
      </c>
      <c r="H1157" s="209" t="str">
        <f t="shared" si="377"/>
        <v>项</v>
      </c>
    </row>
    <row r="1158" s="178" customFormat="1" ht="36" customHeight="1" spans="1:8">
      <c r="A1158" s="213" t="s">
        <v>2120</v>
      </c>
      <c r="B1158" s="214" t="s">
        <v>188</v>
      </c>
      <c r="C1158" s="215">
        <v>0</v>
      </c>
      <c r="D1158" s="216">
        <f t="shared" si="375"/>
        <v>0</v>
      </c>
      <c r="E1158" s="218"/>
      <c r="F1158" s="218"/>
      <c r="G1158" s="217">
        <f t="shared" si="376"/>
        <v>0</v>
      </c>
      <c r="H1158" s="209" t="str">
        <f t="shared" si="377"/>
        <v>项</v>
      </c>
    </row>
    <row r="1159" s="178" customFormat="1" ht="36" customHeight="1" spans="1:8">
      <c r="A1159" s="213" t="s">
        <v>2121</v>
      </c>
      <c r="B1159" s="214" t="s">
        <v>2122</v>
      </c>
      <c r="C1159" s="215">
        <v>0</v>
      </c>
      <c r="D1159" s="216">
        <f t="shared" si="375"/>
        <v>0</v>
      </c>
      <c r="E1159" s="217"/>
      <c r="F1159" s="217"/>
      <c r="G1159" s="217">
        <f t="shared" si="376"/>
        <v>0</v>
      </c>
      <c r="H1159" s="209" t="str">
        <f t="shared" si="377"/>
        <v>项</v>
      </c>
    </row>
    <row r="1160" s="178" customFormat="1" ht="36" customHeight="1" spans="1:8">
      <c r="A1160" s="213" t="s">
        <v>2123</v>
      </c>
      <c r="B1160" s="214" t="s">
        <v>2124</v>
      </c>
      <c r="C1160" s="215">
        <v>0</v>
      </c>
      <c r="D1160" s="216">
        <f t="shared" si="375"/>
        <v>0</v>
      </c>
      <c r="E1160" s="218"/>
      <c r="F1160" s="218"/>
      <c r="G1160" s="217">
        <f t="shared" si="376"/>
        <v>0</v>
      </c>
      <c r="H1160" s="209" t="str">
        <f t="shared" si="377"/>
        <v>项</v>
      </c>
    </row>
    <row r="1161" s="178" customFormat="1" ht="36" customHeight="1" spans="1:8">
      <c r="A1161" s="213" t="s">
        <v>2125</v>
      </c>
      <c r="B1161" s="214" t="s">
        <v>2126</v>
      </c>
      <c r="C1161" s="215">
        <v>0</v>
      </c>
      <c r="D1161" s="216">
        <f t="shared" si="375"/>
        <v>0</v>
      </c>
      <c r="E1161" s="218"/>
      <c r="F1161" s="218"/>
      <c r="G1161" s="217">
        <f t="shared" si="376"/>
        <v>0</v>
      </c>
      <c r="H1161" s="209" t="str">
        <f t="shared" si="377"/>
        <v>项</v>
      </c>
    </row>
    <row r="1162" s="178" customFormat="1" ht="36" customHeight="1" spans="1:8">
      <c r="A1162" s="213" t="s">
        <v>2127</v>
      </c>
      <c r="B1162" s="214" t="s">
        <v>2128</v>
      </c>
      <c r="C1162" s="215">
        <v>0</v>
      </c>
      <c r="D1162" s="216">
        <f t="shared" si="375"/>
        <v>0</v>
      </c>
      <c r="E1162" s="218"/>
      <c r="F1162" s="218"/>
      <c r="G1162" s="217">
        <f t="shared" si="376"/>
        <v>0</v>
      </c>
      <c r="H1162" s="209" t="str">
        <f t="shared" si="377"/>
        <v>项</v>
      </c>
    </row>
    <row r="1163" s="178" customFormat="1" ht="36" customHeight="1" spans="1:8">
      <c r="A1163" s="213" t="s">
        <v>2129</v>
      </c>
      <c r="B1163" s="214" t="s">
        <v>2130</v>
      </c>
      <c r="C1163" s="215">
        <v>0</v>
      </c>
      <c r="D1163" s="216">
        <f t="shared" si="375"/>
        <v>0</v>
      </c>
      <c r="E1163" s="218"/>
      <c r="F1163" s="218"/>
      <c r="G1163" s="217">
        <f t="shared" si="376"/>
        <v>0</v>
      </c>
      <c r="H1163" s="209" t="str">
        <f t="shared" si="377"/>
        <v>项</v>
      </c>
    </row>
    <row r="1164" s="178" customFormat="1" ht="36" customHeight="1" spans="1:8">
      <c r="A1164" s="213" t="s">
        <v>2131</v>
      </c>
      <c r="B1164" s="214" t="s">
        <v>2132</v>
      </c>
      <c r="C1164" s="215">
        <v>0</v>
      </c>
      <c r="D1164" s="216">
        <f t="shared" si="375"/>
        <v>0</v>
      </c>
      <c r="E1164" s="218"/>
      <c r="F1164" s="218"/>
      <c r="G1164" s="217">
        <f t="shared" si="376"/>
        <v>0</v>
      </c>
      <c r="H1164" s="209" t="str">
        <f t="shared" si="377"/>
        <v>项</v>
      </c>
    </row>
    <row r="1165" s="178" customFormat="1" ht="36" customHeight="1" spans="1:8">
      <c r="A1165" s="213" t="s">
        <v>2133</v>
      </c>
      <c r="B1165" s="214" t="s">
        <v>2134</v>
      </c>
      <c r="C1165" s="215">
        <v>0</v>
      </c>
      <c r="D1165" s="216">
        <f t="shared" si="375"/>
        <v>0</v>
      </c>
      <c r="E1165" s="218"/>
      <c r="F1165" s="218"/>
      <c r="G1165" s="217">
        <f t="shared" si="376"/>
        <v>0</v>
      </c>
      <c r="H1165" s="209" t="str">
        <f t="shared" si="377"/>
        <v>项</v>
      </c>
    </row>
    <row r="1166" s="178" customFormat="1" ht="36" customHeight="1" spans="1:8">
      <c r="A1166" s="213" t="s">
        <v>2135</v>
      </c>
      <c r="B1166" s="214" t="s">
        <v>2136</v>
      </c>
      <c r="C1166" s="215">
        <v>0</v>
      </c>
      <c r="D1166" s="216">
        <f t="shared" si="375"/>
        <v>0</v>
      </c>
      <c r="E1166" s="218"/>
      <c r="F1166" s="218"/>
      <c r="G1166" s="217">
        <f t="shared" si="376"/>
        <v>0</v>
      </c>
      <c r="H1166" s="209" t="str">
        <f t="shared" si="377"/>
        <v>项</v>
      </c>
    </row>
    <row r="1167" s="178" customFormat="1" ht="36" customHeight="1" spans="1:8">
      <c r="A1167" s="213" t="s">
        <v>2137</v>
      </c>
      <c r="B1167" s="214" t="s">
        <v>2138</v>
      </c>
      <c r="C1167" s="215">
        <v>0</v>
      </c>
      <c r="D1167" s="216">
        <f t="shared" si="375"/>
        <v>0</v>
      </c>
      <c r="E1167" s="218"/>
      <c r="F1167" s="218"/>
      <c r="G1167" s="217">
        <f t="shared" si="376"/>
        <v>0</v>
      </c>
      <c r="H1167" s="209" t="str">
        <f t="shared" si="377"/>
        <v>项</v>
      </c>
    </row>
    <row r="1168" s="178" customFormat="1" ht="36" customHeight="1" spans="1:8">
      <c r="A1168" s="213" t="s">
        <v>2139</v>
      </c>
      <c r="B1168" s="214" t="s">
        <v>2140</v>
      </c>
      <c r="C1168" s="215">
        <v>0</v>
      </c>
      <c r="D1168" s="216">
        <f t="shared" si="375"/>
        <v>0</v>
      </c>
      <c r="E1168" s="218"/>
      <c r="F1168" s="218"/>
      <c r="G1168" s="217">
        <f t="shared" si="376"/>
        <v>0</v>
      </c>
      <c r="H1168" s="209" t="str">
        <f t="shared" si="377"/>
        <v>项</v>
      </c>
    </row>
    <row r="1169" s="178" customFormat="1" ht="36" customHeight="1" spans="1:8">
      <c r="A1169" s="213" t="s">
        <v>2141</v>
      </c>
      <c r="B1169" s="214" t="s">
        <v>2142</v>
      </c>
      <c r="C1169" s="215">
        <v>8</v>
      </c>
      <c r="D1169" s="216">
        <f t="shared" si="375"/>
        <v>0</v>
      </c>
      <c r="E1169" s="218"/>
      <c r="F1169" s="218"/>
      <c r="G1169" s="217">
        <f t="shared" si="376"/>
        <v>8</v>
      </c>
      <c r="H1169" s="209" t="str">
        <f t="shared" si="377"/>
        <v>项</v>
      </c>
    </row>
    <row r="1170" s="178" customFormat="1" ht="36" customHeight="1" spans="1:8">
      <c r="A1170" s="213" t="s">
        <v>2143</v>
      </c>
      <c r="B1170" s="214" t="s">
        <v>2144</v>
      </c>
      <c r="C1170" s="207">
        <f>C1171</f>
        <v>0</v>
      </c>
      <c r="D1170" s="208">
        <f>D1171</f>
        <v>0</v>
      </c>
      <c r="E1170" s="207">
        <f>E1171</f>
        <v>0</v>
      </c>
      <c r="F1170" s="207">
        <f>F1171</f>
        <v>0</v>
      </c>
      <c r="G1170" s="207">
        <f>G1171</f>
        <v>0</v>
      </c>
      <c r="H1170" s="209" t="s">
        <v>182</v>
      </c>
    </row>
    <row r="1171" s="178" customFormat="1" ht="36" customHeight="1" spans="1:8">
      <c r="A1171" s="223" t="s">
        <v>2145</v>
      </c>
      <c r="B1171" s="214" t="s">
        <v>2144</v>
      </c>
      <c r="C1171" s="215">
        <v>0</v>
      </c>
      <c r="D1171" s="216">
        <f t="shared" ref="D1171:D1183" si="378">E1171+F1171</f>
        <v>0</v>
      </c>
      <c r="E1171" s="218"/>
      <c r="F1171" s="218"/>
      <c r="G1171" s="217">
        <f t="shared" ref="G1171:G1183" si="379">C1171+D1171</f>
        <v>0</v>
      </c>
      <c r="H1171" s="209" t="str">
        <f t="shared" ref="H1171:H1183" si="380">IF(LEN(A1171)=3,"类",IF(LEN(A1171)=5,"款","项"))</f>
        <v>项</v>
      </c>
    </row>
    <row r="1172" s="178" customFormat="1" ht="36" customHeight="1" spans="1:8">
      <c r="A1172" s="210" t="s">
        <v>155</v>
      </c>
      <c r="B1172" s="206" t="s">
        <v>156</v>
      </c>
      <c r="C1172" s="207">
        <f>SUM(C1173,C1184,C1188)</f>
        <v>21380</v>
      </c>
      <c r="D1172" s="208">
        <f>SUM(D1173,D1184,D1188)</f>
        <v>4736</v>
      </c>
      <c r="E1172" s="207">
        <f>SUM(E1173,E1184,E1188)</f>
        <v>19575</v>
      </c>
      <c r="F1172" s="207">
        <f>SUM(F1173,F1184,F1188)</f>
        <v>-14839</v>
      </c>
      <c r="G1172" s="207">
        <f>SUM(G1173,G1184,G1188)</f>
        <v>26116</v>
      </c>
      <c r="H1172" s="209" t="s">
        <v>179</v>
      </c>
    </row>
    <row r="1173" s="178" customFormat="1" ht="36" customHeight="1" spans="1:8">
      <c r="A1173" s="213" t="s">
        <v>2146</v>
      </c>
      <c r="B1173" s="214" t="s">
        <v>2147</v>
      </c>
      <c r="C1173" s="207">
        <f>SUM(C1174:C1183)</f>
        <v>21380</v>
      </c>
      <c r="D1173" s="208">
        <f>SUM(D1174:D1183)</f>
        <v>4736</v>
      </c>
      <c r="E1173" s="207">
        <f>SUM(E1174:E1183)</f>
        <v>19575</v>
      </c>
      <c r="F1173" s="207">
        <f>SUM(F1174:F1183)</f>
        <v>-14839</v>
      </c>
      <c r="G1173" s="207">
        <f>SUM(G1174:G1183)</f>
        <v>26116</v>
      </c>
      <c r="H1173" s="209" t="s">
        <v>182</v>
      </c>
    </row>
    <row r="1174" s="178" customFormat="1" ht="36" customHeight="1" spans="1:8">
      <c r="A1174" s="213" t="s">
        <v>2148</v>
      </c>
      <c r="B1174" s="214" t="s">
        <v>2149</v>
      </c>
      <c r="C1174" s="215">
        <v>0</v>
      </c>
      <c r="D1174" s="216">
        <f t="shared" si="378"/>
        <v>0</v>
      </c>
      <c r="E1174" s="218"/>
      <c r="F1174" s="218"/>
      <c r="G1174" s="217">
        <f t="shared" si="379"/>
        <v>0</v>
      </c>
      <c r="H1174" s="209" t="str">
        <f t="shared" si="380"/>
        <v>项</v>
      </c>
    </row>
    <row r="1175" s="178" customFormat="1" ht="36" customHeight="1" spans="1:8">
      <c r="A1175" s="213" t="s">
        <v>2150</v>
      </c>
      <c r="B1175" s="214" t="s">
        <v>2151</v>
      </c>
      <c r="C1175" s="215">
        <v>0</v>
      </c>
      <c r="D1175" s="216">
        <f t="shared" si="378"/>
        <v>0</v>
      </c>
      <c r="E1175" s="218"/>
      <c r="F1175" s="218"/>
      <c r="G1175" s="217">
        <f t="shared" si="379"/>
        <v>0</v>
      </c>
      <c r="H1175" s="209" t="str">
        <f t="shared" si="380"/>
        <v>项</v>
      </c>
    </row>
    <row r="1176" s="178" customFormat="1" ht="36" customHeight="1" spans="1:8">
      <c r="A1176" s="213" t="s">
        <v>2152</v>
      </c>
      <c r="B1176" s="214" t="s">
        <v>2153</v>
      </c>
      <c r="C1176" s="215">
        <v>3577</v>
      </c>
      <c r="D1176" s="216">
        <f t="shared" si="378"/>
        <v>17546</v>
      </c>
      <c r="E1176" s="219">
        <v>17546</v>
      </c>
      <c r="F1176" s="218"/>
      <c r="G1176" s="217">
        <f t="shared" si="379"/>
        <v>21123</v>
      </c>
      <c r="H1176" s="209" t="str">
        <f t="shared" si="380"/>
        <v>项</v>
      </c>
    </row>
    <row r="1177" s="178" customFormat="1" ht="36" customHeight="1" spans="1:8">
      <c r="A1177" s="213" t="s">
        <v>2154</v>
      </c>
      <c r="B1177" s="214" t="s">
        <v>2155</v>
      </c>
      <c r="C1177" s="215">
        <v>0</v>
      </c>
      <c r="D1177" s="216">
        <f t="shared" si="378"/>
        <v>0</v>
      </c>
      <c r="E1177" s="218"/>
      <c r="F1177" s="218"/>
      <c r="G1177" s="217">
        <f t="shared" si="379"/>
        <v>0</v>
      </c>
      <c r="H1177" s="209" t="str">
        <f t="shared" si="380"/>
        <v>项</v>
      </c>
    </row>
    <row r="1178" s="178" customFormat="1" ht="36" customHeight="1" spans="1:8">
      <c r="A1178" s="213" t="s">
        <v>2156</v>
      </c>
      <c r="B1178" s="214" t="s">
        <v>2157</v>
      </c>
      <c r="C1178" s="215">
        <v>11728</v>
      </c>
      <c r="D1178" s="216">
        <f t="shared" si="378"/>
        <v>-9895</v>
      </c>
      <c r="E1178" s="219"/>
      <c r="F1178" s="219">
        <v>-9895</v>
      </c>
      <c r="G1178" s="217">
        <f t="shared" si="379"/>
        <v>1833</v>
      </c>
      <c r="H1178" s="209" t="str">
        <f t="shared" si="380"/>
        <v>项</v>
      </c>
    </row>
    <row r="1179" s="178" customFormat="1" ht="36" customHeight="1" spans="1:8">
      <c r="A1179" s="213" t="s">
        <v>2158</v>
      </c>
      <c r="B1179" s="214" t="s">
        <v>2159</v>
      </c>
      <c r="C1179" s="215">
        <v>0</v>
      </c>
      <c r="D1179" s="216">
        <f t="shared" si="378"/>
        <v>1871</v>
      </c>
      <c r="E1179" s="219">
        <v>1871</v>
      </c>
      <c r="F1179" s="218"/>
      <c r="G1179" s="217">
        <f t="shared" si="379"/>
        <v>1871</v>
      </c>
      <c r="H1179" s="209" t="str">
        <f t="shared" si="380"/>
        <v>项</v>
      </c>
    </row>
    <row r="1180" s="178" customFormat="1" ht="36" customHeight="1" spans="1:8">
      <c r="A1180" s="213" t="s">
        <v>2160</v>
      </c>
      <c r="B1180" s="214" t="s">
        <v>2161</v>
      </c>
      <c r="C1180" s="215">
        <v>0</v>
      </c>
      <c r="D1180" s="216">
        <f t="shared" si="378"/>
        <v>158</v>
      </c>
      <c r="E1180" s="219">
        <v>158</v>
      </c>
      <c r="F1180" s="218"/>
      <c r="G1180" s="217">
        <f t="shared" si="379"/>
        <v>158</v>
      </c>
      <c r="H1180" s="209" t="str">
        <f t="shared" si="380"/>
        <v>项</v>
      </c>
    </row>
    <row r="1181" s="178" customFormat="1" ht="36" customHeight="1" spans="1:8">
      <c r="A1181" s="213" t="s">
        <v>2162</v>
      </c>
      <c r="B1181" s="214" t="s">
        <v>2163</v>
      </c>
      <c r="C1181" s="215">
        <v>2075</v>
      </c>
      <c r="D1181" s="216">
        <f t="shared" si="378"/>
        <v>-944</v>
      </c>
      <c r="E1181" s="219"/>
      <c r="F1181" s="219">
        <v>-944</v>
      </c>
      <c r="G1181" s="217">
        <f t="shared" si="379"/>
        <v>1131</v>
      </c>
      <c r="H1181" s="209" t="str">
        <f t="shared" si="380"/>
        <v>项</v>
      </c>
    </row>
    <row r="1182" s="178" customFormat="1" ht="36" customHeight="1" spans="1:8">
      <c r="A1182" s="213" t="s">
        <v>2164</v>
      </c>
      <c r="B1182" s="214" t="s">
        <v>2165</v>
      </c>
      <c r="C1182" s="215">
        <v>0</v>
      </c>
      <c r="D1182" s="216">
        <f t="shared" si="378"/>
        <v>0</v>
      </c>
      <c r="E1182" s="218"/>
      <c r="F1182" s="218"/>
      <c r="G1182" s="217">
        <f t="shared" si="379"/>
        <v>0</v>
      </c>
      <c r="H1182" s="209" t="str">
        <f t="shared" si="380"/>
        <v>项</v>
      </c>
    </row>
    <row r="1183" s="178" customFormat="1" ht="36" customHeight="1" spans="1:8">
      <c r="A1183" s="213" t="s">
        <v>2166</v>
      </c>
      <c r="B1183" s="214" t="s">
        <v>2167</v>
      </c>
      <c r="C1183" s="215">
        <v>4000</v>
      </c>
      <c r="D1183" s="216">
        <f t="shared" si="378"/>
        <v>-4000</v>
      </c>
      <c r="E1183" s="219"/>
      <c r="F1183" s="219">
        <v>-4000</v>
      </c>
      <c r="G1183" s="217">
        <f t="shared" si="379"/>
        <v>0</v>
      </c>
      <c r="H1183" s="209" t="str">
        <f t="shared" si="380"/>
        <v>项</v>
      </c>
    </row>
    <row r="1184" s="178" customFormat="1" ht="36" customHeight="1" spans="1:8">
      <c r="A1184" s="213" t="s">
        <v>2168</v>
      </c>
      <c r="B1184" s="214" t="s">
        <v>2169</v>
      </c>
      <c r="C1184" s="207">
        <f>SUM(C1185:C1187)</f>
        <v>0</v>
      </c>
      <c r="D1184" s="208">
        <f>SUM(D1185:D1187)</f>
        <v>0</v>
      </c>
      <c r="E1184" s="207">
        <f>SUM(E1185:E1187)</f>
        <v>0</v>
      </c>
      <c r="F1184" s="207">
        <f>SUM(F1185:F1187)</f>
        <v>0</v>
      </c>
      <c r="G1184" s="207">
        <f>SUM(G1185:G1187)</f>
        <v>0</v>
      </c>
      <c r="H1184" s="209" t="s">
        <v>182</v>
      </c>
    </row>
    <row r="1185" s="178" customFormat="1" ht="36" customHeight="1" spans="1:8">
      <c r="A1185" s="213" t="s">
        <v>2170</v>
      </c>
      <c r="B1185" s="214" t="s">
        <v>2171</v>
      </c>
      <c r="C1185" s="215">
        <v>0</v>
      </c>
      <c r="D1185" s="216">
        <f t="shared" ref="D1185:D1187" si="381">E1185+F1185</f>
        <v>0</v>
      </c>
      <c r="E1185" s="217"/>
      <c r="F1185" s="217"/>
      <c r="G1185" s="217">
        <f t="shared" ref="G1185:G1187" si="382">C1185+D1185</f>
        <v>0</v>
      </c>
      <c r="H1185" s="209" t="str">
        <f t="shared" ref="H1185:H1187" si="383">IF(LEN(A1185)=3,"类",IF(LEN(A1185)=5,"款","项"))</f>
        <v>项</v>
      </c>
    </row>
    <row r="1186" s="178" customFormat="1" ht="36" customHeight="1" spans="1:8">
      <c r="A1186" s="213" t="s">
        <v>2172</v>
      </c>
      <c r="B1186" s="214" t="s">
        <v>2173</v>
      </c>
      <c r="C1186" s="215">
        <v>0</v>
      </c>
      <c r="D1186" s="216">
        <f t="shared" si="381"/>
        <v>0</v>
      </c>
      <c r="E1186" s="218"/>
      <c r="F1186" s="218"/>
      <c r="G1186" s="217">
        <f t="shared" si="382"/>
        <v>0</v>
      </c>
      <c r="H1186" s="209" t="str">
        <f t="shared" si="383"/>
        <v>项</v>
      </c>
    </row>
    <row r="1187" s="178" customFormat="1" ht="36" customHeight="1" spans="1:8">
      <c r="A1187" s="213" t="s">
        <v>2174</v>
      </c>
      <c r="B1187" s="214" t="s">
        <v>2175</v>
      </c>
      <c r="C1187" s="215">
        <v>0</v>
      </c>
      <c r="D1187" s="216">
        <f t="shared" si="381"/>
        <v>0</v>
      </c>
      <c r="E1187" s="218"/>
      <c r="F1187" s="218"/>
      <c r="G1187" s="217">
        <f t="shared" si="382"/>
        <v>0</v>
      </c>
      <c r="H1187" s="209" t="str">
        <f t="shared" si="383"/>
        <v>项</v>
      </c>
    </row>
    <row r="1188" s="178" customFormat="1" ht="36" customHeight="1" spans="1:8">
      <c r="A1188" s="213" t="s">
        <v>2176</v>
      </c>
      <c r="B1188" s="214" t="s">
        <v>2177</v>
      </c>
      <c r="C1188" s="207">
        <f>SUM(C1189:C1191)</f>
        <v>0</v>
      </c>
      <c r="D1188" s="208">
        <f>SUM(D1189:D1191)</f>
        <v>0</v>
      </c>
      <c r="E1188" s="207">
        <f>SUM(E1189:E1191)</f>
        <v>0</v>
      </c>
      <c r="F1188" s="207">
        <f>SUM(F1189:F1191)</f>
        <v>0</v>
      </c>
      <c r="G1188" s="207">
        <f>SUM(G1189:G1191)</f>
        <v>0</v>
      </c>
      <c r="H1188" s="209" t="s">
        <v>182</v>
      </c>
    </row>
    <row r="1189" s="178" customFormat="1" ht="36" customHeight="1" spans="1:8">
      <c r="A1189" s="213" t="s">
        <v>2178</v>
      </c>
      <c r="B1189" s="214" t="s">
        <v>2179</v>
      </c>
      <c r="C1189" s="215">
        <v>0</v>
      </c>
      <c r="D1189" s="216">
        <f t="shared" ref="D1189:D1191" si="384">E1189+F1189</f>
        <v>0</v>
      </c>
      <c r="E1189" s="218"/>
      <c r="F1189" s="218"/>
      <c r="G1189" s="217">
        <f t="shared" ref="G1189:G1191" si="385">C1189+D1189</f>
        <v>0</v>
      </c>
      <c r="H1189" s="209" t="str">
        <f t="shared" ref="H1189:H1191" si="386">IF(LEN(A1189)=3,"类",IF(LEN(A1189)=5,"款","项"))</f>
        <v>项</v>
      </c>
    </row>
    <row r="1190" s="178" customFormat="1" ht="36" customHeight="1" spans="1:8">
      <c r="A1190" s="213" t="s">
        <v>2180</v>
      </c>
      <c r="B1190" s="214" t="s">
        <v>2181</v>
      </c>
      <c r="C1190" s="215">
        <v>0</v>
      </c>
      <c r="D1190" s="216">
        <f t="shared" si="384"/>
        <v>0</v>
      </c>
      <c r="E1190" s="218"/>
      <c r="F1190" s="218"/>
      <c r="G1190" s="217">
        <f t="shared" si="385"/>
        <v>0</v>
      </c>
      <c r="H1190" s="209" t="str">
        <f t="shared" si="386"/>
        <v>项</v>
      </c>
    </row>
    <row r="1191" s="178" customFormat="1" ht="36" customHeight="1" spans="1:8">
      <c r="A1191" s="213" t="s">
        <v>2182</v>
      </c>
      <c r="B1191" s="214" t="s">
        <v>2183</v>
      </c>
      <c r="C1191" s="215">
        <v>0</v>
      </c>
      <c r="D1191" s="216">
        <f t="shared" si="384"/>
        <v>0</v>
      </c>
      <c r="E1191" s="218"/>
      <c r="F1191" s="218"/>
      <c r="G1191" s="217">
        <f t="shared" si="385"/>
        <v>0</v>
      </c>
      <c r="H1191" s="209" t="str">
        <f t="shared" si="386"/>
        <v>项</v>
      </c>
    </row>
    <row r="1192" s="178" customFormat="1" ht="36" customHeight="1" spans="1:8">
      <c r="A1192" s="210" t="s">
        <v>157</v>
      </c>
      <c r="B1192" s="206" t="s">
        <v>158</v>
      </c>
      <c r="C1192" s="207">
        <f>SUM(C1193,C1211,C1225,C1231,C1237)</f>
        <v>364</v>
      </c>
      <c r="D1192" s="208">
        <f>SUM(D1193,D1211,D1225,D1231,D1237)</f>
        <v>0</v>
      </c>
      <c r="E1192" s="207">
        <f>SUM(E1193,E1211,E1225,E1231,E1237)</f>
        <v>0</v>
      </c>
      <c r="F1192" s="207">
        <f>SUM(F1193,F1211,F1225,F1231,F1237)</f>
        <v>0</v>
      </c>
      <c r="G1192" s="207">
        <f>SUM(G1193,G1211,G1225,G1231,G1237)</f>
        <v>364</v>
      </c>
      <c r="H1192" s="209" t="s">
        <v>179</v>
      </c>
    </row>
    <row r="1193" s="178" customFormat="1" ht="36" customHeight="1" spans="1:8">
      <c r="A1193" s="213" t="s">
        <v>2184</v>
      </c>
      <c r="B1193" s="214" t="s">
        <v>2185</v>
      </c>
      <c r="C1193" s="207">
        <f>SUM(C1194:C1210)</f>
        <v>364</v>
      </c>
      <c r="D1193" s="208">
        <f>SUM(D1194:D1210)</f>
        <v>0</v>
      </c>
      <c r="E1193" s="207">
        <f>SUM(E1194:E1210)</f>
        <v>0</v>
      </c>
      <c r="F1193" s="207">
        <f>SUM(F1194:F1210)</f>
        <v>0</v>
      </c>
      <c r="G1193" s="207">
        <f>SUM(G1194:G1210)</f>
        <v>364</v>
      </c>
      <c r="H1193" s="209" t="s">
        <v>182</v>
      </c>
    </row>
    <row r="1194" s="178" customFormat="1" ht="36" customHeight="1" spans="1:8">
      <c r="A1194" s="213" t="s">
        <v>2186</v>
      </c>
      <c r="B1194" s="214" t="s">
        <v>184</v>
      </c>
      <c r="C1194" s="215">
        <v>0</v>
      </c>
      <c r="D1194" s="216">
        <f t="shared" ref="D1194:D1210" si="387">E1194+F1194</f>
        <v>0</v>
      </c>
      <c r="E1194" s="218"/>
      <c r="F1194" s="218"/>
      <c r="G1194" s="217">
        <f t="shared" ref="G1194:G1210" si="388">C1194+D1194</f>
        <v>0</v>
      </c>
      <c r="H1194" s="209" t="str">
        <f t="shared" ref="H1194:H1210" si="389">IF(LEN(A1194)=3,"类",IF(LEN(A1194)=5,"款","项"))</f>
        <v>项</v>
      </c>
    </row>
    <row r="1195" s="178" customFormat="1" ht="36" customHeight="1" spans="1:8">
      <c r="A1195" s="213" t="s">
        <v>2187</v>
      </c>
      <c r="B1195" s="214" t="s">
        <v>186</v>
      </c>
      <c r="C1195" s="215">
        <v>0</v>
      </c>
      <c r="D1195" s="216">
        <f t="shared" si="387"/>
        <v>0</v>
      </c>
      <c r="E1195" s="218"/>
      <c r="F1195" s="218"/>
      <c r="G1195" s="217">
        <f t="shared" si="388"/>
        <v>0</v>
      </c>
      <c r="H1195" s="209" t="str">
        <f t="shared" si="389"/>
        <v>项</v>
      </c>
    </row>
    <row r="1196" s="178" customFormat="1" ht="36" customHeight="1" spans="1:8">
      <c r="A1196" s="213" t="s">
        <v>2188</v>
      </c>
      <c r="B1196" s="214" t="s">
        <v>188</v>
      </c>
      <c r="C1196" s="215">
        <v>0</v>
      </c>
      <c r="D1196" s="216">
        <f t="shared" si="387"/>
        <v>0</v>
      </c>
      <c r="E1196" s="218"/>
      <c r="F1196" s="218"/>
      <c r="G1196" s="217">
        <f t="shared" si="388"/>
        <v>0</v>
      </c>
      <c r="H1196" s="209" t="str">
        <f t="shared" si="389"/>
        <v>项</v>
      </c>
    </row>
    <row r="1197" s="178" customFormat="1" ht="36" customHeight="1" spans="1:8">
      <c r="A1197" s="213" t="s">
        <v>2189</v>
      </c>
      <c r="B1197" s="214" t="s">
        <v>2190</v>
      </c>
      <c r="C1197" s="215">
        <v>0</v>
      </c>
      <c r="D1197" s="216">
        <f t="shared" si="387"/>
        <v>0</v>
      </c>
      <c r="E1197" s="218"/>
      <c r="F1197" s="218"/>
      <c r="G1197" s="217">
        <f t="shared" si="388"/>
        <v>0</v>
      </c>
      <c r="H1197" s="209" t="str">
        <f t="shared" si="389"/>
        <v>项</v>
      </c>
    </row>
    <row r="1198" s="178" customFormat="1" ht="36" customHeight="1" spans="1:8">
      <c r="A1198" s="213" t="s">
        <v>2191</v>
      </c>
      <c r="B1198" s="214" t="s">
        <v>2192</v>
      </c>
      <c r="C1198" s="215">
        <v>0</v>
      </c>
      <c r="D1198" s="216">
        <f t="shared" si="387"/>
        <v>0</v>
      </c>
      <c r="E1198" s="218"/>
      <c r="F1198" s="218"/>
      <c r="G1198" s="217">
        <f t="shared" si="388"/>
        <v>0</v>
      </c>
      <c r="H1198" s="209" t="str">
        <f t="shared" si="389"/>
        <v>项</v>
      </c>
    </row>
    <row r="1199" s="178" customFormat="1" ht="36" customHeight="1" spans="1:8">
      <c r="A1199" s="213" t="s">
        <v>2193</v>
      </c>
      <c r="B1199" s="214" t="s">
        <v>2194</v>
      </c>
      <c r="C1199" s="215">
        <v>0</v>
      </c>
      <c r="D1199" s="216">
        <f t="shared" si="387"/>
        <v>0</v>
      </c>
      <c r="E1199" s="218"/>
      <c r="F1199" s="218"/>
      <c r="G1199" s="217">
        <f t="shared" si="388"/>
        <v>0</v>
      </c>
      <c r="H1199" s="209" t="str">
        <f t="shared" si="389"/>
        <v>项</v>
      </c>
    </row>
    <row r="1200" s="178" customFormat="1" ht="36" customHeight="1" spans="1:8">
      <c r="A1200" s="213" t="s">
        <v>2195</v>
      </c>
      <c r="B1200" s="214" t="s">
        <v>2196</v>
      </c>
      <c r="C1200" s="215">
        <v>0</v>
      </c>
      <c r="D1200" s="216">
        <f t="shared" si="387"/>
        <v>0</v>
      </c>
      <c r="E1200" s="218"/>
      <c r="F1200" s="218"/>
      <c r="G1200" s="217">
        <f t="shared" si="388"/>
        <v>0</v>
      </c>
      <c r="H1200" s="209" t="str">
        <f t="shared" si="389"/>
        <v>项</v>
      </c>
    </row>
    <row r="1201" s="178" customFormat="1" ht="36" customHeight="1" spans="1:8">
      <c r="A1201" s="213" t="s">
        <v>2197</v>
      </c>
      <c r="B1201" s="214" t="s">
        <v>2198</v>
      </c>
      <c r="C1201" s="215">
        <v>0</v>
      </c>
      <c r="D1201" s="216">
        <f t="shared" si="387"/>
        <v>0</v>
      </c>
      <c r="E1201" s="218"/>
      <c r="F1201" s="218"/>
      <c r="G1201" s="217">
        <f t="shared" si="388"/>
        <v>0</v>
      </c>
      <c r="H1201" s="209" t="str">
        <f t="shared" si="389"/>
        <v>项</v>
      </c>
    </row>
    <row r="1202" s="178" customFormat="1" ht="36" customHeight="1" spans="1:8">
      <c r="A1202" s="213" t="s">
        <v>2199</v>
      </c>
      <c r="B1202" s="214" t="s">
        <v>2200</v>
      </c>
      <c r="C1202" s="215">
        <v>0</v>
      </c>
      <c r="D1202" s="216">
        <f t="shared" si="387"/>
        <v>0</v>
      </c>
      <c r="E1202" s="218"/>
      <c r="F1202" s="218"/>
      <c r="G1202" s="217">
        <f t="shared" si="388"/>
        <v>0</v>
      </c>
      <c r="H1202" s="209" t="str">
        <f t="shared" si="389"/>
        <v>项</v>
      </c>
    </row>
    <row r="1203" s="178" customFormat="1" ht="36" customHeight="1" spans="1:8">
      <c r="A1203" s="213" t="s">
        <v>2201</v>
      </c>
      <c r="B1203" s="214" t="s">
        <v>2202</v>
      </c>
      <c r="C1203" s="215">
        <v>0</v>
      </c>
      <c r="D1203" s="216">
        <f t="shared" si="387"/>
        <v>0</v>
      </c>
      <c r="E1203" s="218"/>
      <c r="F1203" s="218"/>
      <c r="G1203" s="217">
        <f t="shared" si="388"/>
        <v>0</v>
      </c>
      <c r="H1203" s="209" t="str">
        <f t="shared" si="389"/>
        <v>项</v>
      </c>
    </row>
    <row r="1204" s="178" customFormat="1" ht="36" customHeight="1" spans="1:8">
      <c r="A1204" s="213" t="s">
        <v>2203</v>
      </c>
      <c r="B1204" s="214" t="s">
        <v>2204</v>
      </c>
      <c r="C1204" s="215">
        <v>364</v>
      </c>
      <c r="D1204" s="216">
        <f t="shared" si="387"/>
        <v>0</v>
      </c>
      <c r="E1204" s="218"/>
      <c r="F1204" s="218"/>
      <c r="G1204" s="217">
        <f t="shared" si="388"/>
        <v>364</v>
      </c>
      <c r="H1204" s="209" t="str">
        <f t="shared" si="389"/>
        <v>项</v>
      </c>
    </row>
    <row r="1205" s="178" customFormat="1" ht="36" customHeight="1" spans="1:8">
      <c r="A1205" s="213" t="s">
        <v>2205</v>
      </c>
      <c r="B1205" s="214" t="s">
        <v>2206</v>
      </c>
      <c r="C1205" s="215">
        <v>0</v>
      </c>
      <c r="D1205" s="216">
        <f t="shared" si="387"/>
        <v>0</v>
      </c>
      <c r="E1205" s="218"/>
      <c r="F1205" s="218"/>
      <c r="G1205" s="217">
        <f t="shared" si="388"/>
        <v>0</v>
      </c>
      <c r="H1205" s="209" t="str">
        <f t="shared" si="389"/>
        <v>项</v>
      </c>
    </row>
    <row r="1206" s="178" customFormat="1" ht="36" customHeight="1" spans="1:8">
      <c r="A1206" s="213">
        <v>2220119</v>
      </c>
      <c r="B1206" s="225" t="s">
        <v>2207</v>
      </c>
      <c r="C1206" s="215">
        <v>0</v>
      </c>
      <c r="D1206" s="216">
        <f t="shared" si="387"/>
        <v>0</v>
      </c>
      <c r="E1206" s="218"/>
      <c r="F1206" s="218"/>
      <c r="G1206" s="217">
        <f t="shared" si="388"/>
        <v>0</v>
      </c>
      <c r="H1206" s="209" t="str">
        <f t="shared" si="389"/>
        <v>项</v>
      </c>
    </row>
    <row r="1207" s="178" customFormat="1" ht="36" customHeight="1" spans="1:8">
      <c r="A1207" s="213">
        <v>2220120</v>
      </c>
      <c r="B1207" s="225" t="s">
        <v>2208</v>
      </c>
      <c r="C1207" s="215">
        <v>0</v>
      </c>
      <c r="D1207" s="216">
        <f t="shared" si="387"/>
        <v>0</v>
      </c>
      <c r="E1207" s="218"/>
      <c r="F1207" s="218"/>
      <c r="G1207" s="217">
        <f t="shared" si="388"/>
        <v>0</v>
      </c>
      <c r="H1207" s="209" t="str">
        <f t="shared" si="389"/>
        <v>项</v>
      </c>
    </row>
    <row r="1208" s="178" customFormat="1" ht="36" customHeight="1" spans="1:8">
      <c r="A1208" s="213">
        <v>2220121</v>
      </c>
      <c r="B1208" s="225" t="s">
        <v>2209</v>
      </c>
      <c r="C1208" s="215">
        <v>0</v>
      </c>
      <c r="D1208" s="216">
        <f t="shared" si="387"/>
        <v>0</v>
      </c>
      <c r="E1208" s="218"/>
      <c r="F1208" s="218"/>
      <c r="G1208" s="217">
        <f t="shared" si="388"/>
        <v>0</v>
      </c>
      <c r="H1208" s="209" t="str">
        <f t="shared" si="389"/>
        <v>项</v>
      </c>
    </row>
    <row r="1209" s="178" customFormat="1" ht="36" customHeight="1" spans="1:8">
      <c r="A1209" s="213" t="s">
        <v>2210</v>
      </c>
      <c r="B1209" s="214" t="s">
        <v>202</v>
      </c>
      <c r="C1209" s="215">
        <v>0</v>
      </c>
      <c r="D1209" s="216">
        <f t="shared" si="387"/>
        <v>0</v>
      </c>
      <c r="E1209" s="218"/>
      <c r="F1209" s="218"/>
      <c r="G1209" s="217">
        <f t="shared" si="388"/>
        <v>0</v>
      </c>
      <c r="H1209" s="209" t="str">
        <f t="shared" si="389"/>
        <v>项</v>
      </c>
    </row>
    <row r="1210" s="178" customFormat="1" ht="36" customHeight="1" spans="1:8">
      <c r="A1210" s="213" t="s">
        <v>2211</v>
      </c>
      <c r="B1210" s="214" t="s">
        <v>2212</v>
      </c>
      <c r="C1210" s="215">
        <v>0</v>
      </c>
      <c r="D1210" s="216">
        <f t="shared" si="387"/>
        <v>0</v>
      </c>
      <c r="E1210" s="218"/>
      <c r="F1210" s="218"/>
      <c r="G1210" s="217">
        <f t="shared" si="388"/>
        <v>0</v>
      </c>
      <c r="H1210" s="209" t="str">
        <f t="shared" si="389"/>
        <v>项</v>
      </c>
    </row>
    <row r="1211" s="178" customFormat="1" ht="36" customHeight="1" spans="1:8">
      <c r="A1211" s="213" t="s">
        <v>2213</v>
      </c>
      <c r="B1211" s="214" t="s">
        <v>2214</v>
      </c>
      <c r="C1211" s="207">
        <f>SUM(C1212:C1224)</f>
        <v>0</v>
      </c>
      <c r="D1211" s="208">
        <f>SUM(D1212:D1224)</f>
        <v>0</v>
      </c>
      <c r="E1211" s="207">
        <f>SUM(E1212:E1224)</f>
        <v>0</v>
      </c>
      <c r="F1211" s="207">
        <f>SUM(F1212:F1224)</f>
        <v>0</v>
      </c>
      <c r="G1211" s="207">
        <f>SUM(G1212:G1224)</f>
        <v>0</v>
      </c>
      <c r="H1211" s="209" t="s">
        <v>182</v>
      </c>
    </row>
    <row r="1212" s="178" customFormat="1" ht="36" customHeight="1" spans="1:8">
      <c r="A1212" s="213" t="s">
        <v>2215</v>
      </c>
      <c r="B1212" s="214" t="s">
        <v>184</v>
      </c>
      <c r="C1212" s="215">
        <v>0</v>
      </c>
      <c r="D1212" s="216">
        <f t="shared" ref="D1212:D1224" si="390">E1212+F1212</f>
        <v>0</v>
      </c>
      <c r="E1212" s="218"/>
      <c r="F1212" s="218"/>
      <c r="G1212" s="217">
        <f t="shared" ref="G1212:G1224" si="391">C1212+D1212</f>
        <v>0</v>
      </c>
      <c r="H1212" s="209" t="str">
        <f t="shared" ref="H1212:H1224" si="392">IF(LEN(A1212)=3,"类",IF(LEN(A1212)=5,"款","项"))</f>
        <v>项</v>
      </c>
    </row>
    <row r="1213" s="178" customFormat="1" ht="36" customHeight="1" spans="1:8">
      <c r="A1213" s="213" t="s">
        <v>2216</v>
      </c>
      <c r="B1213" s="214" t="s">
        <v>186</v>
      </c>
      <c r="C1213" s="215">
        <v>0</v>
      </c>
      <c r="D1213" s="216">
        <f t="shared" si="390"/>
        <v>0</v>
      </c>
      <c r="E1213" s="218"/>
      <c r="F1213" s="218"/>
      <c r="G1213" s="217">
        <f t="shared" si="391"/>
        <v>0</v>
      </c>
      <c r="H1213" s="209" t="str">
        <f t="shared" si="392"/>
        <v>项</v>
      </c>
    </row>
    <row r="1214" s="178" customFormat="1" ht="36" customHeight="1" spans="1:8">
      <c r="A1214" s="213" t="s">
        <v>2217</v>
      </c>
      <c r="B1214" s="214" t="s">
        <v>188</v>
      </c>
      <c r="C1214" s="215">
        <v>0</v>
      </c>
      <c r="D1214" s="216">
        <f t="shared" si="390"/>
        <v>0</v>
      </c>
      <c r="E1214" s="218"/>
      <c r="F1214" s="218"/>
      <c r="G1214" s="217">
        <f t="shared" si="391"/>
        <v>0</v>
      </c>
      <c r="H1214" s="209" t="str">
        <f t="shared" si="392"/>
        <v>项</v>
      </c>
    </row>
    <row r="1215" s="178" customFormat="1" ht="36" customHeight="1" spans="1:8">
      <c r="A1215" s="213" t="s">
        <v>2218</v>
      </c>
      <c r="B1215" s="214" t="s">
        <v>2219</v>
      </c>
      <c r="C1215" s="215">
        <v>0</v>
      </c>
      <c r="D1215" s="216">
        <f t="shared" si="390"/>
        <v>0</v>
      </c>
      <c r="E1215" s="218"/>
      <c r="F1215" s="218"/>
      <c r="G1215" s="217">
        <f t="shared" si="391"/>
        <v>0</v>
      </c>
      <c r="H1215" s="209" t="str">
        <f t="shared" si="392"/>
        <v>项</v>
      </c>
    </row>
    <row r="1216" s="178" customFormat="1" ht="36" customHeight="1" spans="1:8">
      <c r="A1216" s="213" t="s">
        <v>2220</v>
      </c>
      <c r="B1216" s="214" t="s">
        <v>2221</v>
      </c>
      <c r="C1216" s="215">
        <v>0</v>
      </c>
      <c r="D1216" s="216">
        <f t="shared" si="390"/>
        <v>0</v>
      </c>
      <c r="E1216" s="218"/>
      <c r="F1216" s="218"/>
      <c r="G1216" s="217">
        <f t="shared" si="391"/>
        <v>0</v>
      </c>
      <c r="H1216" s="209" t="str">
        <f t="shared" si="392"/>
        <v>项</v>
      </c>
    </row>
    <row r="1217" s="178" customFormat="1" ht="36" customHeight="1" spans="1:8">
      <c r="A1217" s="213" t="s">
        <v>2222</v>
      </c>
      <c r="B1217" s="214" t="s">
        <v>2223</v>
      </c>
      <c r="C1217" s="215">
        <v>0</v>
      </c>
      <c r="D1217" s="216">
        <f t="shared" si="390"/>
        <v>0</v>
      </c>
      <c r="E1217" s="218"/>
      <c r="F1217" s="218"/>
      <c r="G1217" s="217">
        <f t="shared" si="391"/>
        <v>0</v>
      </c>
      <c r="H1217" s="209" t="str">
        <f t="shared" si="392"/>
        <v>项</v>
      </c>
    </row>
    <row r="1218" s="178" customFormat="1" ht="36" customHeight="1" spans="1:8">
      <c r="A1218" s="213" t="s">
        <v>2224</v>
      </c>
      <c r="B1218" s="214" t="s">
        <v>2225</v>
      </c>
      <c r="C1218" s="215">
        <v>0</v>
      </c>
      <c r="D1218" s="216">
        <f t="shared" si="390"/>
        <v>0</v>
      </c>
      <c r="E1218" s="218"/>
      <c r="F1218" s="218"/>
      <c r="G1218" s="217">
        <f t="shared" si="391"/>
        <v>0</v>
      </c>
      <c r="H1218" s="209" t="str">
        <f t="shared" si="392"/>
        <v>项</v>
      </c>
    </row>
    <row r="1219" s="178" customFormat="1" ht="36" customHeight="1" spans="1:8">
      <c r="A1219" s="213" t="s">
        <v>2226</v>
      </c>
      <c r="B1219" s="214" t="s">
        <v>2227</v>
      </c>
      <c r="C1219" s="215">
        <v>0</v>
      </c>
      <c r="D1219" s="216">
        <f t="shared" si="390"/>
        <v>0</v>
      </c>
      <c r="E1219" s="218"/>
      <c r="F1219" s="218"/>
      <c r="G1219" s="217">
        <f t="shared" si="391"/>
        <v>0</v>
      </c>
      <c r="H1219" s="209" t="str">
        <f t="shared" si="392"/>
        <v>项</v>
      </c>
    </row>
    <row r="1220" s="178" customFormat="1" ht="36" customHeight="1" spans="1:8">
      <c r="A1220" s="213" t="s">
        <v>2228</v>
      </c>
      <c r="B1220" s="214" t="s">
        <v>2229</v>
      </c>
      <c r="C1220" s="215">
        <v>0</v>
      </c>
      <c r="D1220" s="216">
        <f t="shared" si="390"/>
        <v>0</v>
      </c>
      <c r="E1220" s="218"/>
      <c r="F1220" s="218"/>
      <c r="G1220" s="217">
        <f t="shared" si="391"/>
        <v>0</v>
      </c>
      <c r="H1220" s="209" t="str">
        <f t="shared" si="392"/>
        <v>项</v>
      </c>
    </row>
    <row r="1221" s="178" customFormat="1" ht="36" customHeight="1" spans="1:8">
      <c r="A1221" s="213" t="s">
        <v>2230</v>
      </c>
      <c r="B1221" s="214" t="s">
        <v>2231</v>
      </c>
      <c r="C1221" s="215">
        <v>0</v>
      </c>
      <c r="D1221" s="216">
        <f t="shared" si="390"/>
        <v>0</v>
      </c>
      <c r="E1221" s="218"/>
      <c r="F1221" s="218"/>
      <c r="G1221" s="217">
        <f t="shared" si="391"/>
        <v>0</v>
      </c>
      <c r="H1221" s="209" t="str">
        <f t="shared" si="392"/>
        <v>项</v>
      </c>
    </row>
    <row r="1222" s="178" customFormat="1" ht="36" customHeight="1" spans="1:8">
      <c r="A1222" s="213" t="s">
        <v>2232</v>
      </c>
      <c r="B1222" s="214" t="s">
        <v>2233</v>
      </c>
      <c r="C1222" s="215">
        <v>0</v>
      </c>
      <c r="D1222" s="216">
        <f t="shared" si="390"/>
        <v>0</v>
      </c>
      <c r="E1222" s="218"/>
      <c r="F1222" s="218"/>
      <c r="G1222" s="217">
        <f t="shared" si="391"/>
        <v>0</v>
      </c>
      <c r="H1222" s="209" t="str">
        <f t="shared" si="392"/>
        <v>项</v>
      </c>
    </row>
    <row r="1223" s="178" customFormat="1" ht="36" customHeight="1" spans="1:8">
      <c r="A1223" s="213" t="s">
        <v>2234</v>
      </c>
      <c r="B1223" s="214" t="s">
        <v>202</v>
      </c>
      <c r="C1223" s="215">
        <v>0</v>
      </c>
      <c r="D1223" s="216">
        <f t="shared" si="390"/>
        <v>0</v>
      </c>
      <c r="E1223" s="218"/>
      <c r="F1223" s="218"/>
      <c r="G1223" s="217">
        <f t="shared" si="391"/>
        <v>0</v>
      </c>
      <c r="H1223" s="209" t="str">
        <f t="shared" si="392"/>
        <v>项</v>
      </c>
    </row>
    <row r="1224" s="178" customFormat="1" ht="36" customHeight="1" spans="1:8">
      <c r="A1224" s="213" t="s">
        <v>2235</v>
      </c>
      <c r="B1224" s="214" t="s">
        <v>2236</v>
      </c>
      <c r="C1224" s="215">
        <v>0</v>
      </c>
      <c r="D1224" s="216">
        <f t="shared" si="390"/>
        <v>0</v>
      </c>
      <c r="E1224" s="218"/>
      <c r="F1224" s="218"/>
      <c r="G1224" s="217">
        <f t="shared" si="391"/>
        <v>0</v>
      </c>
      <c r="H1224" s="209" t="str">
        <f t="shared" si="392"/>
        <v>项</v>
      </c>
    </row>
    <row r="1225" s="178" customFormat="1" ht="36" customHeight="1" spans="1:8">
      <c r="A1225" s="213" t="s">
        <v>2237</v>
      </c>
      <c r="B1225" s="214" t="s">
        <v>2238</v>
      </c>
      <c r="C1225" s="207">
        <f>SUM(C1226:C1230)</f>
        <v>0</v>
      </c>
      <c r="D1225" s="208">
        <f>SUM(D1226:D1230)</f>
        <v>0</v>
      </c>
      <c r="E1225" s="207">
        <f>SUM(E1226:E1230)</f>
        <v>0</v>
      </c>
      <c r="F1225" s="207">
        <f>SUM(F1226:F1230)</f>
        <v>0</v>
      </c>
      <c r="G1225" s="207">
        <f>SUM(G1226:G1230)</f>
        <v>0</v>
      </c>
      <c r="H1225" s="209" t="s">
        <v>182</v>
      </c>
    </row>
    <row r="1226" s="178" customFormat="1" ht="36" customHeight="1" spans="1:8">
      <c r="A1226" s="213" t="s">
        <v>2239</v>
      </c>
      <c r="B1226" s="214" t="s">
        <v>2240</v>
      </c>
      <c r="C1226" s="215">
        <v>0</v>
      </c>
      <c r="D1226" s="216">
        <f t="shared" ref="D1226:D1230" si="393">E1226+F1226</f>
        <v>0</v>
      </c>
      <c r="E1226" s="218"/>
      <c r="F1226" s="218"/>
      <c r="G1226" s="217">
        <f t="shared" ref="G1226:G1230" si="394">C1226+D1226</f>
        <v>0</v>
      </c>
      <c r="H1226" s="209" t="str">
        <f t="shared" ref="H1226:H1230" si="395">IF(LEN(A1226)=3,"类",IF(LEN(A1226)=5,"款","项"))</f>
        <v>项</v>
      </c>
    </row>
    <row r="1227" s="178" customFormat="1" ht="36" customHeight="1" spans="1:8">
      <c r="A1227" s="213" t="s">
        <v>2241</v>
      </c>
      <c r="B1227" s="214" t="s">
        <v>2242</v>
      </c>
      <c r="C1227" s="215">
        <v>0</v>
      </c>
      <c r="D1227" s="216">
        <f t="shared" si="393"/>
        <v>0</v>
      </c>
      <c r="E1227" s="218"/>
      <c r="F1227" s="218"/>
      <c r="G1227" s="217">
        <f t="shared" si="394"/>
        <v>0</v>
      </c>
      <c r="H1227" s="209" t="str">
        <f t="shared" si="395"/>
        <v>项</v>
      </c>
    </row>
    <row r="1228" s="178" customFormat="1" ht="36" customHeight="1" spans="1:8">
      <c r="A1228" s="213" t="s">
        <v>2243</v>
      </c>
      <c r="B1228" s="214" t="s">
        <v>2244</v>
      </c>
      <c r="C1228" s="215">
        <v>0</v>
      </c>
      <c r="D1228" s="216">
        <f t="shared" si="393"/>
        <v>0</v>
      </c>
      <c r="E1228" s="218"/>
      <c r="F1228" s="218"/>
      <c r="G1228" s="217">
        <f t="shared" si="394"/>
        <v>0</v>
      </c>
      <c r="H1228" s="209" t="str">
        <f t="shared" si="395"/>
        <v>项</v>
      </c>
    </row>
    <row r="1229" s="178" customFormat="1" ht="36" customHeight="1" spans="1:8">
      <c r="A1229" s="213">
        <v>2220305</v>
      </c>
      <c r="B1229" s="225" t="s">
        <v>2245</v>
      </c>
      <c r="C1229" s="215">
        <v>0</v>
      </c>
      <c r="D1229" s="216">
        <f t="shared" si="393"/>
        <v>0</v>
      </c>
      <c r="E1229" s="218"/>
      <c r="F1229" s="218"/>
      <c r="G1229" s="217">
        <f t="shared" si="394"/>
        <v>0</v>
      </c>
      <c r="H1229" s="209" t="str">
        <f t="shared" si="395"/>
        <v>项</v>
      </c>
    </row>
    <row r="1230" s="178" customFormat="1" ht="36" customHeight="1" spans="1:8">
      <c r="A1230" s="213" t="s">
        <v>2246</v>
      </c>
      <c r="B1230" s="214" t="s">
        <v>2247</v>
      </c>
      <c r="C1230" s="215">
        <v>0</v>
      </c>
      <c r="D1230" s="216">
        <f t="shared" si="393"/>
        <v>0</v>
      </c>
      <c r="E1230" s="218"/>
      <c r="F1230" s="218"/>
      <c r="G1230" s="217">
        <f t="shared" si="394"/>
        <v>0</v>
      </c>
      <c r="H1230" s="209" t="str">
        <f t="shared" si="395"/>
        <v>项</v>
      </c>
    </row>
    <row r="1231" s="178" customFormat="1" ht="36" customHeight="1" spans="1:8">
      <c r="A1231" s="213" t="s">
        <v>2248</v>
      </c>
      <c r="B1231" s="214" t="s">
        <v>2249</v>
      </c>
      <c r="C1231" s="207">
        <f>SUM(C1232:C1236)</f>
        <v>0</v>
      </c>
      <c r="D1231" s="208">
        <f>SUM(D1232:D1236)</f>
        <v>0</v>
      </c>
      <c r="E1231" s="207">
        <f>SUM(E1232:E1236)</f>
        <v>0</v>
      </c>
      <c r="F1231" s="207">
        <f>SUM(F1232:F1236)</f>
        <v>0</v>
      </c>
      <c r="G1231" s="207">
        <f>SUM(G1232:G1236)</f>
        <v>0</v>
      </c>
      <c r="H1231" s="209" t="s">
        <v>182</v>
      </c>
    </row>
    <row r="1232" s="178" customFormat="1" ht="36" customHeight="1" spans="1:8">
      <c r="A1232" s="213" t="s">
        <v>2250</v>
      </c>
      <c r="B1232" s="214" t="s">
        <v>2251</v>
      </c>
      <c r="C1232" s="215">
        <v>0</v>
      </c>
      <c r="D1232" s="216">
        <f t="shared" ref="D1232:D1236" si="396">E1232+F1232</f>
        <v>0</v>
      </c>
      <c r="E1232" s="217"/>
      <c r="F1232" s="217"/>
      <c r="G1232" s="217">
        <f t="shared" ref="G1232:G1236" si="397">C1232+D1232</f>
        <v>0</v>
      </c>
      <c r="H1232" s="209" t="str">
        <f t="shared" ref="H1232:H1236" si="398">IF(LEN(A1232)=3,"类",IF(LEN(A1232)=5,"款","项"))</f>
        <v>项</v>
      </c>
    </row>
    <row r="1233" s="178" customFormat="1" ht="36" customHeight="1" spans="1:8">
      <c r="A1233" s="213" t="s">
        <v>2252</v>
      </c>
      <c r="B1233" s="214" t="s">
        <v>2253</v>
      </c>
      <c r="C1233" s="215">
        <v>0</v>
      </c>
      <c r="D1233" s="216">
        <f t="shared" si="396"/>
        <v>0</v>
      </c>
      <c r="E1233" s="218"/>
      <c r="F1233" s="218"/>
      <c r="G1233" s="217">
        <f t="shared" si="397"/>
        <v>0</v>
      </c>
      <c r="H1233" s="209" t="str">
        <f t="shared" si="398"/>
        <v>项</v>
      </c>
    </row>
    <row r="1234" s="178" customFormat="1" ht="36" customHeight="1" spans="1:8">
      <c r="A1234" s="213" t="s">
        <v>2254</v>
      </c>
      <c r="B1234" s="214" t="s">
        <v>2255</v>
      </c>
      <c r="C1234" s="215">
        <v>0</v>
      </c>
      <c r="D1234" s="216">
        <f t="shared" si="396"/>
        <v>0</v>
      </c>
      <c r="E1234" s="218"/>
      <c r="F1234" s="218"/>
      <c r="G1234" s="217">
        <f t="shared" si="397"/>
        <v>0</v>
      </c>
      <c r="H1234" s="209" t="str">
        <f t="shared" si="398"/>
        <v>项</v>
      </c>
    </row>
    <row r="1235" s="178" customFormat="1" ht="36" customHeight="1" spans="1:8">
      <c r="A1235" s="213" t="s">
        <v>2256</v>
      </c>
      <c r="B1235" s="214" t="s">
        <v>2257</v>
      </c>
      <c r="C1235" s="215">
        <v>0</v>
      </c>
      <c r="D1235" s="216">
        <f t="shared" si="396"/>
        <v>0</v>
      </c>
      <c r="E1235" s="218"/>
      <c r="F1235" s="218"/>
      <c r="G1235" s="217">
        <f t="shared" si="397"/>
        <v>0</v>
      </c>
      <c r="H1235" s="209" t="str">
        <f t="shared" si="398"/>
        <v>项</v>
      </c>
    </row>
    <row r="1236" s="178" customFormat="1" ht="36" customHeight="1" spans="1:8">
      <c r="A1236" s="213" t="s">
        <v>2258</v>
      </c>
      <c r="B1236" s="214" t="s">
        <v>2259</v>
      </c>
      <c r="C1236" s="215">
        <v>0</v>
      </c>
      <c r="D1236" s="216">
        <f t="shared" si="396"/>
        <v>0</v>
      </c>
      <c r="E1236" s="218"/>
      <c r="F1236" s="218"/>
      <c r="G1236" s="217">
        <f t="shared" si="397"/>
        <v>0</v>
      </c>
      <c r="H1236" s="209" t="str">
        <f t="shared" si="398"/>
        <v>项</v>
      </c>
    </row>
    <row r="1237" s="178" customFormat="1" ht="36" customHeight="1" spans="1:8">
      <c r="A1237" s="213" t="s">
        <v>2260</v>
      </c>
      <c r="B1237" s="214" t="s">
        <v>2261</v>
      </c>
      <c r="C1237" s="207">
        <f>SUM(C1238:C1249)</f>
        <v>0</v>
      </c>
      <c r="D1237" s="208">
        <f>SUM(D1238:D1249)</f>
        <v>0</v>
      </c>
      <c r="E1237" s="207">
        <f>SUM(E1238:E1249)</f>
        <v>0</v>
      </c>
      <c r="F1237" s="207">
        <f>SUM(F1238:F1249)</f>
        <v>0</v>
      </c>
      <c r="G1237" s="207">
        <f>SUM(G1238:G1249)</f>
        <v>0</v>
      </c>
      <c r="H1237" s="209" t="s">
        <v>182</v>
      </c>
    </row>
    <row r="1238" s="178" customFormat="1" ht="36" customHeight="1" spans="1:8">
      <c r="A1238" s="213" t="s">
        <v>2262</v>
      </c>
      <c r="B1238" s="214" t="s">
        <v>2263</v>
      </c>
      <c r="C1238" s="215">
        <v>0</v>
      </c>
      <c r="D1238" s="216">
        <f t="shared" ref="D1238:D1249" si="399">E1238+F1238</f>
        <v>0</v>
      </c>
      <c r="E1238" s="218"/>
      <c r="F1238" s="218"/>
      <c r="G1238" s="217">
        <f t="shared" ref="G1238:G1249" si="400">C1238+D1238</f>
        <v>0</v>
      </c>
      <c r="H1238" s="209" t="str">
        <f t="shared" ref="H1238:H1249" si="401">IF(LEN(A1238)=3,"类",IF(LEN(A1238)=5,"款","项"))</f>
        <v>项</v>
      </c>
    </row>
    <row r="1239" s="178" customFormat="1" ht="36" customHeight="1" spans="1:8">
      <c r="A1239" s="213" t="s">
        <v>2264</v>
      </c>
      <c r="B1239" s="214" t="s">
        <v>2265</v>
      </c>
      <c r="C1239" s="215">
        <v>0</v>
      </c>
      <c r="D1239" s="216">
        <f t="shared" si="399"/>
        <v>0</v>
      </c>
      <c r="E1239" s="218"/>
      <c r="F1239" s="218"/>
      <c r="G1239" s="217">
        <f t="shared" si="400"/>
        <v>0</v>
      </c>
      <c r="H1239" s="209" t="str">
        <f t="shared" si="401"/>
        <v>项</v>
      </c>
    </row>
    <row r="1240" s="178" customFormat="1" ht="36" customHeight="1" spans="1:8">
      <c r="A1240" s="213" t="s">
        <v>2266</v>
      </c>
      <c r="B1240" s="214" t="s">
        <v>2267</v>
      </c>
      <c r="C1240" s="215">
        <v>0</v>
      </c>
      <c r="D1240" s="216">
        <f t="shared" si="399"/>
        <v>0</v>
      </c>
      <c r="E1240" s="218"/>
      <c r="F1240" s="218"/>
      <c r="G1240" s="217">
        <f t="shared" si="400"/>
        <v>0</v>
      </c>
      <c r="H1240" s="209" t="str">
        <f t="shared" si="401"/>
        <v>项</v>
      </c>
    </row>
    <row r="1241" s="178" customFormat="1" ht="36" customHeight="1" spans="1:8">
      <c r="A1241" s="213" t="s">
        <v>2268</v>
      </c>
      <c r="B1241" s="214" t="s">
        <v>2269</v>
      </c>
      <c r="C1241" s="215">
        <v>0</v>
      </c>
      <c r="D1241" s="216">
        <f t="shared" si="399"/>
        <v>0</v>
      </c>
      <c r="E1241" s="218"/>
      <c r="F1241" s="218"/>
      <c r="G1241" s="217">
        <f t="shared" si="400"/>
        <v>0</v>
      </c>
      <c r="H1241" s="209" t="str">
        <f t="shared" si="401"/>
        <v>项</v>
      </c>
    </row>
    <row r="1242" s="178" customFormat="1" ht="36" customHeight="1" spans="1:8">
      <c r="A1242" s="213" t="s">
        <v>2270</v>
      </c>
      <c r="B1242" s="214" t="s">
        <v>2271</v>
      </c>
      <c r="C1242" s="215">
        <v>0</v>
      </c>
      <c r="D1242" s="216">
        <f t="shared" si="399"/>
        <v>0</v>
      </c>
      <c r="E1242" s="218"/>
      <c r="F1242" s="218"/>
      <c r="G1242" s="217">
        <f t="shared" si="400"/>
        <v>0</v>
      </c>
      <c r="H1242" s="209" t="str">
        <f t="shared" si="401"/>
        <v>项</v>
      </c>
    </row>
    <row r="1243" s="178" customFormat="1" ht="36" customHeight="1" spans="1:8">
      <c r="A1243" s="213" t="s">
        <v>2272</v>
      </c>
      <c r="B1243" s="214" t="s">
        <v>2273</v>
      </c>
      <c r="C1243" s="215">
        <v>0</v>
      </c>
      <c r="D1243" s="216">
        <f t="shared" si="399"/>
        <v>0</v>
      </c>
      <c r="E1243" s="218"/>
      <c r="F1243" s="218"/>
      <c r="G1243" s="217">
        <f t="shared" si="400"/>
        <v>0</v>
      </c>
      <c r="H1243" s="209" t="str">
        <f t="shared" si="401"/>
        <v>项</v>
      </c>
    </row>
    <row r="1244" s="178" customFormat="1" ht="36" customHeight="1" spans="1:8">
      <c r="A1244" s="213" t="s">
        <v>2274</v>
      </c>
      <c r="B1244" s="214" t="s">
        <v>2275</v>
      </c>
      <c r="C1244" s="215">
        <v>0</v>
      </c>
      <c r="D1244" s="216">
        <f t="shared" si="399"/>
        <v>0</v>
      </c>
      <c r="E1244" s="218"/>
      <c r="F1244" s="218"/>
      <c r="G1244" s="217">
        <f t="shared" si="400"/>
        <v>0</v>
      </c>
      <c r="H1244" s="209" t="str">
        <f t="shared" si="401"/>
        <v>项</v>
      </c>
    </row>
    <row r="1245" s="178" customFormat="1" ht="36" customHeight="1" spans="1:8">
      <c r="A1245" s="213" t="s">
        <v>2276</v>
      </c>
      <c r="B1245" s="214" t="s">
        <v>2277</v>
      </c>
      <c r="C1245" s="215">
        <v>0</v>
      </c>
      <c r="D1245" s="216">
        <f t="shared" si="399"/>
        <v>0</v>
      </c>
      <c r="E1245" s="218"/>
      <c r="F1245" s="218"/>
      <c r="G1245" s="217">
        <f t="shared" si="400"/>
        <v>0</v>
      </c>
      <c r="H1245" s="209" t="str">
        <f t="shared" si="401"/>
        <v>项</v>
      </c>
    </row>
    <row r="1246" s="178" customFormat="1" ht="36" customHeight="1" spans="1:8">
      <c r="A1246" s="213" t="s">
        <v>2278</v>
      </c>
      <c r="B1246" s="214" t="s">
        <v>2279</v>
      </c>
      <c r="C1246" s="215">
        <v>0</v>
      </c>
      <c r="D1246" s="216">
        <f t="shared" si="399"/>
        <v>0</v>
      </c>
      <c r="E1246" s="218"/>
      <c r="F1246" s="218"/>
      <c r="G1246" s="217">
        <f t="shared" si="400"/>
        <v>0</v>
      </c>
      <c r="H1246" s="209" t="str">
        <f t="shared" si="401"/>
        <v>项</v>
      </c>
    </row>
    <row r="1247" s="178" customFormat="1" ht="36" customHeight="1" spans="1:8">
      <c r="A1247" s="213" t="s">
        <v>2280</v>
      </c>
      <c r="B1247" s="214" t="s">
        <v>2281</v>
      </c>
      <c r="C1247" s="215">
        <v>0</v>
      </c>
      <c r="D1247" s="216">
        <f t="shared" si="399"/>
        <v>0</v>
      </c>
      <c r="E1247" s="218"/>
      <c r="F1247" s="218"/>
      <c r="G1247" s="217">
        <f t="shared" si="400"/>
        <v>0</v>
      </c>
      <c r="H1247" s="209" t="str">
        <f t="shared" si="401"/>
        <v>项</v>
      </c>
    </row>
    <row r="1248" s="178" customFormat="1" ht="36" customHeight="1" spans="1:8">
      <c r="A1248" s="223">
        <v>2220511</v>
      </c>
      <c r="B1248" s="214" t="s">
        <v>2282</v>
      </c>
      <c r="C1248" s="215">
        <v>0</v>
      </c>
      <c r="D1248" s="216">
        <f t="shared" si="399"/>
        <v>0</v>
      </c>
      <c r="E1248" s="218"/>
      <c r="F1248" s="218"/>
      <c r="G1248" s="217">
        <f t="shared" si="400"/>
        <v>0</v>
      </c>
      <c r="H1248" s="209" t="str">
        <f t="shared" si="401"/>
        <v>项</v>
      </c>
    </row>
    <row r="1249" s="178" customFormat="1" ht="36" customHeight="1" spans="1:8">
      <c r="A1249" s="213" t="s">
        <v>2283</v>
      </c>
      <c r="B1249" s="214" t="s">
        <v>2284</v>
      </c>
      <c r="C1249" s="215">
        <v>0</v>
      </c>
      <c r="D1249" s="216">
        <f t="shared" si="399"/>
        <v>0</v>
      </c>
      <c r="E1249" s="218"/>
      <c r="F1249" s="218"/>
      <c r="G1249" s="217">
        <f t="shared" si="400"/>
        <v>0</v>
      </c>
      <c r="H1249" s="209" t="str">
        <f t="shared" si="401"/>
        <v>项</v>
      </c>
    </row>
    <row r="1250" s="178" customFormat="1" ht="36" customHeight="1" spans="1:8">
      <c r="A1250" s="210" t="s">
        <v>159</v>
      </c>
      <c r="B1250" s="206" t="s">
        <v>160</v>
      </c>
      <c r="C1250" s="207">
        <f>SUM(C1251,C1263,C1269,C1275,C1283,C1296,C1300,C1306)</f>
        <v>903</v>
      </c>
      <c r="D1250" s="208">
        <f>SUM(D1251,D1263,D1269,D1275,D1283,D1296,D1300,D1306)</f>
        <v>490</v>
      </c>
      <c r="E1250" s="207">
        <f>SUM(E1251,E1263,E1269,E1275,E1283,E1296,E1300,E1306)</f>
        <v>780</v>
      </c>
      <c r="F1250" s="207">
        <f>SUM(F1251,F1263,F1269,F1275,F1283,F1296,F1300,F1306)</f>
        <v>-290</v>
      </c>
      <c r="G1250" s="207">
        <f>SUM(G1251,G1263,G1269,G1275,G1283,G1296,G1300,G1306)</f>
        <v>1393</v>
      </c>
      <c r="H1250" s="209" t="s">
        <v>179</v>
      </c>
    </row>
    <row r="1251" s="178" customFormat="1" ht="36" customHeight="1" spans="1:8">
      <c r="A1251" s="213" t="s">
        <v>2285</v>
      </c>
      <c r="B1251" s="214" t="s">
        <v>2286</v>
      </c>
      <c r="C1251" s="207">
        <f>SUM(C1252:C1262)</f>
        <v>12</v>
      </c>
      <c r="D1251" s="208">
        <f>SUM(D1252:D1262)</f>
        <v>35</v>
      </c>
      <c r="E1251" s="207">
        <f>SUM(E1252:E1262)</f>
        <v>35</v>
      </c>
      <c r="F1251" s="207">
        <f>SUM(F1252:F1262)</f>
        <v>0</v>
      </c>
      <c r="G1251" s="207">
        <f>SUM(G1252:G1262)</f>
        <v>47</v>
      </c>
      <c r="H1251" s="209" t="s">
        <v>182</v>
      </c>
    </row>
    <row r="1252" s="178" customFormat="1" ht="36" customHeight="1" spans="1:8">
      <c r="A1252" s="213" t="s">
        <v>2287</v>
      </c>
      <c r="B1252" s="214" t="s">
        <v>184</v>
      </c>
      <c r="C1252" s="215">
        <v>0</v>
      </c>
      <c r="D1252" s="216">
        <f t="shared" ref="D1252:D1262" si="402">E1252+F1252</f>
        <v>15</v>
      </c>
      <c r="E1252" s="220">
        <v>15</v>
      </c>
      <c r="F1252" s="217"/>
      <c r="G1252" s="217">
        <f t="shared" ref="G1252:G1262" si="403">C1252+D1252</f>
        <v>15</v>
      </c>
      <c r="H1252" s="209" t="str">
        <f t="shared" ref="H1252:H1262" si="404">IF(LEN(A1252)=3,"类",IF(LEN(A1252)=5,"款","项"))</f>
        <v>项</v>
      </c>
    </row>
    <row r="1253" s="178" customFormat="1" ht="36" customHeight="1" spans="1:8">
      <c r="A1253" s="213" t="s">
        <v>2288</v>
      </c>
      <c r="B1253" s="214" t="s">
        <v>186</v>
      </c>
      <c r="C1253" s="215">
        <v>0</v>
      </c>
      <c r="D1253" s="216">
        <f t="shared" si="402"/>
        <v>0</v>
      </c>
      <c r="E1253" s="218"/>
      <c r="F1253" s="218"/>
      <c r="G1253" s="217">
        <f t="shared" si="403"/>
        <v>0</v>
      </c>
      <c r="H1253" s="209" t="str">
        <f t="shared" si="404"/>
        <v>项</v>
      </c>
    </row>
    <row r="1254" s="178" customFormat="1" ht="36" customHeight="1" spans="1:8">
      <c r="A1254" s="213" t="s">
        <v>2289</v>
      </c>
      <c r="B1254" s="214" t="s">
        <v>188</v>
      </c>
      <c r="C1254" s="215">
        <v>0</v>
      </c>
      <c r="D1254" s="216">
        <f t="shared" si="402"/>
        <v>0</v>
      </c>
      <c r="E1254" s="218"/>
      <c r="F1254" s="218"/>
      <c r="G1254" s="217">
        <f t="shared" si="403"/>
        <v>0</v>
      </c>
      <c r="H1254" s="209" t="str">
        <f t="shared" si="404"/>
        <v>项</v>
      </c>
    </row>
    <row r="1255" s="178" customFormat="1" ht="36" customHeight="1" spans="1:8">
      <c r="A1255" s="213" t="s">
        <v>2290</v>
      </c>
      <c r="B1255" s="214" t="s">
        <v>2291</v>
      </c>
      <c r="C1255" s="215">
        <v>0</v>
      </c>
      <c r="D1255" s="216">
        <f t="shared" si="402"/>
        <v>0</v>
      </c>
      <c r="E1255" s="218"/>
      <c r="F1255" s="218"/>
      <c r="G1255" s="217">
        <f t="shared" si="403"/>
        <v>0</v>
      </c>
      <c r="H1255" s="209" t="str">
        <f t="shared" si="404"/>
        <v>项</v>
      </c>
    </row>
    <row r="1256" s="178" customFormat="1" ht="36" customHeight="1" spans="1:8">
      <c r="A1256" s="213" t="s">
        <v>2292</v>
      </c>
      <c r="B1256" s="214" t="s">
        <v>2293</v>
      </c>
      <c r="C1256" s="215">
        <v>0</v>
      </c>
      <c r="D1256" s="216">
        <f t="shared" si="402"/>
        <v>0</v>
      </c>
      <c r="E1256" s="218"/>
      <c r="F1256" s="218"/>
      <c r="G1256" s="217">
        <f t="shared" si="403"/>
        <v>0</v>
      </c>
      <c r="H1256" s="209" t="str">
        <f t="shared" si="404"/>
        <v>项</v>
      </c>
    </row>
    <row r="1257" s="178" customFormat="1" ht="36" customHeight="1" spans="1:8">
      <c r="A1257" s="213" t="s">
        <v>2294</v>
      </c>
      <c r="B1257" s="214" t="s">
        <v>2295</v>
      </c>
      <c r="C1257" s="215">
        <v>12</v>
      </c>
      <c r="D1257" s="216">
        <f t="shared" si="402"/>
        <v>10</v>
      </c>
      <c r="E1257" s="219">
        <v>10</v>
      </c>
      <c r="F1257" s="218"/>
      <c r="G1257" s="217">
        <f t="shared" si="403"/>
        <v>22</v>
      </c>
      <c r="H1257" s="209" t="str">
        <f t="shared" si="404"/>
        <v>项</v>
      </c>
    </row>
    <row r="1258" s="178" customFormat="1" ht="36" customHeight="1" spans="1:8">
      <c r="A1258" s="213" t="s">
        <v>2296</v>
      </c>
      <c r="B1258" s="214" t="s">
        <v>2297</v>
      </c>
      <c r="C1258" s="215">
        <v>0</v>
      </c>
      <c r="D1258" s="216">
        <f t="shared" si="402"/>
        <v>0</v>
      </c>
      <c r="E1258" s="218"/>
      <c r="F1258" s="218"/>
      <c r="G1258" s="217">
        <f t="shared" si="403"/>
        <v>0</v>
      </c>
      <c r="H1258" s="209" t="str">
        <f t="shared" si="404"/>
        <v>项</v>
      </c>
    </row>
    <row r="1259" s="178" customFormat="1" ht="36" customHeight="1" spans="1:8">
      <c r="A1259" s="213" t="s">
        <v>2298</v>
      </c>
      <c r="B1259" s="214" t="s">
        <v>2299</v>
      </c>
      <c r="C1259" s="215">
        <v>0</v>
      </c>
      <c r="D1259" s="216">
        <f t="shared" si="402"/>
        <v>0</v>
      </c>
      <c r="E1259" s="218"/>
      <c r="F1259" s="218"/>
      <c r="G1259" s="217">
        <f t="shared" si="403"/>
        <v>0</v>
      </c>
      <c r="H1259" s="209" t="str">
        <f t="shared" si="404"/>
        <v>项</v>
      </c>
    </row>
    <row r="1260" s="178" customFormat="1" ht="36" customHeight="1" spans="1:8">
      <c r="A1260" s="213" t="s">
        <v>2300</v>
      </c>
      <c r="B1260" s="214" t="s">
        <v>2301</v>
      </c>
      <c r="C1260" s="215">
        <v>0</v>
      </c>
      <c r="D1260" s="216">
        <f t="shared" si="402"/>
        <v>10</v>
      </c>
      <c r="E1260" s="219">
        <v>10</v>
      </c>
      <c r="F1260" s="218"/>
      <c r="G1260" s="217">
        <f t="shared" si="403"/>
        <v>10</v>
      </c>
      <c r="H1260" s="209" t="str">
        <f t="shared" si="404"/>
        <v>项</v>
      </c>
    </row>
    <row r="1261" s="178" customFormat="1" ht="36" customHeight="1" spans="1:8">
      <c r="A1261" s="213" t="s">
        <v>2302</v>
      </c>
      <c r="B1261" s="214" t="s">
        <v>202</v>
      </c>
      <c r="C1261" s="215">
        <v>0</v>
      </c>
      <c r="D1261" s="216">
        <f t="shared" si="402"/>
        <v>0</v>
      </c>
      <c r="E1261" s="218"/>
      <c r="F1261" s="218"/>
      <c r="G1261" s="217">
        <f t="shared" si="403"/>
        <v>0</v>
      </c>
      <c r="H1261" s="209" t="str">
        <f t="shared" si="404"/>
        <v>项</v>
      </c>
    </row>
    <row r="1262" s="178" customFormat="1" ht="36" customHeight="1" spans="1:8">
      <c r="A1262" s="213" t="s">
        <v>2303</v>
      </c>
      <c r="B1262" s="214" t="s">
        <v>2304</v>
      </c>
      <c r="C1262" s="215">
        <v>0</v>
      </c>
      <c r="D1262" s="216">
        <f t="shared" si="402"/>
        <v>0</v>
      </c>
      <c r="E1262" s="218"/>
      <c r="F1262" s="218"/>
      <c r="G1262" s="217">
        <f t="shared" si="403"/>
        <v>0</v>
      </c>
      <c r="H1262" s="209" t="str">
        <f t="shared" si="404"/>
        <v>项</v>
      </c>
    </row>
    <row r="1263" s="178" customFormat="1" ht="36" customHeight="1" spans="1:8">
      <c r="A1263" s="213" t="s">
        <v>2305</v>
      </c>
      <c r="B1263" s="214" t="s">
        <v>2306</v>
      </c>
      <c r="C1263" s="207">
        <f>SUM(C1264:C1268)</f>
        <v>25</v>
      </c>
      <c r="D1263" s="208">
        <f>SUM(D1264:D1268)</f>
        <v>155</v>
      </c>
      <c r="E1263" s="207">
        <f>SUM(E1264:E1268)</f>
        <v>155</v>
      </c>
      <c r="F1263" s="207">
        <f>SUM(F1264:F1268)</f>
        <v>0</v>
      </c>
      <c r="G1263" s="207">
        <f>SUM(G1264:G1268)</f>
        <v>180</v>
      </c>
      <c r="H1263" s="209" t="s">
        <v>182</v>
      </c>
    </row>
    <row r="1264" s="178" customFormat="1" ht="36" customHeight="1" spans="1:8">
      <c r="A1264" s="213" t="s">
        <v>2307</v>
      </c>
      <c r="B1264" s="214" t="s">
        <v>184</v>
      </c>
      <c r="C1264" s="215">
        <v>0</v>
      </c>
      <c r="D1264" s="216">
        <f t="shared" ref="D1264:D1268" si="405">E1264+F1264</f>
        <v>0</v>
      </c>
      <c r="E1264" s="218"/>
      <c r="F1264" s="218"/>
      <c r="G1264" s="217">
        <f t="shared" ref="G1264:G1268" si="406">C1264+D1264</f>
        <v>0</v>
      </c>
      <c r="H1264" s="209" t="str">
        <f t="shared" ref="H1264:H1268" si="407">IF(LEN(A1264)=3,"类",IF(LEN(A1264)=5,"款","项"))</f>
        <v>项</v>
      </c>
    </row>
    <row r="1265" s="178" customFormat="1" ht="36" customHeight="1" spans="1:8">
      <c r="A1265" s="213" t="s">
        <v>2308</v>
      </c>
      <c r="B1265" s="214" t="s">
        <v>186</v>
      </c>
      <c r="C1265" s="215">
        <v>0</v>
      </c>
      <c r="D1265" s="216">
        <f t="shared" si="405"/>
        <v>0</v>
      </c>
      <c r="E1265" s="218"/>
      <c r="F1265" s="218"/>
      <c r="G1265" s="217">
        <f t="shared" si="406"/>
        <v>0</v>
      </c>
      <c r="H1265" s="209" t="str">
        <f t="shared" si="407"/>
        <v>项</v>
      </c>
    </row>
    <row r="1266" s="178" customFormat="1" ht="36" customHeight="1" spans="1:8">
      <c r="A1266" s="213" t="s">
        <v>2309</v>
      </c>
      <c r="B1266" s="214" t="s">
        <v>188</v>
      </c>
      <c r="C1266" s="215">
        <v>0</v>
      </c>
      <c r="D1266" s="216">
        <f t="shared" si="405"/>
        <v>0</v>
      </c>
      <c r="E1266" s="218"/>
      <c r="F1266" s="218"/>
      <c r="G1266" s="217">
        <f t="shared" si="406"/>
        <v>0</v>
      </c>
      <c r="H1266" s="209" t="str">
        <f t="shared" si="407"/>
        <v>项</v>
      </c>
    </row>
    <row r="1267" s="178" customFormat="1" ht="36" customHeight="1" spans="1:8">
      <c r="A1267" s="213" t="s">
        <v>2310</v>
      </c>
      <c r="B1267" s="214" t="s">
        <v>2311</v>
      </c>
      <c r="C1267" s="215">
        <v>25</v>
      </c>
      <c r="D1267" s="216">
        <f t="shared" si="405"/>
        <v>155</v>
      </c>
      <c r="E1267" s="220">
        <v>155</v>
      </c>
      <c r="F1267" s="217"/>
      <c r="G1267" s="217">
        <f t="shared" si="406"/>
        <v>180</v>
      </c>
      <c r="H1267" s="209" t="str">
        <f t="shared" si="407"/>
        <v>项</v>
      </c>
    </row>
    <row r="1268" s="178" customFormat="1" ht="36" customHeight="1" spans="1:8">
      <c r="A1268" s="213" t="s">
        <v>2312</v>
      </c>
      <c r="B1268" s="214" t="s">
        <v>2313</v>
      </c>
      <c r="C1268" s="215">
        <v>0</v>
      </c>
      <c r="D1268" s="216">
        <f t="shared" si="405"/>
        <v>0</v>
      </c>
      <c r="E1268" s="218"/>
      <c r="F1268" s="218"/>
      <c r="G1268" s="217">
        <f t="shared" si="406"/>
        <v>0</v>
      </c>
      <c r="H1268" s="209" t="str">
        <f t="shared" si="407"/>
        <v>项</v>
      </c>
    </row>
    <row r="1269" s="178" customFormat="1" ht="36" customHeight="1" spans="1:8">
      <c r="A1269" s="213" t="s">
        <v>2314</v>
      </c>
      <c r="B1269" s="214" t="s">
        <v>2315</v>
      </c>
      <c r="C1269" s="221"/>
      <c r="D1269" s="222"/>
      <c r="E1269" s="221"/>
      <c r="F1269" s="221"/>
      <c r="G1269" s="221"/>
      <c r="H1269" s="209" t="s">
        <v>182</v>
      </c>
    </row>
    <row r="1270" s="178" customFormat="1" ht="36" customHeight="1" spans="1:8">
      <c r="A1270" s="213" t="s">
        <v>2316</v>
      </c>
      <c r="B1270" s="214" t="s">
        <v>184</v>
      </c>
      <c r="C1270" s="215">
        <v>0</v>
      </c>
      <c r="D1270" s="216">
        <f t="shared" ref="D1270:D1274" si="408">E1270+F1270</f>
        <v>0</v>
      </c>
      <c r="E1270" s="218"/>
      <c r="F1270" s="218"/>
      <c r="G1270" s="217">
        <f t="shared" ref="G1270:G1274" si="409">C1270+D1270</f>
        <v>0</v>
      </c>
      <c r="H1270" s="209" t="str">
        <f t="shared" ref="H1270:H1274" si="410">IF(LEN(A1270)=3,"类",IF(LEN(A1270)=5,"款","项"))</f>
        <v>项</v>
      </c>
    </row>
    <row r="1271" s="178" customFormat="1" ht="36" customHeight="1" spans="1:8">
      <c r="A1271" s="213" t="s">
        <v>2317</v>
      </c>
      <c r="B1271" s="214" t="s">
        <v>186</v>
      </c>
      <c r="C1271" s="215">
        <v>0</v>
      </c>
      <c r="D1271" s="216">
        <f t="shared" si="408"/>
        <v>0</v>
      </c>
      <c r="E1271" s="218"/>
      <c r="F1271" s="218"/>
      <c r="G1271" s="217">
        <f t="shared" si="409"/>
        <v>0</v>
      </c>
      <c r="H1271" s="209" t="str">
        <f t="shared" si="410"/>
        <v>项</v>
      </c>
    </row>
    <row r="1272" s="178" customFormat="1" ht="36" customHeight="1" spans="1:8">
      <c r="A1272" s="213" t="s">
        <v>2318</v>
      </c>
      <c r="B1272" s="214" t="s">
        <v>188</v>
      </c>
      <c r="C1272" s="215">
        <v>0</v>
      </c>
      <c r="D1272" s="216">
        <f t="shared" si="408"/>
        <v>0</v>
      </c>
      <c r="E1272" s="218"/>
      <c r="F1272" s="218"/>
      <c r="G1272" s="217">
        <f t="shared" si="409"/>
        <v>0</v>
      </c>
      <c r="H1272" s="209" t="str">
        <f t="shared" si="410"/>
        <v>项</v>
      </c>
    </row>
    <row r="1273" s="178" customFormat="1" ht="36" customHeight="1" spans="1:8">
      <c r="A1273" s="213" t="s">
        <v>2319</v>
      </c>
      <c r="B1273" s="214" t="s">
        <v>2320</v>
      </c>
      <c r="C1273" s="215">
        <v>0</v>
      </c>
      <c r="D1273" s="216">
        <f t="shared" si="408"/>
        <v>0</v>
      </c>
      <c r="E1273" s="218"/>
      <c r="F1273" s="218"/>
      <c r="G1273" s="217">
        <f t="shared" si="409"/>
        <v>0</v>
      </c>
      <c r="H1273" s="209" t="str">
        <f t="shared" si="410"/>
        <v>项</v>
      </c>
    </row>
    <row r="1274" s="178" customFormat="1" ht="36" customHeight="1" spans="1:8">
      <c r="A1274" s="213" t="s">
        <v>2321</v>
      </c>
      <c r="B1274" s="214" t="s">
        <v>2322</v>
      </c>
      <c r="C1274" s="215">
        <v>0</v>
      </c>
      <c r="D1274" s="216">
        <f t="shared" si="408"/>
        <v>0</v>
      </c>
      <c r="E1274" s="218"/>
      <c r="F1274" s="218"/>
      <c r="G1274" s="217">
        <f t="shared" si="409"/>
        <v>0</v>
      </c>
      <c r="H1274" s="209" t="str">
        <f t="shared" si="410"/>
        <v>项</v>
      </c>
    </row>
    <row r="1275" s="178" customFormat="1" ht="36" customHeight="1" spans="1:8">
      <c r="A1275" s="213" t="s">
        <v>2323</v>
      </c>
      <c r="B1275" s="214" t="s">
        <v>2324</v>
      </c>
      <c r="C1275" s="207">
        <f>SUM(C1276:C1282)</f>
        <v>0</v>
      </c>
      <c r="D1275" s="208">
        <f>SUM(D1276:D1282)</f>
        <v>0</v>
      </c>
      <c r="E1275" s="207">
        <f>SUM(E1276:E1282)</f>
        <v>0</v>
      </c>
      <c r="F1275" s="207">
        <f>SUM(F1276:F1282)</f>
        <v>0</v>
      </c>
      <c r="G1275" s="207">
        <f>SUM(G1276:G1282)</f>
        <v>0</v>
      </c>
      <c r="H1275" s="209" t="s">
        <v>182</v>
      </c>
    </row>
    <row r="1276" s="178" customFormat="1" ht="36" customHeight="1" spans="1:8">
      <c r="A1276" s="213" t="s">
        <v>2325</v>
      </c>
      <c r="B1276" s="214" t="s">
        <v>184</v>
      </c>
      <c r="C1276" s="215">
        <v>0</v>
      </c>
      <c r="D1276" s="216">
        <f t="shared" ref="D1276:D1282" si="411">E1276+F1276</f>
        <v>0</v>
      </c>
      <c r="E1276" s="218"/>
      <c r="F1276" s="218"/>
      <c r="G1276" s="217">
        <f t="shared" ref="G1276:G1282" si="412">C1276+D1276</f>
        <v>0</v>
      </c>
      <c r="H1276" s="209" t="str">
        <f t="shared" ref="H1276:H1282" si="413">IF(LEN(A1276)=3,"类",IF(LEN(A1276)=5,"款","项"))</f>
        <v>项</v>
      </c>
    </row>
    <row r="1277" s="178" customFormat="1" ht="36" customHeight="1" spans="1:8">
      <c r="A1277" s="213" t="s">
        <v>2326</v>
      </c>
      <c r="B1277" s="214" t="s">
        <v>186</v>
      </c>
      <c r="C1277" s="215">
        <v>0</v>
      </c>
      <c r="D1277" s="216">
        <f t="shared" si="411"/>
        <v>0</v>
      </c>
      <c r="E1277" s="218"/>
      <c r="F1277" s="218"/>
      <c r="G1277" s="217">
        <f t="shared" si="412"/>
        <v>0</v>
      </c>
      <c r="H1277" s="209" t="str">
        <f t="shared" si="413"/>
        <v>项</v>
      </c>
    </row>
    <row r="1278" s="178" customFormat="1" ht="36" customHeight="1" spans="1:8">
      <c r="A1278" s="213" t="s">
        <v>2327</v>
      </c>
      <c r="B1278" s="214" t="s">
        <v>188</v>
      </c>
      <c r="C1278" s="215">
        <v>0</v>
      </c>
      <c r="D1278" s="216">
        <f t="shared" si="411"/>
        <v>0</v>
      </c>
      <c r="E1278" s="218"/>
      <c r="F1278" s="218"/>
      <c r="G1278" s="217">
        <f t="shared" si="412"/>
        <v>0</v>
      </c>
      <c r="H1278" s="209" t="str">
        <f t="shared" si="413"/>
        <v>项</v>
      </c>
    </row>
    <row r="1279" s="178" customFormat="1" ht="36" customHeight="1" spans="1:8">
      <c r="A1279" s="213" t="s">
        <v>2328</v>
      </c>
      <c r="B1279" s="214" t="s">
        <v>2329</v>
      </c>
      <c r="C1279" s="215">
        <v>0</v>
      </c>
      <c r="D1279" s="216">
        <f t="shared" si="411"/>
        <v>0</v>
      </c>
      <c r="E1279" s="218"/>
      <c r="F1279" s="218"/>
      <c r="G1279" s="217">
        <f t="shared" si="412"/>
        <v>0</v>
      </c>
      <c r="H1279" s="209" t="str">
        <f t="shared" si="413"/>
        <v>项</v>
      </c>
    </row>
    <row r="1280" s="178" customFormat="1" ht="36" customHeight="1" spans="1:8">
      <c r="A1280" s="213" t="s">
        <v>2330</v>
      </c>
      <c r="B1280" s="214" t="s">
        <v>2331</v>
      </c>
      <c r="C1280" s="215">
        <v>0</v>
      </c>
      <c r="D1280" s="216">
        <f t="shared" si="411"/>
        <v>0</v>
      </c>
      <c r="E1280" s="218"/>
      <c r="F1280" s="218"/>
      <c r="G1280" s="217">
        <f t="shared" si="412"/>
        <v>0</v>
      </c>
      <c r="H1280" s="209" t="str">
        <f t="shared" si="413"/>
        <v>项</v>
      </c>
    </row>
    <row r="1281" s="178" customFormat="1" ht="36" customHeight="1" spans="1:8">
      <c r="A1281" s="213" t="s">
        <v>2332</v>
      </c>
      <c r="B1281" s="214" t="s">
        <v>202</v>
      </c>
      <c r="C1281" s="215">
        <v>0</v>
      </c>
      <c r="D1281" s="216">
        <f t="shared" si="411"/>
        <v>0</v>
      </c>
      <c r="E1281" s="218"/>
      <c r="F1281" s="218"/>
      <c r="G1281" s="217">
        <f t="shared" si="412"/>
        <v>0</v>
      </c>
      <c r="H1281" s="209" t="str">
        <f t="shared" si="413"/>
        <v>项</v>
      </c>
    </row>
    <row r="1282" s="178" customFormat="1" ht="36" customHeight="1" spans="1:8">
      <c r="A1282" s="213" t="s">
        <v>2333</v>
      </c>
      <c r="B1282" s="214" t="s">
        <v>2334</v>
      </c>
      <c r="C1282" s="215">
        <v>0</v>
      </c>
      <c r="D1282" s="216">
        <f t="shared" si="411"/>
        <v>0</v>
      </c>
      <c r="E1282" s="218"/>
      <c r="F1282" s="218"/>
      <c r="G1282" s="217">
        <f t="shared" si="412"/>
        <v>0</v>
      </c>
      <c r="H1282" s="209" t="str">
        <f t="shared" si="413"/>
        <v>项</v>
      </c>
    </row>
    <row r="1283" s="178" customFormat="1" ht="36" customHeight="1" spans="1:8">
      <c r="A1283" s="213" t="s">
        <v>2335</v>
      </c>
      <c r="B1283" s="214" t="s">
        <v>2336</v>
      </c>
      <c r="C1283" s="207">
        <f>SUM(C1284:C1295)</f>
        <v>4</v>
      </c>
      <c r="D1283" s="208">
        <f>SUM(D1284:D1295)</f>
        <v>4</v>
      </c>
      <c r="E1283" s="207">
        <f>SUM(E1284:E1295)</f>
        <v>4</v>
      </c>
      <c r="F1283" s="207">
        <f>SUM(F1284:F1295)</f>
        <v>0</v>
      </c>
      <c r="G1283" s="207">
        <f>SUM(G1284:G1295)</f>
        <v>8</v>
      </c>
      <c r="H1283" s="209" t="s">
        <v>182</v>
      </c>
    </row>
    <row r="1284" s="178" customFormat="1" ht="36" customHeight="1" spans="1:8">
      <c r="A1284" s="213" t="s">
        <v>2337</v>
      </c>
      <c r="B1284" s="214" t="s">
        <v>184</v>
      </c>
      <c r="C1284" s="215">
        <v>0</v>
      </c>
      <c r="D1284" s="216">
        <f t="shared" ref="D1284:D1295" si="414">E1284+F1284</f>
        <v>0</v>
      </c>
      <c r="E1284" s="218"/>
      <c r="F1284" s="218"/>
      <c r="G1284" s="217">
        <f t="shared" ref="G1284:G1295" si="415">C1284+D1284</f>
        <v>0</v>
      </c>
      <c r="H1284" s="209" t="str">
        <f t="shared" ref="H1284:H1295" si="416">IF(LEN(A1284)=3,"类",IF(LEN(A1284)=5,"款","项"))</f>
        <v>项</v>
      </c>
    </row>
    <row r="1285" s="178" customFormat="1" ht="36" customHeight="1" spans="1:8">
      <c r="A1285" s="213" t="s">
        <v>2338</v>
      </c>
      <c r="B1285" s="214" t="s">
        <v>186</v>
      </c>
      <c r="C1285" s="215">
        <v>0</v>
      </c>
      <c r="D1285" s="216">
        <f t="shared" si="414"/>
        <v>0</v>
      </c>
      <c r="E1285" s="218"/>
      <c r="F1285" s="218"/>
      <c r="G1285" s="217">
        <f t="shared" si="415"/>
        <v>0</v>
      </c>
      <c r="H1285" s="209" t="str">
        <f t="shared" si="416"/>
        <v>项</v>
      </c>
    </row>
    <row r="1286" s="178" customFormat="1" ht="36" customHeight="1" spans="1:8">
      <c r="A1286" s="213" t="s">
        <v>2339</v>
      </c>
      <c r="B1286" s="214" t="s">
        <v>188</v>
      </c>
      <c r="C1286" s="215">
        <v>0</v>
      </c>
      <c r="D1286" s="216">
        <f t="shared" si="414"/>
        <v>0</v>
      </c>
      <c r="E1286" s="218"/>
      <c r="F1286" s="218"/>
      <c r="G1286" s="217">
        <f t="shared" si="415"/>
        <v>0</v>
      </c>
      <c r="H1286" s="209" t="str">
        <f t="shared" si="416"/>
        <v>项</v>
      </c>
    </row>
    <row r="1287" s="178" customFormat="1" ht="36" customHeight="1" spans="1:8">
      <c r="A1287" s="213" t="s">
        <v>2340</v>
      </c>
      <c r="B1287" s="214" t="s">
        <v>2341</v>
      </c>
      <c r="C1287" s="215">
        <v>0</v>
      </c>
      <c r="D1287" s="216">
        <f t="shared" si="414"/>
        <v>0</v>
      </c>
      <c r="E1287" s="218"/>
      <c r="F1287" s="218"/>
      <c r="G1287" s="217">
        <f t="shared" si="415"/>
        <v>0</v>
      </c>
      <c r="H1287" s="209" t="str">
        <f t="shared" si="416"/>
        <v>项</v>
      </c>
    </row>
    <row r="1288" s="178" customFormat="1" ht="36" customHeight="1" spans="1:8">
      <c r="A1288" s="213" t="s">
        <v>2342</v>
      </c>
      <c r="B1288" s="214" t="s">
        <v>2343</v>
      </c>
      <c r="C1288" s="215">
        <v>4</v>
      </c>
      <c r="D1288" s="216">
        <f t="shared" si="414"/>
        <v>4</v>
      </c>
      <c r="E1288" s="219">
        <v>4</v>
      </c>
      <c r="F1288" s="218"/>
      <c r="G1288" s="217">
        <f t="shared" si="415"/>
        <v>8</v>
      </c>
      <c r="H1288" s="209" t="str">
        <f t="shared" si="416"/>
        <v>项</v>
      </c>
    </row>
    <row r="1289" s="178" customFormat="1" ht="36" customHeight="1" spans="1:8">
      <c r="A1289" s="213" t="s">
        <v>2344</v>
      </c>
      <c r="B1289" s="214" t="s">
        <v>2345</v>
      </c>
      <c r="C1289" s="215">
        <v>0</v>
      </c>
      <c r="D1289" s="216">
        <f t="shared" si="414"/>
        <v>0</v>
      </c>
      <c r="E1289" s="218"/>
      <c r="F1289" s="218"/>
      <c r="G1289" s="217">
        <f t="shared" si="415"/>
        <v>0</v>
      </c>
      <c r="H1289" s="209" t="str">
        <f t="shared" si="416"/>
        <v>项</v>
      </c>
    </row>
    <row r="1290" s="178" customFormat="1" ht="36" customHeight="1" spans="1:8">
      <c r="A1290" s="213" t="s">
        <v>2346</v>
      </c>
      <c r="B1290" s="214" t="s">
        <v>2347</v>
      </c>
      <c r="C1290" s="215">
        <v>0</v>
      </c>
      <c r="D1290" s="216">
        <f t="shared" si="414"/>
        <v>0</v>
      </c>
      <c r="E1290" s="218"/>
      <c r="F1290" s="218"/>
      <c r="G1290" s="217">
        <f t="shared" si="415"/>
        <v>0</v>
      </c>
      <c r="H1290" s="209" t="str">
        <f t="shared" si="416"/>
        <v>项</v>
      </c>
    </row>
    <row r="1291" s="178" customFormat="1" ht="36" customHeight="1" spans="1:8">
      <c r="A1291" s="213" t="s">
        <v>2348</v>
      </c>
      <c r="B1291" s="214" t="s">
        <v>2349</v>
      </c>
      <c r="C1291" s="215">
        <v>0</v>
      </c>
      <c r="D1291" s="216">
        <f t="shared" si="414"/>
        <v>0</v>
      </c>
      <c r="E1291" s="218"/>
      <c r="F1291" s="218"/>
      <c r="G1291" s="217">
        <f t="shared" si="415"/>
        <v>0</v>
      </c>
      <c r="H1291" s="209" t="str">
        <f t="shared" si="416"/>
        <v>项</v>
      </c>
    </row>
    <row r="1292" s="178" customFormat="1" ht="36" customHeight="1" spans="1:8">
      <c r="A1292" s="213" t="s">
        <v>2350</v>
      </c>
      <c r="B1292" s="214" t="s">
        <v>2351</v>
      </c>
      <c r="C1292" s="215">
        <v>0</v>
      </c>
      <c r="D1292" s="216">
        <f t="shared" si="414"/>
        <v>0</v>
      </c>
      <c r="E1292" s="218"/>
      <c r="F1292" s="218"/>
      <c r="G1292" s="217">
        <f t="shared" si="415"/>
        <v>0</v>
      </c>
      <c r="H1292" s="209" t="str">
        <f t="shared" si="416"/>
        <v>项</v>
      </c>
    </row>
    <row r="1293" s="178" customFormat="1" ht="36" customHeight="1" spans="1:8">
      <c r="A1293" s="213" t="s">
        <v>2352</v>
      </c>
      <c r="B1293" s="214" t="s">
        <v>2353</v>
      </c>
      <c r="C1293" s="215">
        <v>0</v>
      </c>
      <c r="D1293" s="216">
        <f t="shared" si="414"/>
        <v>0</v>
      </c>
      <c r="E1293" s="218"/>
      <c r="F1293" s="218"/>
      <c r="G1293" s="217">
        <f t="shared" si="415"/>
        <v>0</v>
      </c>
      <c r="H1293" s="209" t="str">
        <f t="shared" si="416"/>
        <v>项</v>
      </c>
    </row>
    <row r="1294" s="178" customFormat="1" ht="36" customHeight="1" spans="1:8">
      <c r="A1294" s="213" t="s">
        <v>2354</v>
      </c>
      <c r="B1294" s="214" t="s">
        <v>2355</v>
      </c>
      <c r="C1294" s="215">
        <v>0</v>
      </c>
      <c r="D1294" s="216">
        <f t="shared" si="414"/>
        <v>0</v>
      </c>
      <c r="E1294" s="217"/>
      <c r="F1294" s="217"/>
      <c r="G1294" s="217">
        <f t="shared" si="415"/>
        <v>0</v>
      </c>
      <c r="H1294" s="209" t="str">
        <f t="shared" si="416"/>
        <v>项</v>
      </c>
    </row>
    <row r="1295" s="178" customFormat="1" ht="36" customHeight="1" spans="1:8">
      <c r="A1295" s="213" t="s">
        <v>2356</v>
      </c>
      <c r="B1295" s="214" t="s">
        <v>2357</v>
      </c>
      <c r="C1295" s="215">
        <v>0</v>
      </c>
      <c r="D1295" s="216">
        <f t="shared" si="414"/>
        <v>0</v>
      </c>
      <c r="E1295" s="218"/>
      <c r="F1295" s="218"/>
      <c r="G1295" s="217">
        <f t="shared" si="415"/>
        <v>0</v>
      </c>
      <c r="H1295" s="209" t="str">
        <f t="shared" si="416"/>
        <v>项</v>
      </c>
    </row>
    <row r="1296" s="178" customFormat="1" ht="36" customHeight="1" spans="1:8">
      <c r="A1296" s="213" t="s">
        <v>2358</v>
      </c>
      <c r="B1296" s="214" t="s">
        <v>2359</v>
      </c>
      <c r="C1296" s="207">
        <f>SUM(C1297:C1299)</f>
        <v>733</v>
      </c>
      <c r="D1296" s="208">
        <f>SUM(D1297:D1299)</f>
        <v>276</v>
      </c>
      <c r="E1296" s="207">
        <f>SUM(E1297:E1299)</f>
        <v>566</v>
      </c>
      <c r="F1296" s="207">
        <f>SUM(F1297:F1299)</f>
        <v>-290</v>
      </c>
      <c r="G1296" s="207">
        <f>SUM(G1297:G1299)</f>
        <v>1009</v>
      </c>
      <c r="H1296" s="209" t="s">
        <v>182</v>
      </c>
    </row>
    <row r="1297" s="178" customFormat="1" ht="36" customHeight="1" spans="1:8">
      <c r="A1297" s="213" t="s">
        <v>2360</v>
      </c>
      <c r="B1297" s="214" t="s">
        <v>2361</v>
      </c>
      <c r="C1297" s="215">
        <v>400</v>
      </c>
      <c r="D1297" s="216">
        <f t="shared" ref="D1297:D1299" si="417">E1297+F1297</f>
        <v>566</v>
      </c>
      <c r="E1297" s="219">
        <v>566</v>
      </c>
      <c r="F1297" s="218"/>
      <c r="G1297" s="217">
        <f t="shared" ref="G1297:G1299" si="418">C1297+D1297</f>
        <v>966</v>
      </c>
      <c r="H1297" s="209" t="str">
        <f t="shared" ref="H1297:H1299" si="419">IF(LEN(A1297)=3,"类",IF(LEN(A1297)=5,"款","项"))</f>
        <v>项</v>
      </c>
    </row>
    <row r="1298" s="178" customFormat="1" ht="36" customHeight="1" spans="1:8">
      <c r="A1298" s="213" t="s">
        <v>2362</v>
      </c>
      <c r="B1298" s="214" t="s">
        <v>2363</v>
      </c>
      <c r="C1298" s="215">
        <v>0</v>
      </c>
      <c r="D1298" s="216">
        <f t="shared" si="417"/>
        <v>0</v>
      </c>
      <c r="E1298" s="218"/>
      <c r="F1298" s="218"/>
      <c r="G1298" s="217">
        <f t="shared" si="418"/>
        <v>0</v>
      </c>
      <c r="H1298" s="209" t="str">
        <f t="shared" si="419"/>
        <v>项</v>
      </c>
    </row>
    <row r="1299" s="178" customFormat="1" ht="36" customHeight="1" spans="1:8">
      <c r="A1299" s="213" t="s">
        <v>2364</v>
      </c>
      <c r="B1299" s="214" t="s">
        <v>2365</v>
      </c>
      <c r="C1299" s="215">
        <v>333</v>
      </c>
      <c r="D1299" s="216">
        <f t="shared" si="417"/>
        <v>-290</v>
      </c>
      <c r="E1299" s="219"/>
      <c r="F1299" s="219">
        <v>-290</v>
      </c>
      <c r="G1299" s="217">
        <f t="shared" si="418"/>
        <v>43</v>
      </c>
      <c r="H1299" s="209" t="str">
        <f t="shared" si="419"/>
        <v>项</v>
      </c>
    </row>
    <row r="1300" s="178" customFormat="1" ht="36" customHeight="1" spans="1:8">
      <c r="A1300" s="213" t="s">
        <v>2366</v>
      </c>
      <c r="B1300" s="214" t="s">
        <v>2367</v>
      </c>
      <c r="C1300" s="207">
        <f>SUM(C1301:C1305)</f>
        <v>120</v>
      </c>
      <c r="D1300" s="208">
        <f>SUM(D1301:D1305)</f>
        <v>0</v>
      </c>
      <c r="E1300" s="207">
        <f>SUM(E1301:E1305)</f>
        <v>0</v>
      </c>
      <c r="F1300" s="207">
        <f>SUM(F1301:F1305)</f>
        <v>0</v>
      </c>
      <c r="G1300" s="207">
        <f>SUM(G1301:G1305)</f>
        <v>120</v>
      </c>
      <c r="H1300" s="209" t="s">
        <v>182</v>
      </c>
    </row>
    <row r="1301" s="178" customFormat="1" ht="36" customHeight="1" spans="1:8">
      <c r="A1301" s="213" t="s">
        <v>2368</v>
      </c>
      <c r="B1301" s="214" t="s">
        <v>2369</v>
      </c>
      <c r="C1301" s="215">
        <v>0</v>
      </c>
      <c r="D1301" s="216">
        <f t="shared" ref="D1301:D1305" si="420">E1301+F1301</f>
        <v>0</v>
      </c>
      <c r="E1301" s="218"/>
      <c r="F1301" s="218"/>
      <c r="G1301" s="217">
        <f t="shared" ref="G1301:G1305" si="421">C1301+D1301</f>
        <v>0</v>
      </c>
      <c r="H1301" s="209" t="str">
        <f t="shared" ref="H1301:H1305" si="422">IF(LEN(A1301)=3,"类",IF(LEN(A1301)=5,"款","项"))</f>
        <v>项</v>
      </c>
    </row>
    <row r="1302" s="178" customFormat="1" ht="36" customHeight="1" spans="1:8">
      <c r="A1302" s="213" t="s">
        <v>2370</v>
      </c>
      <c r="B1302" s="214" t="s">
        <v>2371</v>
      </c>
      <c r="C1302" s="215">
        <v>0</v>
      </c>
      <c r="D1302" s="216">
        <f t="shared" si="420"/>
        <v>0</v>
      </c>
      <c r="E1302" s="218"/>
      <c r="F1302" s="218"/>
      <c r="G1302" s="217">
        <f t="shared" si="421"/>
        <v>0</v>
      </c>
      <c r="H1302" s="209" t="str">
        <f t="shared" si="422"/>
        <v>项</v>
      </c>
    </row>
    <row r="1303" s="178" customFormat="1" ht="36" customHeight="1" spans="1:8">
      <c r="A1303" s="213" t="s">
        <v>2372</v>
      </c>
      <c r="B1303" s="214" t="s">
        <v>2373</v>
      </c>
      <c r="C1303" s="215">
        <v>120</v>
      </c>
      <c r="D1303" s="216">
        <f t="shared" si="420"/>
        <v>0</v>
      </c>
      <c r="E1303" s="218"/>
      <c r="F1303" s="218"/>
      <c r="G1303" s="217">
        <f t="shared" si="421"/>
        <v>120</v>
      </c>
      <c r="H1303" s="209" t="str">
        <f t="shared" si="422"/>
        <v>项</v>
      </c>
    </row>
    <row r="1304" s="178" customFormat="1" ht="36" customHeight="1" spans="1:8">
      <c r="A1304" s="213" t="s">
        <v>2374</v>
      </c>
      <c r="B1304" s="214" t="s">
        <v>2375</v>
      </c>
      <c r="C1304" s="215">
        <v>0</v>
      </c>
      <c r="D1304" s="216">
        <f t="shared" si="420"/>
        <v>0</v>
      </c>
      <c r="E1304" s="218"/>
      <c r="F1304" s="218"/>
      <c r="G1304" s="217">
        <f t="shared" si="421"/>
        <v>0</v>
      </c>
      <c r="H1304" s="209" t="str">
        <f t="shared" si="422"/>
        <v>项</v>
      </c>
    </row>
    <row r="1305" s="178" customFormat="1" ht="36" customHeight="1" spans="1:8">
      <c r="A1305" s="213" t="s">
        <v>2376</v>
      </c>
      <c r="B1305" s="214" t="s">
        <v>2377</v>
      </c>
      <c r="C1305" s="215">
        <v>0</v>
      </c>
      <c r="D1305" s="216">
        <f t="shared" si="420"/>
        <v>0</v>
      </c>
      <c r="E1305" s="218"/>
      <c r="F1305" s="218"/>
      <c r="G1305" s="217">
        <f t="shared" si="421"/>
        <v>0</v>
      </c>
      <c r="H1305" s="209" t="str">
        <f t="shared" si="422"/>
        <v>项</v>
      </c>
    </row>
    <row r="1306" s="178" customFormat="1" ht="36" customHeight="1" spans="1:8">
      <c r="A1306" s="213" t="s">
        <v>2378</v>
      </c>
      <c r="B1306" s="214" t="s">
        <v>2379</v>
      </c>
      <c r="C1306" s="207">
        <f>C1307</f>
        <v>9</v>
      </c>
      <c r="D1306" s="208">
        <f>D1307</f>
        <v>20</v>
      </c>
      <c r="E1306" s="207">
        <f>E1307</f>
        <v>20</v>
      </c>
      <c r="F1306" s="207">
        <f>F1307</f>
        <v>0</v>
      </c>
      <c r="G1306" s="207">
        <f>G1307</f>
        <v>29</v>
      </c>
      <c r="H1306" s="209" t="s">
        <v>182</v>
      </c>
    </row>
    <row r="1307" s="178" customFormat="1" ht="36" customHeight="1" spans="1:8">
      <c r="A1307" s="223" t="s">
        <v>2380</v>
      </c>
      <c r="B1307" s="214" t="s">
        <v>2379</v>
      </c>
      <c r="C1307" s="215">
        <v>9</v>
      </c>
      <c r="D1307" s="216">
        <f t="shared" ref="D1307:D1314" si="423">E1307+F1307</f>
        <v>20</v>
      </c>
      <c r="E1307" s="219">
        <v>20</v>
      </c>
      <c r="F1307" s="218"/>
      <c r="G1307" s="217">
        <f t="shared" ref="G1307:G1314" si="424">C1307+D1307</f>
        <v>29</v>
      </c>
      <c r="H1307" s="209" t="str">
        <f t="shared" ref="H1307:H1314" si="425">IF(LEN(A1307)=3,"类",IF(LEN(A1307)=5,"款","项"))</f>
        <v>项</v>
      </c>
    </row>
    <row r="1308" s="178" customFormat="1" ht="36" customHeight="1" spans="1:8">
      <c r="A1308" s="210" t="s">
        <v>161</v>
      </c>
      <c r="B1308" s="206" t="s">
        <v>162</v>
      </c>
      <c r="C1308" s="215">
        <v>3200</v>
      </c>
      <c r="D1308" s="216">
        <f t="shared" si="423"/>
        <v>-2048</v>
      </c>
      <c r="E1308" s="227"/>
      <c r="F1308" s="227">
        <v>-2048</v>
      </c>
      <c r="G1308" s="217">
        <f t="shared" si="424"/>
        <v>1152</v>
      </c>
      <c r="H1308" s="209" t="s">
        <v>2381</v>
      </c>
    </row>
    <row r="1309" s="178" customFormat="1" ht="36" customHeight="1" spans="1:8">
      <c r="A1309" s="210" t="s">
        <v>163</v>
      </c>
      <c r="B1309" s="206" t="s">
        <v>164</v>
      </c>
      <c r="C1309" s="207">
        <f>C1310</f>
        <v>4683</v>
      </c>
      <c r="D1309" s="208">
        <f>D1310</f>
        <v>1791</v>
      </c>
      <c r="E1309" s="207">
        <f>E1310</f>
        <v>1791</v>
      </c>
      <c r="F1309" s="207">
        <f>F1310</f>
        <v>0</v>
      </c>
      <c r="G1309" s="207">
        <f>G1310</f>
        <v>6474</v>
      </c>
      <c r="H1309" s="209" t="s">
        <v>179</v>
      </c>
    </row>
    <row r="1310" s="178" customFormat="1" ht="36" customHeight="1" spans="1:8">
      <c r="A1310" s="213" t="s">
        <v>2382</v>
      </c>
      <c r="B1310" s="214" t="s">
        <v>2383</v>
      </c>
      <c r="C1310" s="207">
        <f>SUM(C1311:C1314)</f>
        <v>4683</v>
      </c>
      <c r="D1310" s="208">
        <f>SUM(D1311:D1314)</f>
        <v>1791</v>
      </c>
      <c r="E1310" s="207">
        <f>SUM(E1311:E1314)</f>
        <v>1791</v>
      </c>
      <c r="F1310" s="207">
        <f>SUM(F1311:F1314)</f>
        <v>0</v>
      </c>
      <c r="G1310" s="207">
        <f>SUM(G1311:G1314)</f>
        <v>6474</v>
      </c>
      <c r="H1310" s="209" t="s">
        <v>182</v>
      </c>
    </row>
    <row r="1311" s="178" customFormat="1" ht="36" customHeight="1" spans="1:8">
      <c r="A1311" s="213" t="s">
        <v>2384</v>
      </c>
      <c r="B1311" s="214" t="s">
        <v>2385</v>
      </c>
      <c r="C1311" s="215">
        <v>4683</v>
      </c>
      <c r="D1311" s="216">
        <f t="shared" si="423"/>
        <v>1791</v>
      </c>
      <c r="E1311" s="219">
        <v>1791</v>
      </c>
      <c r="F1311" s="218"/>
      <c r="G1311" s="217">
        <f t="shared" si="424"/>
        <v>6474</v>
      </c>
      <c r="H1311" s="209" t="str">
        <f t="shared" si="425"/>
        <v>项</v>
      </c>
    </row>
    <row r="1312" s="178" customFormat="1" ht="36" customHeight="1" spans="1:8">
      <c r="A1312" s="213" t="s">
        <v>2386</v>
      </c>
      <c r="B1312" s="214" t="s">
        <v>2387</v>
      </c>
      <c r="C1312" s="215">
        <v>0</v>
      </c>
      <c r="D1312" s="216">
        <f t="shared" si="423"/>
        <v>0</v>
      </c>
      <c r="E1312" s="218"/>
      <c r="F1312" s="218"/>
      <c r="G1312" s="217">
        <f t="shared" si="424"/>
        <v>0</v>
      </c>
      <c r="H1312" s="209" t="str">
        <f t="shared" si="425"/>
        <v>项</v>
      </c>
    </row>
    <row r="1313" s="178" customFormat="1" ht="36" customHeight="1" spans="1:8">
      <c r="A1313" s="213" t="s">
        <v>2388</v>
      </c>
      <c r="B1313" s="214" t="s">
        <v>2389</v>
      </c>
      <c r="C1313" s="215">
        <v>0</v>
      </c>
      <c r="D1313" s="216">
        <f t="shared" si="423"/>
        <v>0</v>
      </c>
      <c r="E1313" s="218"/>
      <c r="F1313" s="218"/>
      <c r="G1313" s="217">
        <f t="shared" si="424"/>
        <v>0</v>
      </c>
      <c r="H1313" s="209" t="str">
        <f t="shared" si="425"/>
        <v>项</v>
      </c>
    </row>
    <row r="1314" s="178" customFormat="1" ht="36" customHeight="1" spans="1:8">
      <c r="A1314" s="213">
        <v>2320399</v>
      </c>
      <c r="B1314" s="214" t="s">
        <v>2390</v>
      </c>
      <c r="C1314" s="215">
        <v>0</v>
      </c>
      <c r="D1314" s="216">
        <f t="shared" si="423"/>
        <v>0</v>
      </c>
      <c r="E1314" s="218"/>
      <c r="F1314" s="218"/>
      <c r="G1314" s="217">
        <f t="shared" si="424"/>
        <v>0</v>
      </c>
      <c r="H1314" s="209" t="str">
        <f t="shared" si="425"/>
        <v>项</v>
      </c>
    </row>
    <row r="1315" s="178" customFormat="1" ht="36" customHeight="1" spans="1:8">
      <c r="A1315" s="210" t="s">
        <v>165</v>
      </c>
      <c r="B1315" s="206" t="s">
        <v>166</v>
      </c>
      <c r="C1315" s="207">
        <f>C1316</f>
        <v>30</v>
      </c>
      <c r="D1315" s="208">
        <f>D1316</f>
        <v>0</v>
      </c>
      <c r="E1315" s="207">
        <f>E1316</f>
        <v>0</v>
      </c>
      <c r="F1315" s="207">
        <f>F1316</f>
        <v>0</v>
      </c>
      <c r="G1315" s="207">
        <f>G1316</f>
        <v>30</v>
      </c>
      <c r="H1315" s="209" t="s">
        <v>179</v>
      </c>
    </row>
    <row r="1316" s="178" customFormat="1" ht="36" customHeight="1" spans="1:8">
      <c r="A1316" s="213" t="s">
        <v>2391</v>
      </c>
      <c r="B1316" s="214" t="s">
        <v>2392</v>
      </c>
      <c r="C1316" s="215">
        <v>30</v>
      </c>
      <c r="D1316" s="216">
        <f t="shared" ref="D1316:D1319" si="426">E1316+F1316</f>
        <v>0</v>
      </c>
      <c r="E1316" s="227"/>
      <c r="F1316" s="227"/>
      <c r="G1316" s="217">
        <f t="shared" ref="G1316:G1319" si="427">C1316+D1316</f>
        <v>30</v>
      </c>
      <c r="H1316" s="209" t="s">
        <v>2393</v>
      </c>
    </row>
    <row r="1317" s="178" customFormat="1" ht="36" customHeight="1" spans="1:8">
      <c r="A1317" s="210" t="s">
        <v>167</v>
      </c>
      <c r="B1317" s="206" t="s">
        <v>168</v>
      </c>
      <c r="C1317" s="207">
        <f>SUM(C1318:C1319)</f>
        <v>2203</v>
      </c>
      <c r="D1317" s="208">
        <f>SUM(D1318:D1319)</f>
        <v>-950</v>
      </c>
      <c r="E1317" s="207">
        <f>SUM(E1318:E1319)</f>
        <v>0</v>
      </c>
      <c r="F1317" s="207">
        <f>SUM(F1318:F1319)</f>
        <v>-950</v>
      </c>
      <c r="G1317" s="207">
        <f>SUM(G1318:G1319)</f>
        <v>1253</v>
      </c>
      <c r="H1317" s="209" t="s">
        <v>179</v>
      </c>
    </row>
    <row r="1318" s="178" customFormat="1" ht="36" customHeight="1" spans="1:8">
      <c r="A1318" s="213" t="s">
        <v>2394</v>
      </c>
      <c r="B1318" s="214" t="s">
        <v>2395</v>
      </c>
      <c r="C1318" s="215">
        <v>0</v>
      </c>
      <c r="D1318" s="216">
        <f t="shared" si="426"/>
        <v>0</v>
      </c>
      <c r="E1318" s="221"/>
      <c r="F1318" s="221"/>
      <c r="G1318" s="217">
        <f t="shared" si="427"/>
        <v>0</v>
      </c>
      <c r="H1318" s="209" t="s">
        <v>2393</v>
      </c>
    </row>
    <row r="1319" s="178" customFormat="1" ht="36" customHeight="1" spans="1:8">
      <c r="A1319" s="228" t="s">
        <v>2396</v>
      </c>
      <c r="B1319" s="229" t="s">
        <v>2065</v>
      </c>
      <c r="C1319" s="215">
        <v>2203</v>
      </c>
      <c r="D1319" s="216">
        <f t="shared" si="426"/>
        <v>-950</v>
      </c>
      <c r="E1319" s="219"/>
      <c r="F1319" s="219">
        <v>-950</v>
      </c>
      <c r="G1319" s="217">
        <f t="shared" si="427"/>
        <v>1253</v>
      </c>
      <c r="H1319" s="209" t="s">
        <v>2393</v>
      </c>
    </row>
    <row r="1320" ht="36" customHeight="1" spans="1:8">
      <c r="A1320" s="230"/>
      <c r="B1320" s="206" t="s">
        <v>169</v>
      </c>
      <c r="C1320" s="207">
        <f>SUM(C1317,C1315,C1309,C1308,C1250,C1192,C1172,C1127,C1117,C1090,C1070,C1000,C936,C825,C802,C721,C648,C519,C462,C406,C354,C264,C243,C240,C5)</f>
        <v>176047</v>
      </c>
      <c r="D1320" s="208">
        <f>SUM(D1317,D1315,D1309,D1308,D1250,D1192,D1172,D1127,D1117,D1090,D1070,D1000,D936,D825,D802,D721,D648,D519,D462,D406,D354,D264,D243,D240,D5)</f>
        <v>-4539</v>
      </c>
      <c r="E1320" s="207">
        <f>SUM(E1317,E1315,E1309,E1308,E1250,E1192,E1172,E1127,E1117,E1090,E1070,E1000,E936,E825,E802,E721,E648,E519,E462,E406,E354,E264,E243,E240,E5)</f>
        <v>79606</v>
      </c>
      <c r="F1320" s="207">
        <f>SUM(F1317,F1315,F1309,F1308,F1250,F1192,F1172,F1127,F1117,F1090,F1070,F1000,F936,F825,F802,F721,F648,F519,F462,F406,F354,F264,F243,F240,F5)</f>
        <v>-84145</v>
      </c>
      <c r="G1320" s="207">
        <f>SUM(G1317,G1315,G1309,G1308,G1250,G1192,G1172,G1127,G1117,G1090,G1070,G1000,G936,G825,G802,G721,G648,G519,G462,G406,G354,G264,G243,G240,G5)</f>
        <v>171508</v>
      </c>
      <c r="H1320" s="209" t="s">
        <v>76</v>
      </c>
    </row>
    <row r="1321" ht="36" customHeight="1" spans="1:8">
      <c r="A1321" s="231">
        <v>2300602</v>
      </c>
      <c r="B1321" s="214" t="s">
        <v>170</v>
      </c>
      <c r="C1321" s="215">
        <v>8000</v>
      </c>
      <c r="D1321" s="216">
        <f>E1321+F1321</f>
        <v>7153</v>
      </c>
      <c r="E1321" s="218">
        <v>7153</v>
      </c>
      <c r="F1321" s="218"/>
      <c r="G1321" s="217">
        <f>C1321+D1321</f>
        <v>15153</v>
      </c>
      <c r="H1321" s="232"/>
    </row>
    <row r="1322" ht="36" customHeight="1" spans="1:8">
      <c r="A1322" s="231">
        <v>23015</v>
      </c>
      <c r="B1322" s="214" t="s">
        <v>171</v>
      </c>
      <c r="C1322" s="215"/>
      <c r="D1322" s="233"/>
      <c r="E1322" s="218"/>
      <c r="F1322" s="218"/>
      <c r="G1322" s="217">
        <f t="shared" ref="G1321:G1324" si="428">C1322+F1322</f>
        <v>0</v>
      </c>
      <c r="H1322" s="232"/>
    </row>
    <row r="1323" ht="36" customHeight="1" spans="1:8">
      <c r="A1323" s="231">
        <v>23009</v>
      </c>
      <c r="B1323" s="214" t="s">
        <v>172</v>
      </c>
      <c r="C1323" s="215"/>
      <c r="D1323" s="233"/>
      <c r="E1323" s="218"/>
      <c r="F1323" s="218"/>
      <c r="G1323" s="217">
        <f t="shared" si="428"/>
        <v>0</v>
      </c>
      <c r="H1323" s="232"/>
    </row>
    <row r="1324" ht="36" customHeight="1" spans="1:8">
      <c r="A1324" s="231">
        <v>2310301</v>
      </c>
      <c r="B1324" s="214" t="s">
        <v>173</v>
      </c>
      <c r="C1324" s="215">
        <v>31396</v>
      </c>
      <c r="D1324" s="216">
        <f>E1324+F1324</f>
        <v>0</v>
      </c>
      <c r="E1324" s="218"/>
      <c r="F1324" s="218"/>
      <c r="G1324" s="217">
        <f t="shared" si="428"/>
        <v>31396</v>
      </c>
      <c r="H1324" s="232"/>
    </row>
    <row r="1325" ht="36" customHeight="1" spans="1:8">
      <c r="A1325" s="234"/>
      <c r="B1325" s="206" t="s">
        <v>174</v>
      </c>
      <c r="C1325" s="207">
        <f>SUM(C1320:C1324)</f>
        <v>215443</v>
      </c>
      <c r="D1325" s="208">
        <f>SUM(D1320:D1324)</f>
        <v>2614</v>
      </c>
      <c r="E1325" s="207">
        <f>SUM(E1320:E1324)</f>
        <v>86759</v>
      </c>
      <c r="F1325" s="207">
        <f>SUM(F1320:F1324)</f>
        <v>-84145</v>
      </c>
      <c r="G1325" s="207">
        <f>SUM(G1320:G1324)</f>
        <v>218057</v>
      </c>
      <c r="H1325" s="209" t="s">
        <v>179</v>
      </c>
    </row>
    <row r="1326" spans="3:7">
      <c r="C1326" s="235"/>
      <c r="D1326" s="236"/>
      <c r="E1326" s="235"/>
      <c r="F1326" s="235"/>
      <c r="G1326" s="235"/>
    </row>
    <row r="1328" spans="3:7">
      <c r="C1328" s="235"/>
      <c r="D1328" s="236"/>
      <c r="E1328" s="235"/>
      <c r="F1328" s="235"/>
      <c r="G1328" s="235"/>
    </row>
    <row r="1329" spans="3:7">
      <c r="C1329" s="235"/>
      <c r="D1329" s="236"/>
      <c r="E1329" s="235"/>
      <c r="F1329" s="235"/>
      <c r="G1329" s="235"/>
    </row>
    <row r="1330" spans="3:7">
      <c r="C1330" s="235"/>
      <c r="D1330" s="236"/>
      <c r="E1330" s="235"/>
      <c r="F1330" s="235"/>
      <c r="G1330" s="235"/>
    </row>
    <row r="1331" spans="3:7">
      <c r="C1331" s="235"/>
      <c r="D1331" s="236"/>
      <c r="E1331" s="235"/>
      <c r="F1331" s="235"/>
      <c r="G1331" s="235"/>
    </row>
    <row r="1333" spans="3:7">
      <c r="C1333" s="235"/>
      <c r="D1333" s="236"/>
      <c r="E1333" s="235"/>
      <c r="F1333" s="235"/>
      <c r="G1333" s="235"/>
    </row>
  </sheetData>
  <mergeCells count="8">
    <mergeCell ref="A1:I1"/>
    <mergeCell ref="A2:C2"/>
    <mergeCell ref="D3:F3"/>
    <mergeCell ref="A3:A4"/>
    <mergeCell ref="B3:B4"/>
    <mergeCell ref="C3:C4"/>
    <mergeCell ref="G3:G4"/>
    <mergeCell ref="H3:H4"/>
  </mergeCells>
  <dataValidations count="3">
    <dataValidation type="custom" allowBlank="1" showInputMessage="1" showErrorMessage="1" sqref="C980 D980 E980 F980 G980">
      <formula1>"ISBLANK(D978)"</formula1>
    </dataValidation>
    <dataValidation type="custom" allowBlank="1" showInputMessage="1" showErrorMessage="1" sqref="C1211 D1211 E1211 F1211 G1211">
      <formula1>"ISBLANK(D1209)"</formula1>
    </dataValidation>
    <dataValidation type="custom" allowBlank="1" showInputMessage="1" showErrorMessage="1" sqref="C1269 D1269 E1269 F1269 G1269">
      <formula1>"ISBLANK(D1256)"</formula1>
    </dataValidation>
  </dataValidation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2"/>
  <sheetViews>
    <sheetView showGridLines="0" showZeros="0" zoomScale="90" zoomScaleNormal="90" zoomScaleSheetLayoutView="60" workbookViewId="0">
      <pane xSplit="1" ySplit="3" topLeftCell="B64" activePane="bottomRight" state="frozenSplit"/>
      <selection/>
      <selection pane="topRight"/>
      <selection pane="bottomLeft"/>
      <selection pane="bottomRight" activeCell="J74" sqref="J74"/>
    </sheetView>
  </sheetViews>
  <sheetFormatPr defaultColWidth="9" defaultRowHeight="13.5" customHeight="1" outlineLevelCol="5"/>
  <cols>
    <col min="1" max="1" width="12.25" style="143" customWidth="1"/>
    <col min="2" max="2" width="28.3333333333333" style="142" customWidth="1"/>
    <col min="3" max="3" width="19.1666666666667" style="142" customWidth="1"/>
    <col min="4" max="4" width="17.3583333333333" style="142" customWidth="1"/>
    <col min="5" max="5" width="23.1916666666667" style="142" customWidth="1"/>
    <col min="6" max="16378" width="9" style="143" customWidth="1"/>
    <col min="16379" max="16384" width="9" style="143"/>
  </cols>
  <sheetData>
    <row r="1" ht="37.5" customHeight="1" spans="1:5">
      <c r="A1" s="164" t="s">
        <v>2399</v>
      </c>
      <c r="B1" s="147"/>
      <c r="C1" s="147"/>
      <c r="D1" s="147"/>
      <c r="E1" s="147"/>
    </row>
    <row r="2" ht="21" customHeight="1" spans="1:5">
      <c r="A2" s="165"/>
      <c r="B2" s="166"/>
      <c r="C2" s="166"/>
      <c r="D2" s="167"/>
      <c r="E2" s="167" t="s">
        <v>2400</v>
      </c>
    </row>
    <row r="3" ht="53" customHeight="1" spans="1:6">
      <c r="A3" s="148" t="s">
        <v>115</v>
      </c>
      <c r="B3" s="149" t="s">
        <v>2401</v>
      </c>
      <c r="C3" s="168" t="s">
        <v>2402</v>
      </c>
      <c r="D3" s="58" t="s">
        <v>22</v>
      </c>
      <c r="E3" s="58" t="s">
        <v>23</v>
      </c>
      <c r="F3" s="151" t="s">
        <v>2381</v>
      </c>
    </row>
    <row r="4" ht="27.75" customHeight="1" spans="1:6">
      <c r="A4" s="159" t="s">
        <v>2403</v>
      </c>
      <c r="B4" s="169" t="s">
        <v>2404</v>
      </c>
      <c r="C4" s="170">
        <v>0</v>
      </c>
      <c r="D4" s="170">
        <v>0</v>
      </c>
      <c r="E4" s="170">
        <f>C4+D4</f>
        <v>0</v>
      </c>
      <c r="F4" s="160" t="str">
        <f>IF(LEN(A4)=7,"类",IF(LEN(A4)=7,"款","项"))</f>
        <v>类</v>
      </c>
    </row>
    <row r="5" ht="27.75" customHeight="1" spans="1:6">
      <c r="A5" s="159" t="s">
        <v>2405</v>
      </c>
      <c r="B5" s="169" t="s">
        <v>2406</v>
      </c>
      <c r="C5" s="170">
        <v>0</v>
      </c>
      <c r="D5" s="170">
        <v>0</v>
      </c>
      <c r="E5" s="170">
        <f t="shared" ref="E5:E12" si="0">C5+D5</f>
        <v>0</v>
      </c>
      <c r="F5" s="160" t="str">
        <f t="shared" ref="F5:F36" si="1">IF(LEN(A5)=7,"类",IF(LEN(A5)=7,"款","项"))</f>
        <v>类</v>
      </c>
    </row>
    <row r="6" ht="27.75" customHeight="1" spans="1:6">
      <c r="A6" s="159" t="s">
        <v>2407</v>
      </c>
      <c r="B6" s="169" t="s">
        <v>2408</v>
      </c>
      <c r="C6" s="170">
        <v>0</v>
      </c>
      <c r="D6" s="170">
        <v>0</v>
      </c>
      <c r="E6" s="170">
        <f t="shared" si="0"/>
        <v>0</v>
      </c>
      <c r="F6" s="160" t="str">
        <f t="shared" si="1"/>
        <v>类</v>
      </c>
    </row>
    <row r="7" ht="27.75" customHeight="1" spans="1:6">
      <c r="A7" s="159" t="s">
        <v>2409</v>
      </c>
      <c r="B7" s="169" t="s">
        <v>2410</v>
      </c>
      <c r="C7" s="170">
        <v>0</v>
      </c>
      <c r="D7" s="170">
        <v>0</v>
      </c>
      <c r="E7" s="170">
        <f t="shared" si="0"/>
        <v>0</v>
      </c>
      <c r="F7" s="160" t="str">
        <f t="shared" si="1"/>
        <v>类</v>
      </c>
    </row>
    <row r="8" ht="27.75" customHeight="1" spans="1:6">
      <c r="A8" s="159" t="s">
        <v>2411</v>
      </c>
      <c r="B8" s="169" t="s">
        <v>2412</v>
      </c>
      <c r="C8" s="170">
        <v>0</v>
      </c>
      <c r="D8" s="170">
        <v>0</v>
      </c>
      <c r="E8" s="170">
        <f t="shared" si="0"/>
        <v>0</v>
      </c>
      <c r="F8" s="160" t="str">
        <f t="shared" si="1"/>
        <v>类</v>
      </c>
    </row>
    <row r="9" ht="27.75" customHeight="1" spans="1:6">
      <c r="A9" s="159" t="s">
        <v>2413</v>
      </c>
      <c r="B9" s="169" t="s">
        <v>2414</v>
      </c>
      <c r="C9" s="170">
        <v>0</v>
      </c>
      <c r="D9" s="170">
        <v>0</v>
      </c>
      <c r="E9" s="170">
        <f t="shared" si="0"/>
        <v>0</v>
      </c>
      <c r="F9" s="160" t="str">
        <f t="shared" si="1"/>
        <v>类</v>
      </c>
    </row>
    <row r="10" ht="27.75" customHeight="1" spans="1:6">
      <c r="A10" s="159" t="s">
        <v>2415</v>
      </c>
      <c r="B10" s="169" t="s">
        <v>2416</v>
      </c>
      <c r="C10" s="170">
        <v>0</v>
      </c>
      <c r="D10" s="170">
        <v>0</v>
      </c>
      <c r="E10" s="170">
        <f t="shared" si="0"/>
        <v>0</v>
      </c>
      <c r="F10" s="160" t="str">
        <f t="shared" si="1"/>
        <v>类</v>
      </c>
    </row>
    <row r="11" ht="27.75" customHeight="1" spans="1:6">
      <c r="A11" s="159" t="s">
        <v>2417</v>
      </c>
      <c r="B11" s="169" t="s">
        <v>2418</v>
      </c>
      <c r="C11" s="170">
        <v>150</v>
      </c>
      <c r="D11" s="170">
        <v>-150</v>
      </c>
      <c r="E11" s="170">
        <f t="shared" si="0"/>
        <v>0</v>
      </c>
      <c r="F11" s="160" t="str">
        <f t="shared" si="1"/>
        <v>类</v>
      </c>
    </row>
    <row r="12" ht="27.75" customHeight="1" spans="1:6">
      <c r="A12" s="159" t="s">
        <v>2419</v>
      </c>
      <c r="B12" s="153" t="s">
        <v>2420</v>
      </c>
      <c r="C12" s="154">
        <v>0</v>
      </c>
      <c r="D12" s="154">
        <v>0</v>
      </c>
      <c r="E12" s="170">
        <f t="shared" si="0"/>
        <v>0</v>
      </c>
      <c r="F12" s="160" t="str">
        <f t="shared" si="1"/>
        <v>类</v>
      </c>
    </row>
    <row r="13" ht="27.75" customHeight="1" spans="1:6">
      <c r="A13" s="159" t="s">
        <v>2421</v>
      </c>
      <c r="B13" s="153" t="s">
        <v>2422</v>
      </c>
      <c r="C13" s="154">
        <f>SUM(C14:C19)</f>
        <v>33600</v>
      </c>
      <c r="D13" s="154">
        <f>SUM(D14:D19)</f>
        <v>9098</v>
      </c>
      <c r="E13" s="154">
        <f>SUM(E14:E19)</f>
        <v>42698</v>
      </c>
      <c r="F13" s="160" t="str">
        <f t="shared" si="1"/>
        <v>类</v>
      </c>
    </row>
    <row r="14" ht="27.75" customHeight="1" spans="1:6">
      <c r="A14" s="152" t="s">
        <v>2423</v>
      </c>
      <c r="B14" s="156" t="s">
        <v>2424</v>
      </c>
      <c r="C14" s="157">
        <v>30600</v>
      </c>
      <c r="D14" s="157">
        <v>-14282</v>
      </c>
      <c r="E14" s="157">
        <f t="shared" ref="E14:E21" si="2">C14+D14</f>
        <v>16318</v>
      </c>
      <c r="F14" s="155" t="str">
        <f t="shared" si="1"/>
        <v>项</v>
      </c>
    </row>
    <row r="15" ht="27.75" customHeight="1" spans="1:6">
      <c r="A15" s="152" t="s">
        <v>2425</v>
      </c>
      <c r="B15" s="156" t="s">
        <v>2426</v>
      </c>
      <c r="C15" s="157">
        <v>1000</v>
      </c>
      <c r="D15" s="157">
        <v>-894</v>
      </c>
      <c r="E15" s="157">
        <f t="shared" si="2"/>
        <v>106</v>
      </c>
      <c r="F15" s="155" t="str">
        <f t="shared" si="1"/>
        <v>项</v>
      </c>
    </row>
    <row r="16" ht="27.75" customHeight="1" spans="1:6">
      <c r="A16" s="152" t="s">
        <v>2427</v>
      </c>
      <c r="B16" s="156" t="s">
        <v>2428</v>
      </c>
      <c r="C16" s="157">
        <v>2000</v>
      </c>
      <c r="D16" s="157">
        <v>25487</v>
      </c>
      <c r="E16" s="157">
        <f t="shared" si="2"/>
        <v>27487</v>
      </c>
      <c r="F16" s="155" t="str">
        <f t="shared" si="1"/>
        <v>项</v>
      </c>
    </row>
    <row r="17" ht="27.75" customHeight="1" spans="1:6">
      <c r="A17" s="152" t="s">
        <v>2429</v>
      </c>
      <c r="B17" s="156" t="s">
        <v>2430</v>
      </c>
      <c r="C17" s="157">
        <v>0</v>
      </c>
      <c r="D17" s="157"/>
      <c r="E17" s="157">
        <f t="shared" si="2"/>
        <v>0</v>
      </c>
      <c r="F17" s="155" t="str">
        <f t="shared" si="1"/>
        <v>项</v>
      </c>
    </row>
    <row r="18" ht="27.75" customHeight="1" spans="1:6">
      <c r="A18" s="152" t="s">
        <v>2431</v>
      </c>
      <c r="B18" s="156" t="s">
        <v>2432</v>
      </c>
      <c r="C18" s="157">
        <v>0</v>
      </c>
      <c r="D18" s="157">
        <v>-1213</v>
      </c>
      <c r="E18" s="157">
        <f t="shared" si="2"/>
        <v>-1213</v>
      </c>
      <c r="F18" s="155" t="str">
        <f t="shared" si="1"/>
        <v>项</v>
      </c>
    </row>
    <row r="19" ht="27.75" customHeight="1" spans="1:6">
      <c r="A19" s="152" t="s">
        <v>2433</v>
      </c>
      <c r="B19" s="156" t="s">
        <v>2434</v>
      </c>
      <c r="C19" s="157">
        <v>0</v>
      </c>
      <c r="D19" s="157"/>
      <c r="E19" s="157">
        <f t="shared" si="2"/>
        <v>0</v>
      </c>
      <c r="F19" s="155" t="str">
        <f t="shared" si="1"/>
        <v>项</v>
      </c>
    </row>
    <row r="20" ht="27.75" customHeight="1" spans="1:6">
      <c r="A20" s="159" t="s">
        <v>2435</v>
      </c>
      <c r="B20" s="153" t="s">
        <v>2436</v>
      </c>
      <c r="C20" s="154">
        <v>0</v>
      </c>
      <c r="D20" s="154">
        <v>0</v>
      </c>
      <c r="E20" s="157">
        <f t="shared" si="2"/>
        <v>0</v>
      </c>
      <c r="F20" s="160" t="str">
        <f t="shared" si="1"/>
        <v>类</v>
      </c>
    </row>
    <row r="21" ht="27.75" customHeight="1" spans="1:6">
      <c r="A21" s="171" t="s">
        <v>2437</v>
      </c>
      <c r="B21" s="172" t="s">
        <v>2438</v>
      </c>
      <c r="C21" s="154">
        <v>0</v>
      </c>
      <c r="D21" s="154">
        <v>0</v>
      </c>
      <c r="E21" s="157">
        <f t="shared" si="2"/>
        <v>0</v>
      </c>
      <c r="F21" s="160" t="str">
        <f t="shared" si="1"/>
        <v>类</v>
      </c>
    </row>
    <row r="22" ht="27.75" customHeight="1" spans="1:6">
      <c r="A22" s="171" t="s">
        <v>2439</v>
      </c>
      <c r="B22" s="172" t="s">
        <v>2440</v>
      </c>
      <c r="C22" s="154">
        <f>SUM(C23:C24)</f>
        <v>0</v>
      </c>
      <c r="D22" s="154">
        <f>SUM(D23:D24)</f>
        <v>0</v>
      </c>
      <c r="E22" s="154">
        <f>SUM(E23:E24)</f>
        <v>0</v>
      </c>
      <c r="F22" s="160" t="str">
        <f t="shared" si="1"/>
        <v>类</v>
      </c>
    </row>
    <row r="23" ht="27.75" customHeight="1" spans="1:6">
      <c r="A23" s="173" t="s">
        <v>2441</v>
      </c>
      <c r="B23" s="174" t="s">
        <v>2442</v>
      </c>
      <c r="C23" s="157">
        <v>0</v>
      </c>
      <c r="D23" s="157"/>
      <c r="E23" s="157">
        <f>C23+D23</f>
        <v>0</v>
      </c>
      <c r="F23" s="155" t="str">
        <f t="shared" si="1"/>
        <v>项</v>
      </c>
    </row>
    <row r="24" ht="27.75" customHeight="1" spans="1:6">
      <c r="A24" s="173" t="s">
        <v>2443</v>
      </c>
      <c r="B24" s="174" t="s">
        <v>2444</v>
      </c>
      <c r="C24" s="157">
        <v>0</v>
      </c>
      <c r="D24" s="157"/>
      <c r="E24" s="157">
        <f>C24+D24</f>
        <v>0</v>
      </c>
      <c r="F24" s="155" t="str">
        <f t="shared" si="1"/>
        <v>项</v>
      </c>
    </row>
    <row r="25" ht="27.75" customHeight="1" spans="1:6">
      <c r="A25" s="171" t="s">
        <v>2445</v>
      </c>
      <c r="B25" s="172" t="s">
        <v>2446</v>
      </c>
      <c r="C25" s="154">
        <v>1500</v>
      </c>
      <c r="D25" s="154">
        <v>-1352</v>
      </c>
      <c r="E25" s="157">
        <f>C25+D25</f>
        <v>148</v>
      </c>
      <c r="F25" s="160" t="str">
        <f t="shared" si="1"/>
        <v>类</v>
      </c>
    </row>
    <row r="26" ht="27.75" customHeight="1" spans="1:6">
      <c r="A26" s="171" t="s">
        <v>2447</v>
      </c>
      <c r="B26" s="172" t="s">
        <v>2448</v>
      </c>
      <c r="C26" s="154">
        <v>0</v>
      </c>
      <c r="D26" s="154"/>
      <c r="E26" s="157">
        <f t="shared" ref="E26:E33" si="3">C26+D26</f>
        <v>0</v>
      </c>
      <c r="F26" s="160" t="str">
        <f t="shared" si="1"/>
        <v>类</v>
      </c>
    </row>
    <row r="27" ht="27.75" customHeight="1" spans="1:6">
      <c r="A27" s="171" t="s">
        <v>2449</v>
      </c>
      <c r="B27" s="172" t="s">
        <v>2450</v>
      </c>
      <c r="C27" s="154">
        <v>0</v>
      </c>
      <c r="D27" s="154"/>
      <c r="E27" s="157">
        <f t="shared" si="3"/>
        <v>0</v>
      </c>
      <c r="F27" s="160" t="str">
        <f t="shared" si="1"/>
        <v>类</v>
      </c>
    </row>
    <row r="28" ht="27.75" customHeight="1" spans="1:6">
      <c r="A28" s="159" t="s">
        <v>2451</v>
      </c>
      <c r="B28" s="153" t="s">
        <v>2452</v>
      </c>
      <c r="C28" s="154">
        <v>0</v>
      </c>
      <c r="D28" s="154"/>
      <c r="E28" s="157">
        <f t="shared" si="3"/>
        <v>0</v>
      </c>
      <c r="F28" s="160" t="str">
        <f t="shared" si="1"/>
        <v>类</v>
      </c>
    </row>
    <row r="29" ht="27.75" customHeight="1" spans="1:6">
      <c r="A29" s="159" t="s">
        <v>2453</v>
      </c>
      <c r="B29" s="153" t="s">
        <v>2454</v>
      </c>
      <c r="C29" s="154">
        <v>0</v>
      </c>
      <c r="D29" s="154"/>
      <c r="E29" s="157">
        <f t="shared" si="3"/>
        <v>0</v>
      </c>
      <c r="F29" s="160" t="str">
        <f t="shared" si="1"/>
        <v>类</v>
      </c>
    </row>
    <row r="30" ht="27.75" customHeight="1" spans="1:6">
      <c r="A30" s="159" t="s">
        <v>2455</v>
      </c>
      <c r="B30" s="153" t="s">
        <v>2456</v>
      </c>
      <c r="C30" s="154">
        <v>0</v>
      </c>
      <c r="D30" s="154"/>
      <c r="E30" s="157">
        <f t="shared" si="3"/>
        <v>0</v>
      </c>
      <c r="F30" s="160" t="str">
        <f t="shared" si="1"/>
        <v>类</v>
      </c>
    </row>
    <row r="31" ht="27.75" customHeight="1" spans="1:6">
      <c r="A31" s="159" t="s">
        <v>2457</v>
      </c>
      <c r="B31" s="153" t="s">
        <v>2458</v>
      </c>
      <c r="C31" s="154">
        <v>0</v>
      </c>
      <c r="D31" s="154"/>
      <c r="E31" s="157">
        <f t="shared" si="3"/>
        <v>0</v>
      </c>
      <c r="F31" s="160" t="str">
        <f t="shared" si="1"/>
        <v>类</v>
      </c>
    </row>
    <row r="32" ht="27.75" customHeight="1" spans="1:6">
      <c r="A32" s="159" t="s">
        <v>2459</v>
      </c>
      <c r="B32" s="153" t="s">
        <v>2460</v>
      </c>
      <c r="C32" s="154">
        <v>0</v>
      </c>
      <c r="D32" s="154"/>
      <c r="E32" s="157">
        <f t="shared" si="3"/>
        <v>0</v>
      </c>
      <c r="F32" s="160" t="str">
        <f t="shared" si="1"/>
        <v>类</v>
      </c>
    </row>
    <row r="33" ht="27.75" customHeight="1" spans="1:6">
      <c r="A33" s="159" t="s">
        <v>2461</v>
      </c>
      <c r="B33" s="153" t="s">
        <v>2462</v>
      </c>
      <c r="C33" s="154">
        <v>0</v>
      </c>
      <c r="D33" s="154">
        <v>1067</v>
      </c>
      <c r="E33" s="154">
        <f t="shared" si="3"/>
        <v>1067</v>
      </c>
      <c r="F33" s="160" t="str">
        <f t="shared" si="1"/>
        <v>类</v>
      </c>
    </row>
    <row r="34" ht="27.75" customHeight="1" spans="1:6">
      <c r="A34" s="159" t="s">
        <v>2463</v>
      </c>
      <c r="B34" s="153" t="s">
        <v>2464</v>
      </c>
      <c r="C34" s="154">
        <f>SUM(C35:C41)</f>
        <v>0</v>
      </c>
      <c r="D34" s="154">
        <f>SUM(D35:D41)</f>
        <v>0</v>
      </c>
      <c r="E34" s="154">
        <f>SUM(E35:E41)</f>
        <v>0</v>
      </c>
      <c r="F34" s="160" t="str">
        <f t="shared" si="1"/>
        <v>类</v>
      </c>
    </row>
    <row r="35" ht="27.75" customHeight="1" spans="1:6">
      <c r="A35" s="152" t="s">
        <v>2465</v>
      </c>
      <c r="B35" s="156" t="s">
        <v>2466</v>
      </c>
      <c r="C35" s="157">
        <v>0</v>
      </c>
      <c r="D35" s="157"/>
      <c r="E35" s="157">
        <f t="shared" ref="E35:E45" si="4">C35+D35</f>
        <v>0</v>
      </c>
      <c r="F35" s="155" t="str">
        <f t="shared" si="1"/>
        <v>项</v>
      </c>
    </row>
    <row r="36" ht="27.75" customHeight="1" spans="1:6">
      <c r="A36" s="152" t="s">
        <v>2467</v>
      </c>
      <c r="B36" s="156" t="s">
        <v>2468</v>
      </c>
      <c r="C36" s="157">
        <v>0</v>
      </c>
      <c r="D36" s="157"/>
      <c r="E36" s="157">
        <f t="shared" si="4"/>
        <v>0</v>
      </c>
      <c r="F36" s="155" t="str">
        <f t="shared" si="1"/>
        <v>项</v>
      </c>
    </row>
    <row r="37" ht="27.75" customHeight="1" spans="1:6">
      <c r="A37" s="152">
        <v>103018003</v>
      </c>
      <c r="B37" s="156" t="s">
        <v>2469</v>
      </c>
      <c r="C37" s="157">
        <v>0</v>
      </c>
      <c r="D37" s="157"/>
      <c r="E37" s="157">
        <f t="shared" si="4"/>
        <v>0</v>
      </c>
      <c r="F37" s="155" t="str">
        <f t="shared" ref="F37:F82" si="5">IF(LEN(A37)=7,"类",IF(LEN(A37)=7,"款","项"))</f>
        <v>项</v>
      </c>
    </row>
    <row r="38" ht="27.75" customHeight="1" spans="1:6">
      <c r="A38" s="152">
        <v>103018004</v>
      </c>
      <c r="B38" s="156" t="s">
        <v>2470</v>
      </c>
      <c r="C38" s="157">
        <v>0</v>
      </c>
      <c r="D38" s="157"/>
      <c r="E38" s="157">
        <f t="shared" si="4"/>
        <v>0</v>
      </c>
      <c r="F38" s="155" t="str">
        <f t="shared" si="5"/>
        <v>项</v>
      </c>
    </row>
    <row r="39" ht="27.75" customHeight="1" spans="1:6">
      <c r="A39" s="152">
        <v>103018005</v>
      </c>
      <c r="B39" s="156" t="s">
        <v>2471</v>
      </c>
      <c r="C39" s="157">
        <v>0</v>
      </c>
      <c r="D39" s="157"/>
      <c r="E39" s="157">
        <f t="shared" si="4"/>
        <v>0</v>
      </c>
      <c r="F39" s="155" t="str">
        <f t="shared" si="5"/>
        <v>项</v>
      </c>
    </row>
    <row r="40" ht="27.75" customHeight="1" spans="1:6">
      <c r="A40" s="152">
        <v>103018006</v>
      </c>
      <c r="B40" s="156" t="s">
        <v>2472</v>
      </c>
      <c r="C40" s="157">
        <v>0</v>
      </c>
      <c r="D40" s="157"/>
      <c r="E40" s="157">
        <f t="shared" si="4"/>
        <v>0</v>
      </c>
      <c r="F40" s="155" t="str">
        <f t="shared" si="5"/>
        <v>项</v>
      </c>
    </row>
    <row r="41" ht="27.75" customHeight="1" spans="1:6">
      <c r="A41" s="152">
        <v>103018007</v>
      </c>
      <c r="B41" s="156" t="s">
        <v>2473</v>
      </c>
      <c r="C41" s="157">
        <v>0</v>
      </c>
      <c r="D41" s="157"/>
      <c r="E41" s="157">
        <f t="shared" si="4"/>
        <v>0</v>
      </c>
      <c r="F41" s="155" t="str">
        <f t="shared" si="5"/>
        <v>项</v>
      </c>
    </row>
    <row r="42" ht="27.75" customHeight="1" spans="1:6">
      <c r="A42" s="159" t="s">
        <v>2474</v>
      </c>
      <c r="B42" s="153" t="s">
        <v>2475</v>
      </c>
      <c r="C42" s="154">
        <v>0</v>
      </c>
      <c r="D42" s="154">
        <v>0</v>
      </c>
      <c r="E42" s="154">
        <f t="shared" si="4"/>
        <v>0</v>
      </c>
      <c r="F42" s="160" t="str">
        <f t="shared" si="5"/>
        <v>类</v>
      </c>
    </row>
    <row r="43" ht="27.75" customHeight="1" spans="1:6">
      <c r="A43" s="159" t="s">
        <v>2476</v>
      </c>
      <c r="B43" s="153" t="s">
        <v>2477</v>
      </c>
      <c r="C43" s="154">
        <f>SUM(C44:C46,C50:C55,C58:C59)</f>
        <v>5815</v>
      </c>
      <c r="D43" s="154">
        <f>SUM(D44:D46,D50:D55,D58:D59)</f>
        <v>117</v>
      </c>
      <c r="E43" s="154">
        <f t="shared" si="4"/>
        <v>5932</v>
      </c>
      <c r="F43" s="155" t="str">
        <f t="shared" si="5"/>
        <v>项</v>
      </c>
    </row>
    <row r="44" ht="27.75" customHeight="1" spans="1:6">
      <c r="A44" s="159" t="s">
        <v>2478</v>
      </c>
      <c r="B44" s="153" t="s">
        <v>2479</v>
      </c>
      <c r="C44" s="154">
        <v>0</v>
      </c>
      <c r="D44" s="154">
        <v>0</v>
      </c>
      <c r="E44" s="154">
        <f t="shared" si="4"/>
        <v>0</v>
      </c>
      <c r="F44" s="160" t="str">
        <f t="shared" si="5"/>
        <v>类</v>
      </c>
    </row>
    <row r="45" ht="27.75" customHeight="1" spans="1:6">
      <c r="A45" s="159" t="s">
        <v>2480</v>
      </c>
      <c r="B45" s="153" t="s">
        <v>2481</v>
      </c>
      <c r="C45" s="154">
        <v>0</v>
      </c>
      <c r="D45" s="154">
        <v>0</v>
      </c>
      <c r="E45" s="154">
        <f t="shared" si="4"/>
        <v>0</v>
      </c>
      <c r="F45" s="160" t="str">
        <f t="shared" si="5"/>
        <v>类</v>
      </c>
    </row>
    <row r="46" ht="27.75" customHeight="1" spans="1:6">
      <c r="A46" s="159" t="s">
        <v>2482</v>
      </c>
      <c r="B46" s="153" t="s">
        <v>2483</v>
      </c>
      <c r="C46" s="154">
        <f>SUM(C47:C49)</f>
        <v>1695</v>
      </c>
      <c r="D46" s="154">
        <f>SUM(D47:D49)</f>
        <v>-60</v>
      </c>
      <c r="E46" s="154">
        <f>SUM(E47:E49)</f>
        <v>1635</v>
      </c>
      <c r="F46" s="160" t="str">
        <f t="shared" si="5"/>
        <v>类</v>
      </c>
    </row>
    <row r="47" ht="27.75" customHeight="1" spans="1:6">
      <c r="A47" s="152" t="s">
        <v>2484</v>
      </c>
      <c r="B47" s="156" t="s">
        <v>2485</v>
      </c>
      <c r="C47" s="157">
        <v>0</v>
      </c>
      <c r="D47" s="157"/>
      <c r="E47" s="157">
        <f t="shared" ref="E47:E54" si="6">C47+D47</f>
        <v>0</v>
      </c>
      <c r="F47" s="155" t="str">
        <f t="shared" si="5"/>
        <v>项</v>
      </c>
    </row>
    <row r="48" ht="27.75" customHeight="1" spans="1:6">
      <c r="A48" s="152" t="s">
        <v>2486</v>
      </c>
      <c r="B48" s="156" t="s">
        <v>2487</v>
      </c>
      <c r="C48" s="157">
        <v>1695</v>
      </c>
      <c r="D48" s="157">
        <v>-60</v>
      </c>
      <c r="E48" s="157">
        <f t="shared" si="6"/>
        <v>1635</v>
      </c>
      <c r="F48" s="155" t="str">
        <f t="shared" si="5"/>
        <v>项</v>
      </c>
    </row>
    <row r="49" ht="27.75" customHeight="1" spans="1:6">
      <c r="A49" s="152" t="s">
        <v>2488</v>
      </c>
      <c r="B49" s="156" t="s">
        <v>2489</v>
      </c>
      <c r="C49" s="157">
        <v>0</v>
      </c>
      <c r="D49" s="157"/>
      <c r="E49" s="157">
        <f t="shared" si="6"/>
        <v>0</v>
      </c>
      <c r="F49" s="155" t="str">
        <f t="shared" si="5"/>
        <v>项</v>
      </c>
    </row>
    <row r="50" ht="27.75" customHeight="1" spans="1:6">
      <c r="A50" s="159" t="s">
        <v>2490</v>
      </c>
      <c r="B50" s="153" t="s">
        <v>2491</v>
      </c>
      <c r="C50" s="154">
        <v>0</v>
      </c>
      <c r="D50" s="154">
        <v>0</v>
      </c>
      <c r="E50" s="157">
        <f t="shared" si="6"/>
        <v>0</v>
      </c>
      <c r="F50" s="160" t="str">
        <f t="shared" si="5"/>
        <v>类</v>
      </c>
    </row>
    <row r="51" ht="27.75" customHeight="1" spans="1:6">
      <c r="A51" s="159" t="s">
        <v>2492</v>
      </c>
      <c r="B51" s="153" t="s">
        <v>2493</v>
      </c>
      <c r="C51" s="154">
        <v>0</v>
      </c>
      <c r="D51" s="154">
        <v>0</v>
      </c>
      <c r="E51" s="157">
        <f t="shared" si="6"/>
        <v>0</v>
      </c>
      <c r="F51" s="160" t="str">
        <f t="shared" si="5"/>
        <v>类</v>
      </c>
    </row>
    <row r="52" ht="27.75" customHeight="1" spans="1:6">
      <c r="A52" s="159" t="s">
        <v>2494</v>
      </c>
      <c r="B52" s="153" t="s">
        <v>2495</v>
      </c>
      <c r="C52" s="154">
        <v>0</v>
      </c>
      <c r="D52" s="154">
        <v>0</v>
      </c>
      <c r="E52" s="157">
        <f t="shared" si="6"/>
        <v>0</v>
      </c>
      <c r="F52" s="160" t="str">
        <f t="shared" si="5"/>
        <v>类</v>
      </c>
    </row>
    <row r="53" ht="27.75" customHeight="1" spans="1:6">
      <c r="A53" s="159" t="s">
        <v>2496</v>
      </c>
      <c r="B53" s="153" t="s">
        <v>2497</v>
      </c>
      <c r="C53" s="154">
        <v>0</v>
      </c>
      <c r="D53" s="154">
        <v>0</v>
      </c>
      <c r="E53" s="157">
        <f t="shared" si="6"/>
        <v>0</v>
      </c>
      <c r="F53" s="160" t="str">
        <f t="shared" si="5"/>
        <v>类</v>
      </c>
    </row>
    <row r="54" ht="27.75" customHeight="1" spans="1:6">
      <c r="A54" s="159" t="s">
        <v>2498</v>
      </c>
      <c r="B54" s="153" t="s">
        <v>2499</v>
      </c>
      <c r="C54" s="154">
        <v>0</v>
      </c>
      <c r="D54" s="154">
        <v>0</v>
      </c>
      <c r="E54" s="157">
        <f t="shared" si="6"/>
        <v>0</v>
      </c>
      <c r="F54" s="160" t="str">
        <f t="shared" si="5"/>
        <v>类</v>
      </c>
    </row>
    <row r="55" ht="27.75" customHeight="1" spans="1:6">
      <c r="A55" s="159" t="s">
        <v>2500</v>
      </c>
      <c r="B55" s="153" t="s">
        <v>2501</v>
      </c>
      <c r="C55" s="154">
        <f>SUM(C56:C57)</f>
        <v>0</v>
      </c>
      <c r="D55" s="154">
        <f>SUM(D56:D57)</f>
        <v>0</v>
      </c>
      <c r="E55" s="154">
        <f>SUM(E56:E57)</f>
        <v>0</v>
      </c>
      <c r="F55" s="160" t="str">
        <f t="shared" si="5"/>
        <v>类</v>
      </c>
    </row>
    <row r="56" ht="27.75" customHeight="1" spans="1:6">
      <c r="A56" s="152" t="s">
        <v>2502</v>
      </c>
      <c r="B56" s="156" t="s">
        <v>2503</v>
      </c>
      <c r="C56" s="157">
        <v>0</v>
      </c>
      <c r="D56" s="157"/>
      <c r="E56" s="157">
        <f>C56+D56</f>
        <v>0</v>
      </c>
      <c r="F56" s="155" t="str">
        <f t="shared" si="5"/>
        <v>项</v>
      </c>
    </row>
    <row r="57" ht="27.75" customHeight="1" spans="1:6">
      <c r="A57" s="152" t="s">
        <v>2504</v>
      </c>
      <c r="B57" s="156" t="s">
        <v>2505</v>
      </c>
      <c r="C57" s="157">
        <v>0</v>
      </c>
      <c r="D57" s="157"/>
      <c r="E57" s="157">
        <f>C57+D57</f>
        <v>0</v>
      </c>
      <c r="F57" s="155" t="str">
        <f t="shared" si="5"/>
        <v>项</v>
      </c>
    </row>
    <row r="58" ht="27.75" customHeight="1" spans="1:6">
      <c r="A58" s="159" t="s">
        <v>2506</v>
      </c>
      <c r="B58" s="153" t="s">
        <v>2507</v>
      </c>
      <c r="C58" s="154">
        <v>0</v>
      </c>
      <c r="D58" s="154">
        <v>0</v>
      </c>
      <c r="E58" s="157">
        <f>C58+D58</f>
        <v>0</v>
      </c>
      <c r="F58" s="160" t="str">
        <f t="shared" si="5"/>
        <v>类</v>
      </c>
    </row>
    <row r="59" ht="27.75" customHeight="1" spans="1:6">
      <c r="A59" s="159" t="s">
        <v>2508</v>
      </c>
      <c r="B59" s="153" t="s">
        <v>2509</v>
      </c>
      <c r="C59" s="154">
        <f>SUM(C60:C61)</f>
        <v>4120</v>
      </c>
      <c r="D59" s="154">
        <f>SUM(D60:D61)</f>
        <v>177</v>
      </c>
      <c r="E59" s="154">
        <f>SUM(E60:E61)</f>
        <v>4297</v>
      </c>
      <c r="F59" s="160" t="str">
        <f t="shared" si="5"/>
        <v>类</v>
      </c>
    </row>
    <row r="60" ht="27.75" customHeight="1" spans="1:6">
      <c r="A60" s="152" t="s">
        <v>2510</v>
      </c>
      <c r="B60" s="156" t="s">
        <v>2511</v>
      </c>
      <c r="C60" s="157">
        <v>4120</v>
      </c>
      <c r="D60" s="157">
        <v>177</v>
      </c>
      <c r="E60" s="157">
        <f>C60+D60</f>
        <v>4297</v>
      </c>
      <c r="F60" s="155" t="str">
        <f t="shared" si="5"/>
        <v>项</v>
      </c>
    </row>
    <row r="61" ht="27.75" customHeight="1" spans="1:6">
      <c r="A61" s="152" t="s">
        <v>2512</v>
      </c>
      <c r="B61" s="156" t="s">
        <v>2513</v>
      </c>
      <c r="C61" s="157"/>
      <c r="D61" s="157">
        <v>0</v>
      </c>
      <c r="E61" s="157">
        <f>C61+D61</f>
        <v>0</v>
      </c>
      <c r="F61" s="155" t="str">
        <f t="shared" si="5"/>
        <v>项</v>
      </c>
    </row>
    <row r="62" ht="27.75" customHeight="1" spans="1:6">
      <c r="A62" s="162"/>
      <c r="B62" s="163" t="s">
        <v>2514</v>
      </c>
      <c r="C62" s="154">
        <f>SUM(C4,C7,C8,C10,C11,C12,C13,C21,C22,C25,C26,C27,C28,C33,C34,C42,C43)</f>
        <v>41065</v>
      </c>
      <c r="D62" s="154">
        <f>SUM(D4,D7,D8,D10,D11,D12,D13,D21,D22,D25,D26,D27,D28,D33,D34,D42,D43)</f>
        <v>8780</v>
      </c>
      <c r="E62" s="154">
        <f>SUM(E4,E7,E8,E10,E11,E12,E13,E21,E22,E25,E26,E27,E28,E33,E34,E42,E43)</f>
        <v>49845</v>
      </c>
      <c r="F62" s="155" t="str">
        <f t="shared" si="5"/>
        <v>项</v>
      </c>
    </row>
    <row r="63" ht="27.75" customHeight="1" spans="1:6">
      <c r="A63" s="159">
        <v>10504</v>
      </c>
      <c r="B63" s="153" t="s">
        <v>2515</v>
      </c>
      <c r="C63" s="154">
        <v>0</v>
      </c>
      <c r="D63" s="154">
        <v>0</v>
      </c>
      <c r="E63" s="154">
        <v>0</v>
      </c>
      <c r="F63" s="155" t="str">
        <f t="shared" si="5"/>
        <v>项</v>
      </c>
    </row>
    <row r="64" ht="27.75" customHeight="1" spans="1:6">
      <c r="A64" s="159">
        <v>110</v>
      </c>
      <c r="B64" s="153" t="s">
        <v>2516</v>
      </c>
      <c r="C64" s="154">
        <f>SUM(C65,C76,C78,C79,C81)</f>
        <v>23026</v>
      </c>
      <c r="D64" s="154">
        <f>SUM(D65,D76,D78,D79,D81)</f>
        <v>15766</v>
      </c>
      <c r="E64" s="154">
        <f>SUM(E65,E76,E78,E79,E81)</f>
        <v>38792</v>
      </c>
      <c r="F64" s="155" t="str">
        <f t="shared" si="5"/>
        <v>项</v>
      </c>
    </row>
    <row r="65" ht="27.75" customHeight="1" spans="1:6">
      <c r="A65" s="152">
        <v>11004</v>
      </c>
      <c r="B65" s="156" t="s">
        <v>2517</v>
      </c>
      <c r="C65" s="157">
        <f>SUM(C66:C75)</f>
        <v>2000</v>
      </c>
      <c r="D65" s="157">
        <f>SUM(D66:D75)</f>
        <v>766</v>
      </c>
      <c r="E65" s="157">
        <f>SUM(E66:E75)</f>
        <v>2766</v>
      </c>
      <c r="F65" s="155" t="str">
        <f t="shared" si="5"/>
        <v>项</v>
      </c>
    </row>
    <row r="66" ht="32.25" customHeight="1" spans="1:6">
      <c r="A66" s="152">
        <v>1100403</v>
      </c>
      <c r="B66" s="175" t="s">
        <v>2518</v>
      </c>
      <c r="C66" s="157">
        <v>0</v>
      </c>
      <c r="D66" s="157">
        <v>0</v>
      </c>
      <c r="E66" s="157">
        <f>C66+D66</f>
        <v>0</v>
      </c>
      <c r="F66" s="155" t="str">
        <f t="shared" si="5"/>
        <v>类</v>
      </c>
    </row>
    <row r="67" ht="27.75" customHeight="1" spans="1:6">
      <c r="A67" s="152" t="s">
        <v>2519</v>
      </c>
      <c r="B67" s="156" t="s">
        <v>2520</v>
      </c>
      <c r="C67" s="157">
        <v>0</v>
      </c>
      <c r="D67" s="157">
        <v>0</v>
      </c>
      <c r="E67" s="157">
        <f t="shared" ref="E67:E81" si="7">C67+D67</f>
        <v>0</v>
      </c>
      <c r="F67" s="155" t="str">
        <f t="shared" si="5"/>
        <v>类</v>
      </c>
    </row>
    <row r="68" ht="27.75" customHeight="1" spans="1:6">
      <c r="A68" s="152" t="s">
        <v>2521</v>
      </c>
      <c r="B68" s="156" t="s">
        <v>2522</v>
      </c>
      <c r="C68" s="157">
        <v>0</v>
      </c>
      <c r="D68" s="157">
        <v>12</v>
      </c>
      <c r="E68" s="157">
        <f t="shared" si="7"/>
        <v>12</v>
      </c>
      <c r="F68" s="155" t="str">
        <f t="shared" si="5"/>
        <v>类</v>
      </c>
    </row>
    <row r="69" ht="27.75" customHeight="1" spans="1:6">
      <c r="A69" s="152" t="s">
        <v>2523</v>
      </c>
      <c r="B69" s="156" t="s">
        <v>2524</v>
      </c>
      <c r="C69" s="157">
        <v>300</v>
      </c>
      <c r="D69" s="157">
        <v>23</v>
      </c>
      <c r="E69" s="157">
        <f t="shared" si="7"/>
        <v>323</v>
      </c>
      <c r="F69" s="155" t="str">
        <f t="shared" si="5"/>
        <v>类</v>
      </c>
    </row>
    <row r="70" ht="27.75" customHeight="1" spans="1:6">
      <c r="A70" s="152" t="s">
        <v>2525</v>
      </c>
      <c r="B70" s="156" t="s">
        <v>2526</v>
      </c>
      <c r="C70" s="157">
        <v>0</v>
      </c>
      <c r="D70" s="157">
        <v>0</v>
      </c>
      <c r="E70" s="157">
        <f t="shared" si="7"/>
        <v>0</v>
      </c>
      <c r="F70" s="155" t="str">
        <f t="shared" si="5"/>
        <v>类</v>
      </c>
    </row>
    <row r="71" ht="27.75" customHeight="1" spans="1:6">
      <c r="A71" s="152" t="s">
        <v>2527</v>
      </c>
      <c r="B71" s="156" t="s">
        <v>2528</v>
      </c>
      <c r="C71" s="157">
        <v>0</v>
      </c>
      <c r="D71" s="157">
        <v>0</v>
      </c>
      <c r="E71" s="157">
        <f t="shared" si="7"/>
        <v>0</v>
      </c>
      <c r="F71" s="155" t="str">
        <f t="shared" si="5"/>
        <v>类</v>
      </c>
    </row>
    <row r="72" ht="27.75" customHeight="1" spans="1:6">
      <c r="A72" s="152" t="s">
        <v>2529</v>
      </c>
      <c r="B72" s="156" t="s">
        <v>2530</v>
      </c>
      <c r="C72" s="157">
        <v>1000</v>
      </c>
      <c r="D72" s="157">
        <v>362</v>
      </c>
      <c r="E72" s="157">
        <f t="shared" si="7"/>
        <v>1362</v>
      </c>
      <c r="F72" s="155" t="str">
        <f t="shared" si="5"/>
        <v>类</v>
      </c>
    </row>
    <row r="73" ht="27.75" customHeight="1" spans="1:6">
      <c r="A73" s="152" t="s">
        <v>2531</v>
      </c>
      <c r="B73" s="156" t="s">
        <v>2532</v>
      </c>
      <c r="C73" s="157">
        <v>0</v>
      </c>
      <c r="D73" s="157">
        <v>0</v>
      </c>
      <c r="E73" s="157">
        <f t="shared" si="7"/>
        <v>0</v>
      </c>
      <c r="F73" s="155" t="str">
        <f t="shared" si="5"/>
        <v>类</v>
      </c>
    </row>
    <row r="74" ht="27.75" customHeight="1" spans="1:6">
      <c r="A74" s="152" t="s">
        <v>2533</v>
      </c>
      <c r="B74" s="156" t="s">
        <v>2534</v>
      </c>
      <c r="C74" s="157">
        <v>0</v>
      </c>
      <c r="D74" s="157">
        <v>0</v>
      </c>
      <c r="E74" s="157">
        <f t="shared" si="7"/>
        <v>0</v>
      </c>
      <c r="F74" s="155" t="str">
        <f t="shared" si="5"/>
        <v>类</v>
      </c>
    </row>
    <row r="75" ht="27.75" customHeight="1" spans="1:6">
      <c r="A75" s="152" t="s">
        <v>2535</v>
      </c>
      <c r="B75" s="156" t="s">
        <v>2536</v>
      </c>
      <c r="C75" s="157">
        <v>700</v>
      </c>
      <c r="D75" s="157">
        <v>369</v>
      </c>
      <c r="E75" s="157">
        <f t="shared" si="7"/>
        <v>1069</v>
      </c>
      <c r="F75" s="155" t="str">
        <f t="shared" si="5"/>
        <v>类</v>
      </c>
    </row>
    <row r="76" ht="27.75" customHeight="1" spans="1:6">
      <c r="A76" s="152" t="s">
        <v>2537</v>
      </c>
      <c r="B76" s="156" t="s">
        <v>2538</v>
      </c>
      <c r="C76" s="157">
        <f>C77</f>
        <v>0</v>
      </c>
      <c r="D76" s="157">
        <f>D77</f>
        <v>0</v>
      </c>
      <c r="E76" s="157">
        <f t="shared" si="7"/>
        <v>0</v>
      </c>
      <c r="F76" s="155" t="str">
        <f t="shared" si="5"/>
        <v>项</v>
      </c>
    </row>
    <row r="77" ht="27.75" customHeight="1" spans="1:6">
      <c r="A77" s="152" t="s">
        <v>2539</v>
      </c>
      <c r="B77" s="156" t="s">
        <v>2540</v>
      </c>
      <c r="C77" s="157">
        <v>0</v>
      </c>
      <c r="D77" s="157">
        <v>0</v>
      </c>
      <c r="E77" s="157">
        <f t="shared" si="7"/>
        <v>0</v>
      </c>
      <c r="F77" s="155" t="str">
        <f t="shared" si="5"/>
        <v>类</v>
      </c>
    </row>
    <row r="78" ht="27.75" customHeight="1" spans="1:6">
      <c r="A78" s="152">
        <v>11008</v>
      </c>
      <c r="B78" s="156" t="s">
        <v>2541</v>
      </c>
      <c r="C78" s="157">
        <v>21026</v>
      </c>
      <c r="D78" s="157"/>
      <c r="E78" s="157">
        <f t="shared" si="7"/>
        <v>21026</v>
      </c>
      <c r="F78" s="155" t="str">
        <f t="shared" si="5"/>
        <v>项</v>
      </c>
    </row>
    <row r="79" ht="27.75" customHeight="1" spans="1:6">
      <c r="A79" s="152">
        <v>11009</v>
      </c>
      <c r="B79" s="156" t="s">
        <v>2542</v>
      </c>
      <c r="C79" s="157">
        <f>C80</f>
        <v>0</v>
      </c>
      <c r="D79" s="157">
        <f>D80</f>
        <v>0</v>
      </c>
      <c r="E79" s="157">
        <f t="shared" si="7"/>
        <v>0</v>
      </c>
      <c r="F79" s="155" t="str">
        <f t="shared" si="5"/>
        <v>项</v>
      </c>
    </row>
    <row r="80" ht="27.75" customHeight="1" spans="1:6">
      <c r="A80" s="152">
        <v>1100902</v>
      </c>
      <c r="B80" s="156" t="s">
        <v>2543</v>
      </c>
      <c r="C80" s="157">
        <v>0</v>
      </c>
      <c r="D80" s="157"/>
      <c r="E80" s="157">
        <f t="shared" si="7"/>
        <v>0</v>
      </c>
      <c r="F80" s="155" t="str">
        <f t="shared" si="5"/>
        <v>类</v>
      </c>
    </row>
    <row r="81" ht="27.75" customHeight="1" spans="1:6">
      <c r="A81" s="152">
        <v>11011</v>
      </c>
      <c r="B81" s="156" t="s">
        <v>2544</v>
      </c>
      <c r="C81" s="157">
        <v>0</v>
      </c>
      <c r="D81" s="157">
        <v>15000</v>
      </c>
      <c r="E81" s="157">
        <f t="shared" si="7"/>
        <v>15000</v>
      </c>
      <c r="F81" s="155" t="str">
        <f t="shared" si="5"/>
        <v>项</v>
      </c>
    </row>
    <row r="82" ht="27.75" customHeight="1" spans="1:6">
      <c r="A82" s="162"/>
      <c r="B82" s="163" t="s">
        <v>2545</v>
      </c>
      <c r="C82" s="154">
        <f>SUM(C62:C64)</f>
        <v>64091</v>
      </c>
      <c r="D82" s="154">
        <f>SUM(D62:D64)</f>
        <v>24546</v>
      </c>
      <c r="E82" s="154">
        <f>SUM(E62:E64)</f>
        <v>88637</v>
      </c>
      <c r="F82" s="155" t="str">
        <f t="shared" si="5"/>
        <v>项</v>
      </c>
    </row>
  </sheetData>
  <mergeCells count="2">
    <mergeCell ref="A1:E1"/>
    <mergeCell ref="A2:C2"/>
  </mergeCells>
  <printOptions horizontalCentered="1"/>
  <pageMargins left="0.145833333333333" right="0.145833333333333" top="0.375" bottom="0.375" header="0.177083333333333" footer="0.177083333333333"/>
  <pageSetup paperSize="9" scale="75" fitToHeight="0" orientation="portrait" useFirstPageNumber="1"/>
  <headerFooter alignWithMargins="0" scaleWithDoc="0">
    <oddFooter>&amp;C&amp;"宋体"&amp;14-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3"/>
  <sheetViews>
    <sheetView showGridLines="0" zoomScaleSheetLayoutView="60" workbookViewId="0">
      <pane xSplit="1" ySplit="2" topLeftCell="B256" activePane="bottomRight" state="frozenSplit"/>
      <selection/>
      <selection pane="topRight"/>
      <selection pane="bottomLeft"/>
      <selection pane="bottomRight" activeCell="H265" sqref="H265"/>
    </sheetView>
  </sheetViews>
  <sheetFormatPr defaultColWidth="18" defaultRowHeight="13.5" customHeight="1" outlineLevelCol="5"/>
  <cols>
    <col min="1" max="1" width="9" style="143" customWidth="1"/>
    <col min="2" max="2" width="29.375" style="144" customWidth="1"/>
    <col min="3" max="5" width="18" style="145" customWidth="1"/>
    <col min="6" max="6" width="9.625" style="143" customWidth="1"/>
    <col min="7" max="16376" width="18" style="143" customWidth="1"/>
    <col min="16377" max="16384" width="18" style="143"/>
  </cols>
  <sheetData>
    <row r="1" ht="39.75" customHeight="1" spans="1:5">
      <c r="A1" s="146" t="s">
        <v>2546</v>
      </c>
      <c r="B1" s="147"/>
      <c r="C1" s="147"/>
      <c r="D1" s="147"/>
      <c r="E1" s="147"/>
    </row>
    <row r="2" ht="30" customHeight="1" spans="1:6">
      <c r="A2" s="148" t="s">
        <v>115</v>
      </c>
      <c r="B2" s="149" t="s">
        <v>2401</v>
      </c>
      <c r="C2" s="132" t="s">
        <v>2402</v>
      </c>
      <c r="D2" s="150" t="s">
        <v>22</v>
      </c>
      <c r="E2" s="58" t="s">
        <v>23</v>
      </c>
      <c r="F2" s="151" t="s">
        <v>2381</v>
      </c>
    </row>
    <row r="3" ht="28.5" customHeight="1" spans="1:6">
      <c r="A3" s="152" t="s">
        <v>131</v>
      </c>
      <c r="B3" s="153" t="s">
        <v>2547</v>
      </c>
      <c r="C3" s="154">
        <f>SUM(C4,C10,C16)</f>
        <v>0</v>
      </c>
      <c r="D3" s="154">
        <f>SUM(D4,D10,D16)</f>
        <v>12</v>
      </c>
      <c r="E3" s="154">
        <f>SUM(E4,E10,E16)</f>
        <v>12</v>
      </c>
      <c r="F3" s="155" t="str">
        <f>IF(LEN(A3)=3,"类",IF(LEN(A3)=5,"款","项"))</f>
        <v>类</v>
      </c>
    </row>
    <row r="4" ht="28.5" customHeight="1" spans="1:6">
      <c r="A4" s="152" t="s">
        <v>2548</v>
      </c>
      <c r="B4" s="156" t="s">
        <v>2549</v>
      </c>
      <c r="C4" s="157">
        <f>SUM(C5:C9)</f>
        <v>0</v>
      </c>
      <c r="D4" s="157">
        <f>SUM(D5:D9)</f>
        <v>12</v>
      </c>
      <c r="E4" s="157">
        <f>SUM(E5:E9)</f>
        <v>12</v>
      </c>
      <c r="F4" s="155" t="str">
        <f t="shared" ref="F4:F67" si="0">IF(LEN(A4)=3,"类",IF(LEN(A4)=5,"款","项"))</f>
        <v>款</v>
      </c>
    </row>
    <row r="5" ht="28.5" customHeight="1" spans="1:6">
      <c r="A5" s="152" t="s">
        <v>2550</v>
      </c>
      <c r="B5" s="156" t="s">
        <v>2551</v>
      </c>
      <c r="C5" s="157"/>
      <c r="D5" s="158">
        <v>12</v>
      </c>
      <c r="E5" s="157">
        <f>C5+D5</f>
        <v>12</v>
      </c>
      <c r="F5" s="155" t="str">
        <f t="shared" si="0"/>
        <v>项</v>
      </c>
    </row>
    <row r="6" ht="28.5" customHeight="1" spans="1:6">
      <c r="A6" s="152" t="s">
        <v>2552</v>
      </c>
      <c r="B6" s="156" t="s">
        <v>2553</v>
      </c>
      <c r="C6" s="157"/>
      <c r="D6" s="158">
        <v>0</v>
      </c>
      <c r="E6" s="157">
        <f>C6+D6</f>
        <v>0</v>
      </c>
      <c r="F6" s="155" t="str">
        <f t="shared" si="0"/>
        <v>项</v>
      </c>
    </row>
    <row r="7" ht="28.5" customHeight="1" spans="1:6">
      <c r="A7" s="152" t="s">
        <v>2554</v>
      </c>
      <c r="B7" s="156" t="s">
        <v>2555</v>
      </c>
      <c r="C7" s="157"/>
      <c r="D7" s="158">
        <v>0</v>
      </c>
      <c r="E7" s="157">
        <f>C7+D7</f>
        <v>0</v>
      </c>
      <c r="F7" s="155" t="str">
        <f t="shared" si="0"/>
        <v>项</v>
      </c>
    </row>
    <row r="8" ht="28.5" customHeight="1" spans="1:6">
      <c r="A8" s="152" t="s">
        <v>2556</v>
      </c>
      <c r="B8" s="156" t="s">
        <v>2557</v>
      </c>
      <c r="C8" s="157"/>
      <c r="D8" s="158">
        <v>0</v>
      </c>
      <c r="E8" s="157">
        <f>C8+D8</f>
        <v>0</v>
      </c>
      <c r="F8" s="155" t="str">
        <f t="shared" si="0"/>
        <v>项</v>
      </c>
    </row>
    <row r="9" ht="28.5" customHeight="1" spans="1:6">
      <c r="A9" s="152" t="s">
        <v>2558</v>
      </c>
      <c r="B9" s="156" t="s">
        <v>2559</v>
      </c>
      <c r="C9" s="157"/>
      <c r="D9" s="158">
        <v>0</v>
      </c>
      <c r="E9" s="157">
        <f>C9+D9</f>
        <v>0</v>
      </c>
      <c r="F9" s="155" t="str">
        <f t="shared" si="0"/>
        <v>项</v>
      </c>
    </row>
    <row r="10" ht="28.5" customHeight="1" spans="1:6">
      <c r="A10" s="152" t="s">
        <v>2560</v>
      </c>
      <c r="B10" s="156" t="s">
        <v>2561</v>
      </c>
      <c r="C10" s="157">
        <f>SUM(C11:C15)</f>
        <v>0</v>
      </c>
      <c r="D10" s="157">
        <f>SUM(D11:D15)</f>
        <v>0</v>
      </c>
      <c r="E10" s="157">
        <f>SUM(E11:E15)</f>
        <v>0</v>
      </c>
      <c r="F10" s="155" t="str">
        <f t="shared" si="0"/>
        <v>款</v>
      </c>
    </row>
    <row r="11" ht="28.5" customHeight="1" spans="1:6">
      <c r="A11" s="152" t="s">
        <v>2562</v>
      </c>
      <c r="B11" s="156" t="s">
        <v>2563</v>
      </c>
      <c r="C11" s="157"/>
      <c r="D11" s="158">
        <v>0</v>
      </c>
      <c r="E11" s="157">
        <f>C11+D11</f>
        <v>0</v>
      </c>
      <c r="F11" s="155" t="str">
        <f t="shared" si="0"/>
        <v>项</v>
      </c>
    </row>
    <row r="12" ht="28.5" customHeight="1" spans="1:6">
      <c r="A12" s="152" t="s">
        <v>2564</v>
      </c>
      <c r="B12" s="156" t="s">
        <v>2565</v>
      </c>
      <c r="C12" s="157"/>
      <c r="D12" s="158">
        <v>0</v>
      </c>
      <c r="E12" s="157">
        <f>C12+D12</f>
        <v>0</v>
      </c>
      <c r="F12" s="155" t="str">
        <f t="shared" si="0"/>
        <v>项</v>
      </c>
    </row>
    <row r="13" ht="28.5" customHeight="1" spans="1:6">
      <c r="A13" s="152" t="s">
        <v>2566</v>
      </c>
      <c r="B13" s="156" t="s">
        <v>2567</v>
      </c>
      <c r="C13" s="157"/>
      <c r="D13" s="158">
        <v>0</v>
      </c>
      <c r="E13" s="157">
        <f>C13+D13</f>
        <v>0</v>
      </c>
      <c r="F13" s="155" t="str">
        <f t="shared" si="0"/>
        <v>项</v>
      </c>
    </row>
    <row r="14" ht="28.5" customHeight="1" spans="1:6">
      <c r="A14" s="152" t="s">
        <v>2568</v>
      </c>
      <c r="B14" s="156" t="s">
        <v>2569</v>
      </c>
      <c r="C14" s="157"/>
      <c r="D14" s="158">
        <v>0</v>
      </c>
      <c r="E14" s="157">
        <f>C14+D14</f>
        <v>0</v>
      </c>
      <c r="F14" s="155" t="str">
        <f t="shared" si="0"/>
        <v>项</v>
      </c>
    </row>
    <row r="15" ht="28.5" customHeight="1" spans="1:6">
      <c r="A15" s="152" t="s">
        <v>2570</v>
      </c>
      <c r="B15" s="156" t="s">
        <v>2571</v>
      </c>
      <c r="C15" s="157"/>
      <c r="D15" s="158">
        <v>0</v>
      </c>
      <c r="E15" s="157">
        <f>C15+D15</f>
        <v>0</v>
      </c>
      <c r="F15" s="155" t="str">
        <f t="shared" si="0"/>
        <v>项</v>
      </c>
    </row>
    <row r="16" ht="28.5" customHeight="1" spans="1:6">
      <c r="A16" s="152" t="s">
        <v>2572</v>
      </c>
      <c r="B16" s="156" t="s">
        <v>2573</v>
      </c>
      <c r="C16" s="157">
        <f>SUM(C17:C18)</f>
        <v>0</v>
      </c>
      <c r="D16" s="157">
        <f>SUM(D17:D18)</f>
        <v>0</v>
      </c>
      <c r="E16" s="157">
        <f>SUM(E17:E18)</f>
        <v>0</v>
      </c>
      <c r="F16" s="155" t="str">
        <f t="shared" si="0"/>
        <v>款</v>
      </c>
    </row>
    <row r="17" ht="28.5" customHeight="1" spans="1:6">
      <c r="A17" s="152" t="s">
        <v>2574</v>
      </c>
      <c r="B17" s="156" t="s">
        <v>2575</v>
      </c>
      <c r="C17" s="157"/>
      <c r="D17" s="158">
        <v>0</v>
      </c>
      <c r="E17" s="157">
        <f>C17+D17</f>
        <v>0</v>
      </c>
      <c r="F17" s="155" t="str">
        <f t="shared" si="0"/>
        <v>项</v>
      </c>
    </row>
    <row r="18" ht="28.5" customHeight="1" spans="1:6">
      <c r="A18" s="152" t="s">
        <v>2576</v>
      </c>
      <c r="B18" s="156" t="s">
        <v>2577</v>
      </c>
      <c r="C18" s="157"/>
      <c r="D18" s="158">
        <v>0</v>
      </c>
      <c r="E18" s="157">
        <f>C18+D18</f>
        <v>0</v>
      </c>
      <c r="F18" s="155" t="str">
        <f t="shared" si="0"/>
        <v>项</v>
      </c>
    </row>
    <row r="19" s="141" customFormat="1" ht="28.5" customHeight="1" spans="1:6">
      <c r="A19" s="159" t="s">
        <v>133</v>
      </c>
      <c r="B19" s="153" t="s">
        <v>2578</v>
      </c>
      <c r="C19" s="154">
        <f>SUM(C20,C24,C28)</f>
        <v>464</v>
      </c>
      <c r="D19" s="154">
        <f>SUM(D20,D24,D28)</f>
        <v>23</v>
      </c>
      <c r="E19" s="154">
        <f>SUM(E20,E24,E28)</f>
        <v>487</v>
      </c>
      <c r="F19" s="160" t="str">
        <f t="shared" si="0"/>
        <v>类</v>
      </c>
    </row>
    <row r="20" ht="28.5" customHeight="1" spans="1:6">
      <c r="A20" s="152" t="s">
        <v>2579</v>
      </c>
      <c r="B20" s="156" t="s">
        <v>2580</v>
      </c>
      <c r="C20" s="157">
        <f>SUM(C21:C23)</f>
        <v>464</v>
      </c>
      <c r="D20" s="157">
        <f>SUM(D21:D23)</f>
        <v>23</v>
      </c>
      <c r="E20" s="157">
        <f>SUM(E21:E23)</f>
        <v>487</v>
      </c>
      <c r="F20" s="155" t="str">
        <f t="shared" si="0"/>
        <v>款</v>
      </c>
    </row>
    <row r="21" ht="28.5" customHeight="1" spans="1:6">
      <c r="A21" s="152" t="s">
        <v>2581</v>
      </c>
      <c r="B21" s="156" t="s">
        <v>2582</v>
      </c>
      <c r="C21" s="157">
        <v>464</v>
      </c>
      <c r="D21" s="158">
        <v>23</v>
      </c>
      <c r="E21" s="157">
        <f>C21+D21</f>
        <v>487</v>
      </c>
      <c r="F21" s="155" t="str">
        <f t="shared" si="0"/>
        <v>项</v>
      </c>
    </row>
    <row r="22" ht="28.5" customHeight="1" spans="1:6">
      <c r="A22" s="152" t="s">
        <v>2583</v>
      </c>
      <c r="B22" s="156" t="s">
        <v>2584</v>
      </c>
      <c r="C22" s="157"/>
      <c r="D22" s="158">
        <v>0</v>
      </c>
      <c r="E22" s="157">
        <f>C22+D22</f>
        <v>0</v>
      </c>
      <c r="F22" s="155" t="str">
        <f t="shared" si="0"/>
        <v>项</v>
      </c>
    </row>
    <row r="23" ht="28.5" customHeight="1" spans="1:6">
      <c r="A23" s="152" t="s">
        <v>2585</v>
      </c>
      <c r="B23" s="156" t="s">
        <v>2586</v>
      </c>
      <c r="C23" s="157"/>
      <c r="D23" s="158">
        <v>0</v>
      </c>
      <c r="E23" s="157">
        <f>C23+D23</f>
        <v>0</v>
      </c>
      <c r="F23" s="155" t="str">
        <f t="shared" si="0"/>
        <v>项</v>
      </c>
    </row>
    <row r="24" ht="28.5" customHeight="1" spans="1:6">
      <c r="A24" s="152" t="s">
        <v>2587</v>
      </c>
      <c r="B24" s="156" t="s">
        <v>2588</v>
      </c>
      <c r="C24" s="157">
        <f>SUM(C25:C27)</f>
        <v>0</v>
      </c>
      <c r="D24" s="157">
        <f>SUM(D25:D27)</f>
        <v>0</v>
      </c>
      <c r="E24" s="157">
        <f>SUM(E25:E27)</f>
        <v>0</v>
      </c>
      <c r="F24" s="155" t="str">
        <f t="shared" si="0"/>
        <v>款</v>
      </c>
    </row>
    <row r="25" ht="28.5" customHeight="1" spans="1:6">
      <c r="A25" s="152" t="s">
        <v>2589</v>
      </c>
      <c r="B25" s="156" t="s">
        <v>2582</v>
      </c>
      <c r="C25" s="157"/>
      <c r="D25" s="158">
        <v>0</v>
      </c>
      <c r="E25" s="157">
        <f>C25+D25</f>
        <v>0</v>
      </c>
      <c r="F25" s="155" t="str">
        <f t="shared" si="0"/>
        <v>项</v>
      </c>
    </row>
    <row r="26" ht="28.5" customHeight="1" spans="1:6">
      <c r="A26" s="152" t="s">
        <v>2590</v>
      </c>
      <c r="B26" s="156" t="s">
        <v>2584</v>
      </c>
      <c r="C26" s="157"/>
      <c r="D26" s="158">
        <v>0</v>
      </c>
      <c r="E26" s="157">
        <f>C26+D26</f>
        <v>0</v>
      </c>
      <c r="F26" s="155" t="str">
        <f t="shared" si="0"/>
        <v>项</v>
      </c>
    </row>
    <row r="27" ht="28.5" customHeight="1" spans="1:6">
      <c r="A27" s="152" t="s">
        <v>2591</v>
      </c>
      <c r="B27" s="156" t="s">
        <v>2592</v>
      </c>
      <c r="C27" s="157"/>
      <c r="D27" s="158">
        <v>0</v>
      </c>
      <c r="E27" s="157">
        <f>C27+D27</f>
        <v>0</v>
      </c>
      <c r="F27" s="155" t="str">
        <f t="shared" si="0"/>
        <v>项</v>
      </c>
    </row>
    <row r="28" ht="28.5" customHeight="1" spans="1:6">
      <c r="A28" s="152" t="s">
        <v>2593</v>
      </c>
      <c r="B28" s="156" t="s">
        <v>2594</v>
      </c>
      <c r="C28" s="157">
        <f>SUM(C29:C30)</f>
        <v>0</v>
      </c>
      <c r="D28" s="157">
        <f>SUM(D29:D30)</f>
        <v>0</v>
      </c>
      <c r="E28" s="157">
        <f>SUM(E29:E30)</f>
        <v>0</v>
      </c>
      <c r="F28" s="155" t="str">
        <f t="shared" si="0"/>
        <v>款</v>
      </c>
    </row>
    <row r="29" ht="28.5" customHeight="1" spans="1:6">
      <c r="A29" s="152" t="s">
        <v>2595</v>
      </c>
      <c r="B29" s="156" t="s">
        <v>2584</v>
      </c>
      <c r="C29" s="157"/>
      <c r="D29" s="158">
        <v>0</v>
      </c>
      <c r="E29" s="157">
        <f>C29+D29</f>
        <v>0</v>
      </c>
      <c r="F29" s="155" t="str">
        <f t="shared" si="0"/>
        <v>项</v>
      </c>
    </row>
    <row r="30" ht="28.5" customHeight="1" spans="1:6">
      <c r="A30" s="152" t="s">
        <v>2596</v>
      </c>
      <c r="B30" s="156" t="s">
        <v>2597</v>
      </c>
      <c r="C30" s="157"/>
      <c r="D30" s="158">
        <v>0</v>
      </c>
      <c r="E30" s="157">
        <f>C30+D30</f>
        <v>0</v>
      </c>
      <c r="F30" s="155" t="str">
        <f t="shared" si="0"/>
        <v>项</v>
      </c>
    </row>
    <row r="31" ht="28.5" customHeight="1" spans="1:6">
      <c r="A31" s="152" t="s">
        <v>137</v>
      </c>
      <c r="B31" s="153" t="s">
        <v>2598</v>
      </c>
      <c r="C31" s="157">
        <f>SUM(C32,C37)</f>
        <v>0</v>
      </c>
      <c r="D31" s="157">
        <f>SUM(D32,D37)</f>
        <v>0</v>
      </c>
      <c r="E31" s="157">
        <f>SUM(E32,E37)</f>
        <v>0</v>
      </c>
      <c r="F31" s="155" t="str">
        <f t="shared" si="0"/>
        <v>类</v>
      </c>
    </row>
    <row r="32" ht="28.5" customHeight="1" spans="1:6">
      <c r="A32" s="152" t="s">
        <v>2599</v>
      </c>
      <c r="B32" s="156" t="s">
        <v>2600</v>
      </c>
      <c r="C32" s="157">
        <f>SUM(C33:C36)</f>
        <v>0</v>
      </c>
      <c r="D32" s="157">
        <f>SUM(D33:D36)</f>
        <v>0</v>
      </c>
      <c r="E32" s="157">
        <f>SUM(E33:E36)</f>
        <v>0</v>
      </c>
      <c r="F32" s="155" t="str">
        <f t="shared" si="0"/>
        <v>款</v>
      </c>
    </row>
    <row r="33" ht="28.5" customHeight="1" spans="1:6">
      <c r="A33" s="152">
        <v>2116001</v>
      </c>
      <c r="B33" s="156" t="s">
        <v>2601</v>
      </c>
      <c r="C33" s="157"/>
      <c r="D33" s="158">
        <v>0</v>
      </c>
      <c r="E33" s="157">
        <f>C33+D33</f>
        <v>0</v>
      </c>
      <c r="F33" s="155" t="str">
        <f t="shared" si="0"/>
        <v>项</v>
      </c>
    </row>
    <row r="34" ht="28.5" customHeight="1" spans="1:6">
      <c r="A34" s="152">
        <v>2116002</v>
      </c>
      <c r="B34" s="156" t="s">
        <v>2602</v>
      </c>
      <c r="C34" s="157"/>
      <c r="D34" s="158">
        <v>0</v>
      </c>
      <c r="E34" s="157">
        <f>C34+D34</f>
        <v>0</v>
      </c>
      <c r="F34" s="155" t="str">
        <f t="shared" si="0"/>
        <v>项</v>
      </c>
    </row>
    <row r="35" ht="28.5" customHeight="1" spans="1:6">
      <c r="A35" s="152">
        <v>2116003</v>
      </c>
      <c r="B35" s="156" t="s">
        <v>2603</v>
      </c>
      <c r="C35" s="157"/>
      <c r="D35" s="158">
        <v>0</v>
      </c>
      <c r="E35" s="157">
        <f>C35+D35</f>
        <v>0</v>
      </c>
      <c r="F35" s="155" t="str">
        <f t="shared" si="0"/>
        <v>项</v>
      </c>
    </row>
    <row r="36" ht="28.5" customHeight="1" spans="1:6">
      <c r="A36" s="152">
        <v>2116099</v>
      </c>
      <c r="B36" s="156" t="s">
        <v>2604</v>
      </c>
      <c r="C36" s="157"/>
      <c r="D36" s="158">
        <v>0</v>
      </c>
      <c r="E36" s="157">
        <f>C36+D36</f>
        <v>0</v>
      </c>
      <c r="F36" s="155" t="str">
        <f t="shared" si="0"/>
        <v>项</v>
      </c>
    </row>
    <row r="37" ht="28.5" customHeight="1" spans="1:6">
      <c r="A37" s="152">
        <v>21161</v>
      </c>
      <c r="B37" s="156" t="s">
        <v>2605</v>
      </c>
      <c r="C37" s="157">
        <f>SUM(C38:C41)</f>
        <v>0</v>
      </c>
      <c r="D37" s="157">
        <f>SUM(D38:D41)</f>
        <v>0</v>
      </c>
      <c r="E37" s="157">
        <f>SUM(E38:E41)</f>
        <v>0</v>
      </c>
      <c r="F37" s="155" t="str">
        <f t="shared" si="0"/>
        <v>款</v>
      </c>
    </row>
    <row r="38" ht="28.5" customHeight="1" spans="1:6">
      <c r="A38" s="152">
        <v>2116101</v>
      </c>
      <c r="B38" s="156" t="s">
        <v>2606</v>
      </c>
      <c r="C38" s="157"/>
      <c r="D38" s="158">
        <v>0</v>
      </c>
      <c r="E38" s="157">
        <f>C38+D38</f>
        <v>0</v>
      </c>
      <c r="F38" s="155" t="str">
        <f t="shared" si="0"/>
        <v>项</v>
      </c>
    </row>
    <row r="39" ht="28.5" customHeight="1" spans="1:6">
      <c r="A39" s="152">
        <v>2116102</v>
      </c>
      <c r="B39" s="156" t="s">
        <v>2607</v>
      </c>
      <c r="C39" s="157"/>
      <c r="D39" s="158">
        <v>0</v>
      </c>
      <c r="E39" s="157">
        <f>C39+D39</f>
        <v>0</v>
      </c>
      <c r="F39" s="155" t="str">
        <f t="shared" si="0"/>
        <v>项</v>
      </c>
    </row>
    <row r="40" ht="28.5" customHeight="1" spans="1:6">
      <c r="A40" s="152">
        <v>2116103</v>
      </c>
      <c r="B40" s="156" t="s">
        <v>2608</v>
      </c>
      <c r="C40" s="157"/>
      <c r="D40" s="158">
        <v>0</v>
      </c>
      <c r="E40" s="157">
        <f>C40+D40</f>
        <v>0</v>
      </c>
      <c r="F40" s="155" t="str">
        <f t="shared" si="0"/>
        <v>项</v>
      </c>
    </row>
    <row r="41" ht="28.5" customHeight="1" spans="1:6">
      <c r="A41" s="152">
        <v>2116104</v>
      </c>
      <c r="B41" s="156" t="s">
        <v>2609</v>
      </c>
      <c r="C41" s="157"/>
      <c r="D41" s="158">
        <v>0</v>
      </c>
      <c r="E41" s="157">
        <f>C41+D41</f>
        <v>0</v>
      </c>
      <c r="F41" s="155" t="str">
        <f t="shared" si="0"/>
        <v>项</v>
      </c>
    </row>
    <row r="42" s="141" customFormat="1" ht="28.5" customHeight="1" spans="1:6">
      <c r="A42" s="159" t="s">
        <v>139</v>
      </c>
      <c r="B42" s="153" t="s">
        <v>2610</v>
      </c>
      <c r="C42" s="154">
        <f>SUM(C43,C59,C63,C64,C70,C74,C78,C82,C88,C91)</f>
        <v>37088</v>
      </c>
      <c r="D42" s="154">
        <f>SUM(D43,D59,D63,D64,D70,D74,D78,D82,D88,D91)</f>
        <v>6677</v>
      </c>
      <c r="E42" s="154">
        <f>SUM(E43,E59,E63,E64,E70,E74,E78,E82,E88,E91)</f>
        <v>43765</v>
      </c>
      <c r="F42" s="160" t="str">
        <f t="shared" si="0"/>
        <v>类</v>
      </c>
    </row>
    <row r="43" ht="28.5" customHeight="1" spans="1:6">
      <c r="A43" s="152" t="s">
        <v>2611</v>
      </c>
      <c r="B43" s="156" t="s">
        <v>2612</v>
      </c>
      <c r="C43" s="157">
        <f>SUM(C44:C58)</f>
        <v>35438</v>
      </c>
      <c r="D43" s="157">
        <f>SUM(D44:D58)</f>
        <v>7260</v>
      </c>
      <c r="E43" s="157">
        <f>SUM(E44:E58)</f>
        <v>42698</v>
      </c>
      <c r="F43" s="155" t="str">
        <f t="shared" si="0"/>
        <v>款</v>
      </c>
    </row>
    <row r="44" ht="28.5" customHeight="1" spans="1:6">
      <c r="A44" s="152" t="s">
        <v>2613</v>
      </c>
      <c r="B44" s="156" t="s">
        <v>2614</v>
      </c>
      <c r="C44" s="157">
        <v>10657</v>
      </c>
      <c r="D44" s="158">
        <v>2907</v>
      </c>
      <c r="E44" s="157">
        <f t="shared" ref="E44:E58" si="1">C44+D44</f>
        <v>13564</v>
      </c>
      <c r="F44" s="155" t="str">
        <f t="shared" si="0"/>
        <v>项</v>
      </c>
    </row>
    <row r="45" ht="28.5" customHeight="1" spans="1:6">
      <c r="A45" s="152" t="s">
        <v>2615</v>
      </c>
      <c r="B45" s="156" t="s">
        <v>2616</v>
      </c>
      <c r="C45" s="157">
        <v>13075</v>
      </c>
      <c r="D45" s="158">
        <v>-10075</v>
      </c>
      <c r="E45" s="157">
        <f t="shared" si="1"/>
        <v>3000</v>
      </c>
      <c r="F45" s="155" t="str">
        <f t="shared" si="0"/>
        <v>项</v>
      </c>
    </row>
    <row r="46" ht="28.5" customHeight="1" spans="1:6">
      <c r="A46" s="152" t="s">
        <v>2617</v>
      </c>
      <c r="B46" s="156" t="s">
        <v>2618</v>
      </c>
      <c r="C46" s="157"/>
      <c r="D46" s="158">
        <v>0</v>
      </c>
      <c r="E46" s="157">
        <f t="shared" si="1"/>
        <v>0</v>
      </c>
      <c r="F46" s="155" t="str">
        <f t="shared" si="0"/>
        <v>项</v>
      </c>
    </row>
    <row r="47" ht="28.5" customHeight="1" spans="1:6">
      <c r="A47" s="152" t="s">
        <v>2619</v>
      </c>
      <c r="B47" s="156" t="s">
        <v>2620</v>
      </c>
      <c r="C47" s="157">
        <v>5002</v>
      </c>
      <c r="D47" s="158">
        <v>-1326</v>
      </c>
      <c r="E47" s="157">
        <f t="shared" si="1"/>
        <v>3676</v>
      </c>
      <c r="F47" s="155" t="str">
        <f t="shared" si="0"/>
        <v>项</v>
      </c>
    </row>
    <row r="48" ht="28.5" customHeight="1" spans="1:6">
      <c r="A48" s="152" t="s">
        <v>2621</v>
      </c>
      <c r="B48" s="156" t="s">
        <v>2622</v>
      </c>
      <c r="C48" s="157"/>
      <c r="D48" s="158">
        <v>0</v>
      </c>
      <c r="E48" s="157">
        <f t="shared" si="1"/>
        <v>0</v>
      </c>
      <c r="F48" s="155" t="str">
        <f t="shared" si="0"/>
        <v>项</v>
      </c>
    </row>
    <row r="49" ht="28.5" customHeight="1" spans="1:6">
      <c r="A49" s="152" t="s">
        <v>2623</v>
      </c>
      <c r="B49" s="156" t="s">
        <v>2624</v>
      </c>
      <c r="C49" s="157"/>
      <c r="D49" s="158">
        <v>0</v>
      </c>
      <c r="E49" s="157">
        <f t="shared" si="1"/>
        <v>0</v>
      </c>
      <c r="F49" s="155" t="str">
        <f t="shared" si="0"/>
        <v>项</v>
      </c>
    </row>
    <row r="50" ht="28.5" customHeight="1" spans="1:6">
      <c r="A50" s="152" t="s">
        <v>2625</v>
      </c>
      <c r="B50" s="156" t="s">
        <v>2626</v>
      </c>
      <c r="C50" s="157"/>
      <c r="D50" s="158">
        <v>0</v>
      </c>
      <c r="E50" s="157">
        <f t="shared" si="1"/>
        <v>0</v>
      </c>
      <c r="F50" s="155" t="str">
        <f t="shared" si="0"/>
        <v>项</v>
      </c>
    </row>
    <row r="51" ht="28.5" customHeight="1" spans="1:6">
      <c r="A51" s="152" t="s">
        <v>2627</v>
      </c>
      <c r="B51" s="156" t="s">
        <v>2628</v>
      </c>
      <c r="C51" s="157"/>
      <c r="D51" s="158">
        <v>0</v>
      </c>
      <c r="E51" s="157">
        <f t="shared" si="1"/>
        <v>0</v>
      </c>
      <c r="F51" s="155" t="str">
        <f t="shared" si="0"/>
        <v>项</v>
      </c>
    </row>
    <row r="52" ht="28.5" customHeight="1" spans="1:6">
      <c r="A52" s="152" t="s">
        <v>2629</v>
      </c>
      <c r="B52" s="156" t="s">
        <v>2630</v>
      </c>
      <c r="C52" s="157"/>
      <c r="D52" s="158">
        <v>0</v>
      </c>
      <c r="E52" s="157">
        <f t="shared" si="1"/>
        <v>0</v>
      </c>
      <c r="F52" s="155" t="str">
        <f t="shared" si="0"/>
        <v>项</v>
      </c>
    </row>
    <row r="53" ht="28.5" customHeight="1" spans="1:6">
      <c r="A53" s="152" t="s">
        <v>2631</v>
      </c>
      <c r="B53" s="156" t="s">
        <v>2632</v>
      </c>
      <c r="C53" s="157"/>
      <c r="D53" s="158">
        <v>0</v>
      </c>
      <c r="E53" s="157">
        <f t="shared" si="1"/>
        <v>0</v>
      </c>
      <c r="F53" s="155" t="str">
        <f t="shared" si="0"/>
        <v>项</v>
      </c>
    </row>
    <row r="54" ht="28.5" customHeight="1" spans="1:6">
      <c r="A54" s="152" t="s">
        <v>2633</v>
      </c>
      <c r="B54" s="156" t="s">
        <v>2634</v>
      </c>
      <c r="C54" s="157"/>
      <c r="D54" s="158">
        <v>0</v>
      </c>
      <c r="E54" s="157">
        <f t="shared" si="1"/>
        <v>0</v>
      </c>
      <c r="F54" s="155" t="str">
        <f t="shared" si="0"/>
        <v>项</v>
      </c>
    </row>
    <row r="55" ht="28.5" customHeight="1" spans="1:6">
      <c r="A55" s="152" t="s">
        <v>2635</v>
      </c>
      <c r="B55" s="156" t="s">
        <v>2636</v>
      </c>
      <c r="C55" s="157"/>
      <c r="D55" s="158">
        <v>0</v>
      </c>
      <c r="E55" s="157">
        <f t="shared" si="1"/>
        <v>0</v>
      </c>
      <c r="F55" s="155" t="str">
        <f t="shared" si="0"/>
        <v>项</v>
      </c>
    </row>
    <row r="56" ht="28.5" customHeight="1" spans="1:6">
      <c r="A56" s="152" t="s">
        <v>2637</v>
      </c>
      <c r="B56" s="156" t="s">
        <v>2638</v>
      </c>
      <c r="C56" s="157"/>
      <c r="D56" s="158">
        <v>0</v>
      </c>
      <c r="E56" s="157">
        <f t="shared" si="1"/>
        <v>0</v>
      </c>
      <c r="F56" s="155" t="str">
        <f t="shared" si="0"/>
        <v>项</v>
      </c>
    </row>
    <row r="57" ht="28.5" customHeight="1" spans="1:6">
      <c r="A57" s="152" t="s">
        <v>2639</v>
      </c>
      <c r="B57" s="156" t="s">
        <v>2640</v>
      </c>
      <c r="C57" s="157"/>
      <c r="D57" s="158">
        <v>0</v>
      </c>
      <c r="E57" s="157">
        <f t="shared" si="1"/>
        <v>0</v>
      </c>
      <c r="F57" s="155" t="str">
        <f t="shared" si="0"/>
        <v>项</v>
      </c>
    </row>
    <row r="58" ht="28.5" customHeight="1" spans="1:6">
      <c r="A58" s="152" t="s">
        <v>2641</v>
      </c>
      <c r="B58" s="156" t="s">
        <v>2642</v>
      </c>
      <c r="C58" s="157">
        <v>6704</v>
      </c>
      <c r="D58" s="158">
        <f>20000-4246</f>
        <v>15754</v>
      </c>
      <c r="E58" s="157">
        <f t="shared" si="1"/>
        <v>22458</v>
      </c>
      <c r="F58" s="155" t="str">
        <f t="shared" si="0"/>
        <v>项</v>
      </c>
    </row>
    <row r="59" ht="28.5" customHeight="1" spans="1:6">
      <c r="A59" s="152" t="s">
        <v>2643</v>
      </c>
      <c r="B59" s="156" t="s">
        <v>2644</v>
      </c>
      <c r="C59" s="157">
        <f>SUM(C60:C62)</f>
        <v>150</v>
      </c>
      <c r="D59" s="157">
        <f>SUM(D60:D62)</f>
        <v>-150</v>
      </c>
      <c r="E59" s="157">
        <f>SUM(E60:E62)</f>
        <v>0</v>
      </c>
      <c r="F59" s="155" t="str">
        <f t="shared" si="0"/>
        <v>款</v>
      </c>
    </row>
    <row r="60" ht="28.5" customHeight="1" spans="1:6">
      <c r="A60" s="152" t="s">
        <v>2645</v>
      </c>
      <c r="B60" s="156" t="s">
        <v>2614</v>
      </c>
      <c r="C60" s="157"/>
      <c r="D60" s="158">
        <v>0</v>
      </c>
      <c r="E60" s="157">
        <f>C60+D60</f>
        <v>0</v>
      </c>
      <c r="F60" s="155" t="str">
        <f t="shared" si="0"/>
        <v>项</v>
      </c>
    </row>
    <row r="61" ht="28.5" customHeight="1" spans="1:6">
      <c r="A61" s="152" t="s">
        <v>2646</v>
      </c>
      <c r="B61" s="156" t="s">
        <v>2616</v>
      </c>
      <c r="C61" s="157"/>
      <c r="D61" s="158">
        <v>0</v>
      </c>
      <c r="E61" s="157">
        <f>C61+D61</f>
        <v>0</v>
      </c>
      <c r="F61" s="155" t="str">
        <f t="shared" si="0"/>
        <v>项</v>
      </c>
    </row>
    <row r="62" ht="28.5" customHeight="1" spans="1:6">
      <c r="A62" s="152" t="s">
        <v>2647</v>
      </c>
      <c r="B62" s="156" t="s">
        <v>2648</v>
      </c>
      <c r="C62" s="157">
        <v>150</v>
      </c>
      <c r="D62" s="158">
        <v>-150</v>
      </c>
      <c r="E62" s="157">
        <f>C62+D62</f>
        <v>0</v>
      </c>
      <c r="F62" s="155" t="str">
        <f t="shared" si="0"/>
        <v>项</v>
      </c>
    </row>
    <row r="63" ht="28.5" customHeight="1" spans="1:6">
      <c r="A63" s="152" t="s">
        <v>2649</v>
      </c>
      <c r="B63" s="156" t="s">
        <v>2650</v>
      </c>
      <c r="C63" s="157">
        <v>0</v>
      </c>
      <c r="D63" s="157">
        <v>0</v>
      </c>
      <c r="E63" s="157">
        <v>0</v>
      </c>
      <c r="F63" s="155" t="str">
        <f t="shared" si="0"/>
        <v>款</v>
      </c>
    </row>
    <row r="64" ht="28.5" customHeight="1" spans="1:6">
      <c r="A64" s="152" t="s">
        <v>2651</v>
      </c>
      <c r="B64" s="156" t="s">
        <v>2652</v>
      </c>
      <c r="C64" s="157">
        <f>SUM(C65:C69)</f>
        <v>1500</v>
      </c>
      <c r="D64" s="157">
        <f>SUM(D65:D69)</f>
        <v>-1500</v>
      </c>
      <c r="E64" s="157">
        <f>SUM(E65:E69)</f>
        <v>0</v>
      </c>
      <c r="F64" s="155" t="str">
        <f t="shared" si="0"/>
        <v>款</v>
      </c>
    </row>
    <row r="65" ht="28.5" customHeight="1" spans="1:6">
      <c r="A65" s="152" t="s">
        <v>2653</v>
      </c>
      <c r="B65" s="156" t="s">
        <v>2654</v>
      </c>
      <c r="C65" s="157"/>
      <c r="D65" s="158">
        <v>0</v>
      </c>
      <c r="E65" s="157">
        <f>C65+D65</f>
        <v>0</v>
      </c>
      <c r="F65" s="155" t="str">
        <f t="shared" si="0"/>
        <v>项</v>
      </c>
    </row>
    <row r="66" ht="28.5" customHeight="1" spans="1:6">
      <c r="A66" s="152" t="s">
        <v>2655</v>
      </c>
      <c r="B66" s="156" t="s">
        <v>2656</v>
      </c>
      <c r="C66" s="157"/>
      <c r="D66" s="158">
        <v>0</v>
      </c>
      <c r="E66" s="157">
        <f>C66+D66</f>
        <v>0</v>
      </c>
      <c r="F66" s="155" t="str">
        <f t="shared" si="0"/>
        <v>项</v>
      </c>
    </row>
    <row r="67" ht="28.5" customHeight="1" spans="1:6">
      <c r="A67" s="152" t="s">
        <v>2657</v>
      </c>
      <c r="B67" s="156" t="s">
        <v>2658</v>
      </c>
      <c r="C67" s="157"/>
      <c r="D67" s="158">
        <v>0</v>
      </c>
      <c r="E67" s="157">
        <f>C67+D67</f>
        <v>0</v>
      </c>
      <c r="F67" s="155" t="str">
        <f t="shared" si="0"/>
        <v>项</v>
      </c>
    </row>
    <row r="68" ht="28.5" customHeight="1" spans="1:6">
      <c r="A68" s="152" t="s">
        <v>2659</v>
      </c>
      <c r="B68" s="156" t="s">
        <v>2660</v>
      </c>
      <c r="C68" s="157"/>
      <c r="D68" s="158">
        <v>0</v>
      </c>
      <c r="E68" s="157">
        <f>C68+D68</f>
        <v>0</v>
      </c>
      <c r="F68" s="155" t="str">
        <f t="shared" ref="F68:F131" si="2">IF(LEN(A68)=3,"类",IF(LEN(A68)=5,"款","项"))</f>
        <v>项</v>
      </c>
    </row>
    <row r="69" ht="28.5" customHeight="1" spans="1:6">
      <c r="A69" s="152" t="s">
        <v>2661</v>
      </c>
      <c r="B69" s="156" t="s">
        <v>2662</v>
      </c>
      <c r="C69" s="157">
        <v>1500</v>
      </c>
      <c r="D69" s="158">
        <v>-1500</v>
      </c>
      <c r="E69" s="157">
        <f>C69+D69</f>
        <v>0</v>
      </c>
      <c r="F69" s="155" t="str">
        <f t="shared" si="2"/>
        <v>项</v>
      </c>
    </row>
    <row r="70" ht="28.5" customHeight="1" spans="1:6">
      <c r="A70" s="152" t="s">
        <v>2663</v>
      </c>
      <c r="B70" s="156" t="s">
        <v>2664</v>
      </c>
      <c r="C70" s="157">
        <f>SUM(C71:C73)</f>
        <v>0</v>
      </c>
      <c r="D70" s="157">
        <f>SUM(D71:D73)</f>
        <v>1067</v>
      </c>
      <c r="E70" s="157">
        <f>SUM(E71:E73)</f>
        <v>1067</v>
      </c>
      <c r="F70" s="155" t="str">
        <f t="shared" si="2"/>
        <v>款</v>
      </c>
    </row>
    <row r="71" ht="28.5" customHeight="1" spans="1:6">
      <c r="A71" s="152" t="s">
        <v>2665</v>
      </c>
      <c r="B71" s="156" t="s">
        <v>2666</v>
      </c>
      <c r="C71" s="157"/>
      <c r="D71" s="161">
        <v>1067</v>
      </c>
      <c r="E71" s="157">
        <f>C71+D71</f>
        <v>1067</v>
      </c>
      <c r="F71" s="155" t="str">
        <f t="shared" si="2"/>
        <v>项</v>
      </c>
    </row>
    <row r="72" ht="28.5" customHeight="1" spans="1:6">
      <c r="A72" s="152" t="s">
        <v>2667</v>
      </c>
      <c r="B72" s="156" t="s">
        <v>2668</v>
      </c>
      <c r="C72" s="157"/>
      <c r="D72" s="158">
        <v>0</v>
      </c>
      <c r="E72" s="157">
        <f>C72+D72</f>
        <v>0</v>
      </c>
      <c r="F72" s="155" t="str">
        <f t="shared" si="2"/>
        <v>项</v>
      </c>
    </row>
    <row r="73" ht="28.5" customHeight="1" spans="1:6">
      <c r="A73" s="152" t="s">
        <v>2669</v>
      </c>
      <c r="B73" s="156" t="s">
        <v>2670</v>
      </c>
      <c r="C73" s="157"/>
      <c r="D73" s="158">
        <v>0</v>
      </c>
      <c r="E73" s="157">
        <f>C73+D73</f>
        <v>0</v>
      </c>
      <c r="F73" s="155" t="str">
        <f t="shared" si="2"/>
        <v>项</v>
      </c>
    </row>
    <row r="74" ht="28.5" customHeight="1" spans="1:6">
      <c r="A74" s="152" t="s">
        <v>2671</v>
      </c>
      <c r="B74" s="156" t="s">
        <v>2672</v>
      </c>
      <c r="C74" s="157">
        <f>SUM(C75:C77)</f>
        <v>0</v>
      </c>
      <c r="D74" s="157">
        <f>SUM(D75:D77)</f>
        <v>0</v>
      </c>
      <c r="E74" s="157">
        <f>SUM(E75:E77)</f>
        <v>0</v>
      </c>
      <c r="F74" s="155" t="str">
        <f t="shared" si="2"/>
        <v>款</v>
      </c>
    </row>
    <row r="75" ht="28.5" customHeight="1" spans="1:6">
      <c r="A75" s="152" t="s">
        <v>2673</v>
      </c>
      <c r="B75" s="156" t="s">
        <v>2614</v>
      </c>
      <c r="C75" s="157"/>
      <c r="D75" s="158">
        <v>0</v>
      </c>
      <c r="E75" s="157">
        <f>C75+D75</f>
        <v>0</v>
      </c>
      <c r="F75" s="155" t="str">
        <f t="shared" si="2"/>
        <v>项</v>
      </c>
    </row>
    <row r="76" ht="28.5" customHeight="1" spans="1:6">
      <c r="A76" s="152" t="s">
        <v>2674</v>
      </c>
      <c r="B76" s="156" t="s">
        <v>2616</v>
      </c>
      <c r="C76" s="157"/>
      <c r="D76" s="158">
        <v>0</v>
      </c>
      <c r="E76" s="157">
        <f>C76+D76</f>
        <v>0</v>
      </c>
      <c r="F76" s="155" t="str">
        <f t="shared" si="2"/>
        <v>项</v>
      </c>
    </row>
    <row r="77" ht="28.5" customHeight="1" spans="1:6">
      <c r="A77" s="152" t="s">
        <v>2675</v>
      </c>
      <c r="B77" s="156" t="s">
        <v>2676</v>
      </c>
      <c r="C77" s="157"/>
      <c r="D77" s="158">
        <v>0</v>
      </c>
      <c r="E77" s="157">
        <f>C77+D77</f>
        <v>0</v>
      </c>
      <c r="F77" s="155" t="str">
        <f t="shared" si="2"/>
        <v>项</v>
      </c>
    </row>
    <row r="78" ht="28.5" customHeight="1" spans="1:6">
      <c r="A78" s="152" t="s">
        <v>2677</v>
      </c>
      <c r="B78" s="156" t="s">
        <v>2678</v>
      </c>
      <c r="C78" s="157">
        <f>SUM(C79:C81)</f>
        <v>0</v>
      </c>
      <c r="D78" s="157">
        <f>SUM(D79:D81)</f>
        <v>0</v>
      </c>
      <c r="E78" s="157">
        <f>SUM(E79:E81)</f>
        <v>0</v>
      </c>
      <c r="F78" s="155" t="str">
        <f t="shared" si="2"/>
        <v>款</v>
      </c>
    </row>
    <row r="79" ht="28.5" customHeight="1" spans="1:6">
      <c r="A79" s="152" t="s">
        <v>2679</v>
      </c>
      <c r="B79" s="156" t="s">
        <v>2614</v>
      </c>
      <c r="C79" s="157"/>
      <c r="D79" s="158">
        <v>0</v>
      </c>
      <c r="E79" s="157">
        <f>C79+D79</f>
        <v>0</v>
      </c>
      <c r="F79" s="155" t="str">
        <f t="shared" si="2"/>
        <v>项</v>
      </c>
    </row>
    <row r="80" ht="28.5" customHeight="1" spans="1:6">
      <c r="A80" s="152" t="s">
        <v>2680</v>
      </c>
      <c r="B80" s="156" t="s">
        <v>2616</v>
      </c>
      <c r="C80" s="157"/>
      <c r="D80" s="158">
        <v>0</v>
      </c>
      <c r="E80" s="157">
        <f>C80+D80</f>
        <v>0</v>
      </c>
      <c r="F80" s="155" t="str">
        <f t="shared" si="2"/>
        <v>项</v>
      </c>
    </row>
    <row r="81" ht="28.5" customHeight="1" spans="1:6">
      <c r="A81" s="152" t="s">
        <v>2681</v>
      </c>
      <c r="B81" s="156" t="s">
        <v>2682</v>
      </c>
      <c r="C81" s="157"/>
      <c r="D81" s="158">
        <v>0</v>
      </c>
      <c r="E81" s="157">
        <f>C81+D81</f>
        <v>0</v>
      </c>
      <c r="F81" s="155" t="str">
        <f t="shared" si="2"/>
        <v>项</v>
      </c>
    </row>
    <row r="82" ht="28.5" customHeight="1" spans="1:6">
      <c r="A82" s="152" t="s">
        <v>2683</v>
      </c>
      <c r="B82" s="156" t="s">
        <v>2684</v>
      </c>
      <c r="C82" s="157">
        <f>SUM(C83:C87)</f>
        <v>0</v>
      </c>
      <c r="D82" s="157">
        <f>SUM(D83:D87)</f>
        <v>0</v>
      </c>
      <c r="E82" s="157">
        <f>SUM(E83:E87)</f>
        <v>0</v>
      </c>
      <c r="F82" s="155" t="str">
        <f t="shared" si="2"/>
        <v>款</v>
      </c>
    </row>
    <row r="83" ht="28.5" customHeight="1" spans="1:6">
      <c r="A83" s="152" t="s">
        <v>2685</v>
      </c>
      <c r="B83" s="156" t="s">
        <v>2654</v>
      </c>
      <c r="C83" s="157"/>
      <c r="D83" s="158">
        <v>0</v>
      </c>
      <c r="E83" s="157">
        <f>C83+D83</f>
        <v>0</v>
      </c>
      <c r="F83" s="155" t="str">
        <f t="shared" si="2"/>
        <v>项</v>
      </c>
    </row>
    <row r="84" ht="28.5" customHeight="1" spans="1:6">
      <c r="A84" s="152" t="s">
        <v>2686</v>
      </c>
      <c r="B84" s="156" t="s">
        <v>2656</v>
      </c>
      <c r="C84" s="157"/>
      <c r="D84" s="158">
        <v>0</v>
      </c>
      <c r="E84" s="157">
        <f>C84+D84</f>
        <v>0</v>
      </c>
      <c r="F84" s="155" t="str">
        <f t="shared" si="2"/>
        <v>项</v>
      </c>
    </row>
    <row r="85" ht="28.5" customHeight="1" spans="1:6">
      <c r="A85" s="152" t="s">
        <v>2687</v>
      </c>
      <c r="B85" s="156" t="s">
        <v>2658</v>
      </c>
      <c r="C85" s="157"/>
      <c r="D85" s="158">
        <v>0</v>
      </c>
      <c r="E85" s="157">
        <f>C85+D85</f>
        <v>0</v>
      </c>
      <c r="F85" s="155" t="str">
        <f t="shared" si="2"/>
        <v>项</v>
      </c>
    </row>
    <row r="86" ht="28.5" customHeight="1" spans="1:6">
      <c r="A86" s="152" t="s">
        <v>2688</v>
      </c>
      <c r="B86" s="156" t="s">
        <v>2660</v>
      </c>
      <c r="C86" s="157"/>
      <c r="D86" s="158">
        <v>0</v>
      </c>
      <c r="E86" s="157">
        <f>C86+D86</f>
        <v>0</v>
      </c>
      <c r="F86" s="155" t="str">
        <f t="shared" si="2"/>
        <v>项</v>
      </c>
    </row>
    <row r="87" ht="28.5" customHeight="1" spans="1:6">
      <c r="A87" s="152" t="s">
        <v>2689</v>
      </c>
      <c r="B87" s="156" t="s">
        <v>2690</v>
      </c>
      <c r="C87" s="157"/>
      <c r="D87" s="158">
        <v>0</v>
      </c>
      <c r="E87" s="157">
        <f>C87+D87</f>
        <v>0</v>
      </c>
      <c r="F87" s="155" t="str">
        <f t="shared" si="2"/>
        <v>项</v>
      </c>
    </row>
    <row r="88" ht="28.5" customHeight="1" spans="1:6">
      <c r="A88" s="152" t="s">
        <v>2691</v>
      </c>
      <c r="B88" s="156" t="s">
        <v>2692</v>
      </c>
      <c r="C88" s="157">
        <f>SUM(C89:C90)</f>
        <v>0</v>
      </c>
      <c r="D88" s="157">
        <f>SUM(D89:D90)</f>
        <v>0</v>
      </c>
      <c r="E88" s="157">
        <f>SUM(E89:E90)</f>
        <v>0</v>
      </c>
      <c r="F88" s="155" t="str">
        <f t="shared" si="2"/>
        <v>款</v>
      </c>
    </row>
    <row r="89" ht="28.5" customHeight="1" spans="1:6">
      <c r="A89" s="152" t="s">
        <v>2693</v>
      </c>
      <c r="B89" s="156" t="s">
        <v>2666</v>
      </c>
      <c r="C89" s="157"/>
      <c r="D89" s="158">
        <v>0</v>
      </c>
      <c r="E89" s="157">
        <f>C89+D89</f>
        <v>0</v>
      </c>
      <c r="F89" s="155" t="str">
        <f t="shared" si="2"/>
        <v>项</v>
      </c>
    </row>
    <row r="90" ht="28.5" customHeight="1" spans="1:6">
      <c r="A90" s="152" t="s">
        <v>2694</v>
      </c>
      <c r="B90" s="156" t="s">
        <v>2695</v>
      </c>
      <c r="C90" s="157"/>
      <c r="D90" s="158">
        <v>0</v>
      </c>
      <c r="E90" s="157">
        <f>C90+D90</f>
        <v>0</v>
      </c>
      <c r="F90" s="155" t="str">
        <f t="shared" si="2"/>
        <v>项</v>
      </c>
    </row>
    <row r="91" ht="28.5" customHeight="1" spans="1:6">
      <c r="A91" s="152" t="s">
        <v>2696</v>
      </c>
      <c r="B91" s="156" t="s">
        <v>2697</v>
      </c>
      <c r="C91" s="157">
        <f>SUM(C92:C99)</f>
        <v>0</v>
      </c>
      <c r="D91" s="157">
        <f>SUM(D92:D99)</f>
        <v>0</v>
      </c>
      <c r="E91" s="157">
        <f>SUM(E92:E99)</f>
        <v>0</v>
      </c>
      <c r="F91" s="155" t="str">
        <f t="shared" si="2"/>
        <v>款</v>
      </c>
    </row>
    <row r="92" ht="28.5" customHeight="1" spans="1:6">
      <c r="A92" s="152" t="s">
        <v>2698</v>
      </c>
      <c r="B92" s="156" t="s">
        <v>2614</v>
      </c>
      <c r="C92" s="157"/>
      <c r="D92" s="158">
        <v>0</v>
      </c>
      <c r="E92" s="157">
        <f t="shared" ref="E92:E99" si="3">C92+D92</f>
        <v>0</v>
      </c>
      <c r="F92" s="155" t="str">
        <f t="shared" si="2"/>
        <v>项</v>
      </c>
    </row>
    <row r="93" ht="28.5" customHeight="1" spans="1:6">
      <c r="A93" s="152" t="s">
        <v>2699</v>
      </c>
      <c r="B93" s="156" t="s">
        <v>2616</v>
      </c>
      <c r="C93" s="157"/>
      <c r="D93" s="158">
        <v>0</v>
      </c>
      <c r="E93" s="157">
        <f t="shared" si="3"/>
        <v>0</v>
      </c>
      <c r="F93" s="155" t="str">
        <f t="shared" si="2"/>
        <v>项</v>
      </c>
    </row>
    <row r="94" ht="28.5" customHeight="1" spans="1:6">
      <c r="A94" s="152" t="s">
        <v>2700</v>
      </c>
      <c r="B94" s="156" t="s">
        <v>2618</v>
      </c>
      <c r="C94" s="157"/>
      <c r="D94" s="158">
        <v>0</v>
      </c>
      <c r="E94" s="157">
        <f t="shared" si="3"/>
        <v>0</v>
      </c>
      <c r="F94" s="155" t="str">
        <f t="shared" si="2"/>
        <v>项</v>
      </c>
    </row>
    <row r="95" ht="28.5" customHeight="1" spans="1:6">
      <c r="A95" s="152" t="s">
        <v>2701</v>
      </c>
      <c r="B95" s="156" t="s">
        <v>2620</v>
      </c>
      <c r="C95" s="157"/>
      <c r="D95" s="158">
        <v>0</v>
      </c>
      <c r="E95" s="157">
        <f t="shared" si="3"/>
        <v>0</v>
      </c>
      <c r="F95" s="155" t="str">
        <f t="shared" si="2"/>
        <v>项</v>
      </c>
    </row>
    <row r="96" ht="28.5" customHeight="1" spans="1:6">
      <c r="A96" s="152" t="s">
        <v>2702</v>
      </c>
      <c r="B96" s="156" t="s">
        <v>2626</v>
      </c>
      <c r="C96" s="157"/>
      <c r="D96" s="158">
        <v>0</v>
      </c>
      <c r="E96" s="157">
        <f t="shared" si="3"/>
        <v>0</v>
      </c>
      <c r="F96" s="155" t="str">
        <f t="shared" si="2"/>
        <v>项</v>
      </c>
    </row>
    <row r="97" ht="28.5" customHeight="1" spans="1:6">
      <c r="A97" s="152" t="s">
        <v>2703</v>
      </c>
      <c r="B97" s="156" t="s">
        <v>2630</v>
      </c>
      <c r="C97" s="157"/>
      <c r="D97" s="158">
        <v>0</v>
      </c>
      <c r="E97" s="157">
        <f t="shared" si="3"/>
        <v>0</v>
      </c>
      <c r="F97" s="155" t="str">
        <f t="shared" si="2"/>
        <v>项</v>
      </c>
    </row>
    <row r="98" ht="28.5" customHeight="1" spans="1:6">
      <c r="A98" s="152" t="s">
        <v>2704</v>
      </c>
      <c r="B98" s="156" t="s">
        <v>2632</v>
      </c>
      <c r="C98" s="157"/>
      <c r="D98" s="158">
        <v>0</v>
      </c>
      <c r="E98" s="157">
        <f t="shared" si="3"/>
        <v>0</v>
      </c>
      <c r="F98" s="155" t="str">
        <f t="shared" si="2"/>
        <v>项</v>
      </c>
    </row>
    <row r="99" ht="28.5" customHeight="1" spans="1:6">
      <c r="A99" s="152" t="s">
        <v>2705</v>
      </c>
      <c r="B99" s="156" t="s">
        <v>2706</v>
      </c>
      <c r="C99" s="157"/>
      <c r="D99" s="158">
        <v>0</v>
      </c>
      <c r="E99" s="157">
        <f t="shared" si="3"/>
        <v>0</v>
      </c>
      <c r="F99" s="155" t="str">
        <f t="shared" si="2"/>
        <v>项</v>
      </c>
    </row>
    <row r="100" s="141" customFormat="1" ht="28.5" customHeight="1" spans="1:6">
      <c r="A100" s="159" t="s">
        <v>141</v>
      </c>
      <c r="B100" s="153" t="s">
        <v>2707</v>
      </c>
      <c r="C100" s="154">
        <f>SUM(C101,C106,C111,C116,C119)</f>
        <v>2258</v>
      </c>
      <c r="D100" s="154">
        <f>SUM(D101,D106,D111,D116,D119)</f>
        <v>362</v>
      </c>
      <c r="E100" s="154">
        <f>SUM(E101,E106,E111,E116,E119)</f>
        <v>2620</v>
      </c>
      <c r="F100" s="160" t="str">
        <f t="shared" si="2"/>
        <v>类</v>
      </c>
    </row>
    <row r="101" ht="28.5" customHeight="1" spans="1:6">
      <c r="A101" s="152" t="s">
        <v>2708</v>
      </c>
      <c r="B101" s="156" t="s">
        <v>2709</v>
      </c>
      <c r="C101" s="157">
        <f>SUM(C102:C105)</f>
        <v>2258</v>
      </c>
      <c r="D101" s="157">
        <f>SUM(D102:D105)</f>
        <v>362</v>
      </c>
      <c r="E101" s="157">
        <f>SUM(E102:E105)</f>
        <v>2620</v>
      </c>
      <c r="F101" s="155" t="str">
        <f t="shared" si="2"/>
        <v>款</v>
      </c>
    </row>
    <row r="102" ht="28.5" customHeight="1" spans="1:6">
      <c r="A102" s="152" t="s">
        <v>2710</v>
      </c>
      <c r="B102" s="156" t="s">
        <v>2584</v>
      </c>
      <c r="C102" s="157">
        <v>866</v>
      </c>
      <c r="D102" s="158">
        <v>700</v>
      </c>
      <c r="E102" s="157">
        <f>C102+D102</f>
        <v>1566</v>
      </c>
      <c r="F102" s="155" t="str">
        <f t="shared" si="2"/>
        <v>项</v>
      </c>
    </row>
    <row r="103" ht="28.5" customHeight="1" spans="1:6">
      <c r="A103" s="152" t="s">
        <v>2711</v>
      </c>
      <c r="B103" s="156" t="s">
        <v>2712</v>
      </c>
      <c r="C103" s="157"/>
      <c r="D103" s="158">
        <v>0</v>
      </c>
      <c r="E103" s="157">
        <f>C103+D103</f>
        <v>0</v>
      </c>
      <c r="F103" s="155" t="str">
        <f t="shared" si="2"/>
        <v>项</v>
      </c>
    </row>
    <row r="104" ht="28.5" customHeight="1" spans="1:6">
      <c r="A104" s="152" t="s">
        <v>2713</v>
      </c>
      <c r="B104" s="156" t="s">
        <v>2714</v>
      </c>
      <c r="C104" s="157"/>
      <c r="D104" s="158">
        <v>0</v>
      </c>
      <c r="E104" s="157">
        <f>C104+D104</f>
        <v>0</v>
      </c>
      <c r="F104" s="155" t="str">
        <f t="shared" si="2"/>
        <v>项</v>
      </c>
    </row>
    <row r="105" ht="28.5" customHeight="1" spans="1:6">
      <c r="A105" s="152" t="s">
        <v>2715</v>
      </c>
      <c r="B105" s="156" t="s">
        <v>2716</v>
      </c>
      <c r="C105" s="157">
        <v>1392</v>
      </c>
      <c r="D105" s="158">
        <v>-338</v>
      </c>
      <c r="E105" s="157">
        <f>C105+D105</f>
        <v>1054</v>
      </c>
      <c r="F105" s="155" t="str">
        <f t="shared" si="2"/>
        <v>项</v>
      </c>
    </row>
    <row r="106" ht="28.5" customHeight="1" spans="1:6">
      <c r="A106" s="152" t="s">
        <v>2717</v>
      </c>
      <c r="B106" s="156" t="s">
        <v>2718</v>
      </c>
      <c r="C106" s="157">
        <f>SUM(C107:C110)</f>
        <v>0</v>
      </c>
      <c r="D106" s="157">
        <f>SUM(D107:D110)</f>
        <v>0</v>
      </c>
      <c r="E106" s="157">
        <f>SUM(E107:E110)</f>
        <v>0</v>
      </c>
      <c r="F106" s="155" t="str">
        <f t="shared" si="2"/>
        <v>款</v>
      </c>
    </row>
    <row r="107" ht="28.5" customHeight="1" spans="1:6">
      <c r="A107" s="152" t="s">
        <v>2719</v>
      </c>
      <c r="B107" s="156" t="s">
        <v>2584</v>
      </c>
      <c r="C107" s="157"/>
      <c r="D107" s="158">
        <v>0</v>
      </c>
      <c r="E107" s="157">
        <f>C107+D107</f>
        <v>0</v>
      </c>
      <c r="F107" s="155" t="str">
        <f t="shared" si="2"/>
        <v>项</v>
      </c>
    </row>
    <row r="108" ht="28.5" customHeight="1" spans="1:6">
      <c r="A108" s="152" t="s">
        <v>2720</v>
      </c>
      <c r="B108" s="156" t="s">
        <v>2712</v>
      </c>
      <c r="C108" s="157"/>
      <c r="D108" s="158">
        <v>0</v>
      </c>
      <c r="E108" s="157">
        <f>C108+D108</f>
        <v>0</v>
      </c>
      <c r="F108" s="155" t="str">
        <f t="shared" si="2"/>
        <v>项</v>
      </c>
    </row>
    <row r="109" ht="28.5" customHeight="1" spans="1:6">
      <c r="A109" s="152" t="s">
        <v>2721</v>
      </c>
      <c r="B109" s="156" t="s">
        <v>2722</v>
      </c>
      <c r="C109" s="157"/>
      <c r="D109" s="158">
        <v>0</v>
      </c>
      <c r="E109" s="157">
        <f>C109+D109</f>
        <v>0</v>
      </c>
      <c r="F109" s="155" t="str">
        <f t="shared" si="2"/>
        <v>项</v>
      </c>
    </row>
    <row r="110" ht="28.5" customHeight="1" spans="1:6">
      <c r="A110" s="152" t="s">
        <v>2723</v>
      </c>
      <c r="B110" s="156" t="s">
        <v>2724</v>
      </c>
      <c r="C110" s="157"/>
      <c r="D110" s="158">
        <v>0</v>
      </c>
      <c r="E110" s="157">
        <f>C110+D110</f>
        <v>0</v>
      </c>
      <c r="F110" s="155" t="str">
        <f t="shared" si="2"/>
        <v>项</v>
      </c>
    </row>
    <row r="111" ht="28.5" customHeight="1" spans="1:6">
      <c r="A111" s="152" t="s">
        <v>2725</v>
      </c>
      <c r="B111" s="156" t="s">
        <v>2726</v>
      </c>
      <c r="C111" s="157">
        <f>SUM(C112:C115)</f>
        <v>0</v>
      </c>
      <c r="D111" s="157">
        <f>SUM(D112:D115)</f>
        <v>0</v>
      </c>
      <c r="E111" s="157">
        <f>SUM(E112:E115)</f>
        <v>0</v>
      </c>
      <c r="F111" s="155" t="str">
        <f t="shared" si="2"/>
        <v>款</v>
      </c>
    </row>
    <row r="112" ht="28.5" customHeight="1" spans="1:6">
      <c r="A112" s="152" t="s">
        <v>2727</v>
      </c>
      <c r="B112" s="156" t="s">
        <v>2728</v>
      </c>
      <c r="C112" s="157"/>
      <c r="D112" s="158">
        <v>0</v>
      </c>
      <c r="E112" s="157">
        <f>C112+D112</f>
        <v>0</v>
      </c>
      <c r="F112" s="155" t="str">
        <f t="shared" si="2"/>
        <v>项</v>
      </c>
    </row>
    <row r="113" ht="28.5" customHeight="1" spans="1:6">
      <c r="A113" s="152" t="s">
        <v>2729</v>
      </c>
      <c r="B113" s="156" t="s">
        <v>2730</v>
      </c>
      <c r="C113" s="157"/>
      <c r="D113" s="158">
        <v>0</v>
      </c>
      <c r="E113" s="157">
        <f>C113+D113</f>
        <v>0</v>
      </c>
      <c r="F113" s="155" t="str">
        <f t="shared" si="2"/>
        <v>项</v>
      </c>
    </row>
    <row r="114" ht="28.5" customHeight="1" spans="1:6">
      <c r="A114" s="152" t="s">
        <v>2731</v>
      </c>
      <c r="B114" s="156" t="s">
        <v>2732</v>
      </c>
      <c r="C114" s="157"/>
      <c r="D114" s="158">
        <v>0</v>
      </c>
      <c r="E114" s="157">
        <f>C114+D114</f>
        <v>0</v>
      </c>
      <c r="F114" s="155" t="str">
        <f t="shared" si="2"/>
        <v>项</v>
      </c>
    </row>
    <row r="115" ht="28.5" customHeight="1" spans="1:6">
      <c r="A115" s="152" t="s">
        <v>2733</v>
      </c>
      <c r="B115" s="156" t="s">
        <v>2734</v>
      </c>
      <c r="C115" s="157"/>
      <c r="D115" s="158">
        <v>0</v>
      </c>
      <c r="E115" s="157">
        <f>C115+D115</f>
        <v>0</v>
      </c>
      <c r="F115" s="155" t="str">
        <f t="shared" si="2"/>
        <v>项</v>
      </c>
    </row>
    <row r="116" ht="28.5" customHeight="1" spans="1:6">
      <c r="A116" s="152">
        <v>21370</v>
      </c>
      <c r="B116" s="156" t="s">
        <v>2735</v>
      </c>
      <c r="C116" s="157">
        <f>SUM(C117:C118)</f>
        <v>0</v>
      </c>
      <c r="D116" s="157">
        <f>SUM(D117:D118)</f>
        <v>0</v>
      </c>
      <c r="E116" s="157">
        <f>SUM(E117:E118)</f>
        <v>0</v>
      </c>
      <c r="F116" s="155" t="str">
        <f t="shared" si="2"/>
        <v>款</v>
      </c>
    </row>
    <row r="117" ht="28.5" customHeight="1" spans="1:6">
      <c r="A117" s="152">
        <v>2137001</v>
      </c>
      <c r="B117" s="156" t="s">
        <v>2584</v>
      </c>
      <c r="C117" s="157"/>
      <c r="D117" s="158">
        <v>0</v>
      </c>
      <c r="E117" s="157">
        <f>C117+D117</f>
        <v>0</v>
      </c>
      <c r="F117" s="155" t="str">
        <f t="shared" si="2"/>
        <v>项</v>
      </c>
    </row>
    <row r="118" ht="28.5" customHeight="1" spans="1:6">
      <c r="A118" s="152">
        <v>2137099</v>
      </c>
      <c r="B118" s="156" t="s">
        <v>2736</v>
      </c>
      <c r="C118" s="157"/>
      <c r="D118" s="158">
        <v>0</v>
      </c>
      <c r="E118" s="157">
        <f>C118+D118</f>
        <v>0</v>
      </c>
      <c r="F118" s="155" t="str">
        <f t="shared" si="2"/>
        <v>项</v>
      </c>
    </row>
    <row r="119" ht="28.5" customHeight="1" spans="1:6">
      <c r="A119" s="152">
        <v>21371</v>
      </c>
      <c r="B119" s="156" t="s">
        <v>2737</v>
      </c>
      <c r="C119" s="157">
        <f>SUM(C120:C123)</f>
        <v>0</v>
      </c>
      <c r="D119" s="157">
        <f>SUM(D120:D123)</f>
        <v>0</v>
      </c>
      <c r="E119" s="157">
        <f>SUM(E120:E123)</f>
        <v>0</v>
      </c>
      <c r="F119" s="155" t="str">
        <f t="shared" si="2"/>
        <v>款</v>
      </c>
    </row>
    <row r="120" ht="28.5" customHeight="1" spans="1:6">
      <c r="A120" s="152">
        <v>2137101</v>
      </c>
      <c r="B120" s="156" t="s">
        <v>2728</v>
      </c>
      <c r="C120" s="157"/>
      <c r="D120" s="158">
        <v>0</v>
      </c>
      <c r="E120" s="157">
        <f>C120+D120</f>
        <v>0</v>
      </c>
      <c r="F120" s="155" t="str">
        <f t="shared" si="2"/>
        <v>项</v>
      </c>
    </row>
    <row r="121" ht="28.5" customHeight="1" spans="1:6">
      <c r="A121" s="152">
        <v>2137102</v>
      </c>
      <c r="B121" s="156" t="s">
        <v>2738</v>
      </c>
      <c r="C121" s="157"/>
      <c r="D121" s="158">
        <v>0</v>
      </c>
      <c r="E121" s="157">
        <f>C121+D121</f>
        <v>0</v>
      </c>
      <c r="F121" s="155" t="str">
        <f t="shared" si="2"/>
        <v>项</v>
      </c>
    </row>
    <row r="122" ht="28.5" customHeight="1" spans="1:6">
      <c r="A122" s="152">
        <v>2137103</v>
      </c>
      <c r="B122" s="156" t="s">
        <v>2732</v>
      </c>
      <c r="C122" s="157"/>
      <c r="D122" s="158">
        <v>0</v>
      </c>
      <c r="E122" s="157">
        <f>C122+D122</f>
        <v>0</v>
      </c>
      <c r="F122" s="155" t="str">
        <f t="shared" si="2"/>
        <v>项</v>
      </c>
    </row>
    <row r="123" ht="28.5" customHeight="1" spans="1:6">
      <c r="A123" s="152">
        <v>2137199</v>
      </c>
      <c r="B123" s="156" t="s">
        <v>2739</v>
      </c>
      <c r="C123" s="157"/>
      <c r="D123" s="158">
        <v>0</v>
      </c>
      <c r="E123" s="157">
        <f>C123+D123</f>
        <v>0</v>
      </c>
      <c r="F123" s="155" t="str">
        <f t="shared" si="2"/>
        <v>项</v>
      </c>
    </row>
    <row r="124" ht="28.5" customHeight="1" spans="1:6">
      <c r="A124" s="152" t="s">
        <v>143</v>
      </c>
      <c r="B124" s="153" t="s">
        <v>2740</v>
      </c>
      <c r="C124" s="157">
        <f>SUM(C125,C130,C135,C140,C149,C156,C165,C168,C171:C172)</f>
        <v>0</v>
      </c>
      <c r="D124" s="157">
        <f>SUM(D125,D130,D135,D140,D149,D156,D165,D168,D171:D172)</f>
        <v>0</v>
      </c>
      <c r="E124" s="157">
        <f>SUM(E125,E130,E135,E140,E149,E156,E165,E168,E171:E172)</f>
        <v>0</v>
      </c>
      <c r="F124" s="155" t="str">
        <f t="shared" si="2"/>
        <v>类</v>
      </c>
    </row>
    <row r="125" ht="28.5" customHeight="1" spans="1:6">
      <c r="A125" s="152" t="s">
        <v>2741</v>
      </c>
      <c r="B125" s="156" t="s">
        <v>2742</v>
      </c>
      <c r="C125" s="157">
        <f>SUM(C126:C129)</f>
        <v>0</v>
      </c>
      <c r="D125" s="157">
        <f>SUM(D126:D129)</f>
        <v>0</v>
      </c>
      <c r="E125" s="157">
        <f>SUM(E126:E129)</f>
        <v>0</v>
      </c>
      <c r="F125" s="155" t="str">
        <f t="shared" si="2"/>
        <v>款</v>
      </c>
    </row>
    <row r="126" ht="28.5" customHeight="1" spans="1:6">
      <c r="A126" s="152" t="s">
        <v>2743</v>
      </c>
      <c r="B126" s="156" t="s">
        <v>2744</v>
      </c>
      <c r="C126" s="157"/>
      <c r="D126" s="158">
        <v>0</v>
      </c>
      <c r="E126" s="157">
        <f>C126+D126</f>
        <v>0</v>
      </c>
      <c r="F126" s="155" t="str">
        <f t="shared" si="2"/>
        <v>项</v>
      </c>
    </row>
    <row r="127" ht="28.5" customHeight="1" spans="1:6">
      <c r="A127" s="152" t="s">
        <v>2745</v>
      </c>
      <c r="B127" s="156" t="s">
        <v>2746</v>
      </c>
      <c r="C127" s="157"/>
      <c r="D127" s="158">
        <v>0</v>
      </c>
      <c r="E127" s="157">
        <f>C127+D127</f>
        <v>0</v>
      </c>
      <c r="F127" s="155" t="str">
        <f t="shared" si="2"/>
        <v>项</v>
      </c>
    </row>
    <row r="128" ht="28.5" customHeight="1" spans="1:6">
      <c r="A128" s="152" t="s">
        <v>2747</v>
      </c>
      <c r="B128" s="156" t="s">
        <v>2748</v>
      </c>
      <c r="C128" s="157"/>
      <c r="D128" s="158">
        <v>0</v>
      </c>
      <c r="E128" s="157">
        <f>C128+D128</f>
        <v>0</v>
      </c>
      <c r="F128" s="155" t="str">
        <f t="shared" si="2"/>
        <v>项</v>
      </c>
    </row>
    <row r="129" ht="28.5" customHeight="1" spans="1:6">
      <c r="A129" s="152" t="s">
        <v>2749</v>
      </c>
      <c r="B129" s="156" t="s">
        <v>2750</v>
      </c>
      <c r="C129" s="157"/>
      <c r="D129" s="158">
        <v>0</v>
      </c>
      <c r="E129" s="157">
        <f>C129+D129</f>
        <v>0</v>
      </c>
      <c r="F129" s="155" t="str">
        <f t="shared" si="2"/>
        <v>项</v>
      </c>
    </row>
    <row r="130" ht="28.5" customHeight="1" spans="1:6">
      <c r="A130" s="152" t="s">
        <v>2751</v>
      </c>
      <c r="B130" s="156" t="s">
        <v>2752</v>
      </c>
      <c r="C130" s="157">
        <f>SUM(C131:C134)</f>
        <v>0</v>
      </c>
      <c r="D130" s="157">
        <f>SUM(D131:D134)</f>
        <v>0</v>
      </c>
      <c r="E130" s="157">
        <f>SUM(E131:E134)</f>
        <v>0</v>
      </c>
      <c r="F130" s="155" t="str">
        <f t="shared" si="2"/>
        <v>款</v>
      </c>
    </row>
    <row r="131" ht="28.5" customHeight="1" spans="1:6">
      <c r="A131" s="152" t="s">
        <v>2753</v>
      </c>
      <c r="B131" s="156" t="s">
        <v>2748</v>
      </c>
      <c r="C131" s="157"/>
      <c r="D131" s="158">
        <v>0</v>
      </c>
      <c r="E131" s="157">
        <f>C131+D131</f>
        <v>0</v>
      </c>
      <c r="F131" s="155" t="str">
        <f t="shared" si="2"/>
        <v>项</v>
      </c>
    </row>
    <row r="132" ht="28.5" customHeight="1" spans="1:6">
      <c r="A132" s="152" t="s">
        <v>2754</v>
      </c>
      <c r="B132" s="156" t="s">
        <v>2755</v>
      </c>
      <c r="C132" s="157"/>
      <c r="D132" s="158">
        <v>0</v>
      </c>
      <c r="E132" s="157">
        <f>C132+D132</f>
        <v>0</v>
      </c>
      <c r="F132" s="155" t="str">
        <f t="shared" ref="F132:F195" si="4">IF(LEN(A132)=3,"类",IF(LEN(A132)=5,"款","项"))</f>
        <v>项</v>
      </c>
    </row>
    <row r="133" ht="28.5" customHeight="1" spans="1:6">
      <c r="A133" s="152" t="s">
        <v>2756</v>
      </c>
      <c r="B133" s="156" t="s">
        <v>2757</v>
      </c>
      <c r="C133" s="157"/>
      <c r="D133" s="158">
        <v>0</v>
      </c>
      <c r="E133" s="157">
        <f>C133+D133</f>
        <v>0</v>
      </c>
      <c r="F133" s="155" t="str">
        <f t="shared" si="4"/>
        <v>项</v>
      </c>
    </row>
    <row r="134" ht="28.5" customHeight="1" spans="1:6">
      <c r="A134" s="152" t="s">
        <v>2758</v>
      </c>
      <c r="B134" s="156" t="s">
        <v>2759</v>
      </c>
      <c r="C134" s="157"/>
      <c r="D134" s="158">
        <v>0</v>
      </c>
      <c r="E134" s="157">
        <f>C134+D134</f>
        <v>0</v>
      </c>
      <c r="F134" s="155" t="str">
        <f t="shared" si="4"/>
        <v>项</v>
      </c>
    </row>
    <row r="135" ht="28.5" customHeight="1" spans="1:6">
      <c r="A135" s="152" t="s">
        <v>2760</v>
      </c>
      <c r="B135" s="156" t="s">
        <v>2761</v>
      </c>
      <c r="C135" s="157">
        <f>SUM(C136:C139)</f>
        <v>0</v>
      </c>
      <c r="D135" s="157">
        <f>SUM(D136:D139)</f>
        <v>0</v>
      </c>
      <c r="E135" s="157">
        <f>SUM(E136:E139)</f>
        <v>0</v>
      </c>
      <c r="F135" s="155" t="str">
        <f t="shared" si="4"/>
        <v>款</v>
      </c>
    </row>
    <row r="136" ht="28.5" customHeight="1" spans="1:6">
      <c r="A136" s="152" t="s">
        <v>2762</v>
      </c>
      <c r="B136" s="156" t="s">
        <v>2763</v>
      </c>
      <c r="C136" s="157"/>
      <c r="D136" s="158">
        <v>0</v>
      </c>
      <c r="E136" s="157">
        <f>C136+D136</f>
        <v>0</v>
      </c>
      <c r="F136" s="155" t="str">
        <f t="shared" si="4"/>
        <v>项</v>
      </c>
    </row>
    <row r="137" ht="28.5" customHeight="1" spans="1:6">
      <c r="A137" s="152" t="s">
        <v>2764</v>
      </c>
      <c r="B137" s="156" t="s">
        <v>2765</v>
      </c>
      <c r="C137" s="157"/>
      <c r="D137" s="158">
        <v>0</v>
      </c>
      <c r="E137" s="157">
        <f>C137+D137</f>
        <v>0</v>
      </c>
      <c r="F137" s="155" t="str">
        <f t="shared" si="4"/>
        <v>项</v>
      </c>
    </row>
    <row r="138" ht="28.5" customHeight="1" spans="1:6">
      <c r="A138" s="152" t="s">
        <v>2766</v>
      </c>
      <c r="B138" s="156" t="s">
        <v>2767</v>
      </c>
      <c r="C138" s="157"/>
      <c r="D138" s="158">
        <v>0</v>
      </c>
      <c r="E138" s="157">
        <f>C138+D138</f>
        <v>0</v>
      </c>
      <c r="F138" s="155" t="str">
        <f t="shared" si="4"/>
        <v>项</v>
      </c>
    </row>
    <row r="139" ht="28.5" customHeight="1" spans="1:6">
      <c r="A139" s="152" t="s">
        <v>2768</v>
      </c>
      <c r="B139" s="156" t="s">
        <v>2769</v>
      </c>
      <c r="C139" s="157"/>
      <c r="D139" s="158">
        <v>0</v>
      </c>
      <c r="E139" s="157">
        <f>C139+D139</f>
        <v>0</v>
      </c>
      <c r="F139" s="155" t="str">
        <f t="shared" si="4"/>
        <v>项</v>
      </c>
    </row>
    <row r="140" ht="28.5" customHeight="1" spans="1:6">
      <c r="A140" s="152" t="s">
        <v>2770</v>
      </c>
      <c r="B140" s="156" t="s">
        <v>2771</v>
      </c>
      <c r="C140" s="157">
        <f>SUM(C141:C148)</f>
        <v>0</v>
      </c>
      <c r="D140" s="157">
        <f>SUM(D141:D148)</f>
        <v>0</v>
      </c>
      <c r="E140" s="157">
        <f>SUM(E141:E148)</f>
        <v>0</v>
      </c>
      <c r="F140" s="155" t="str">
        <f t="shared" si="4"/>
        <v>款</v>
      </c>
    </row>
    <row r="141" ht="28.5" customHeight="1" spans="1:6">
      <c r="A141" s="152" t="s">
        <v>2772</v>
      </c>
      <c r="B141" s="156" t="s">
        <v>2773</v>
      </c>
      <c r="C141" s="157"/>
      <c r="D141" s="158">
        <v>0</v>
      </c>
      <c r="E141" s="157">
        <f t="shared" ref="E141:E148" si="5">C141+D141</f>
        <v>0</v>
      </c>
      <c r="F141" s="155" t="str">
        <f t="shared" si="4"/>
        <v>项</v>
      </c>
    </row>
    <row r="142" ht="28.5" customHeight="1" spans="1:6">
      <c r="A142" s="152" t="s">
        <v>2774</v>
      </c>
      <c r="B142" s="156" t="s">
        <v>2775</v>
      </c>
      <c r="C142" s="157"/>
      <c r="D142" s="158">
        <v>0</v>
      </c>
      <c r="E142" s="157">
        <f t="shared" si="5"/>
        <v>0</v>
      </c>
      <c r="F142" s="155" t="str">
        <f t="shared" si="4"/>
        <v>项</v>
      </c>
    </row>
    <row r="143" ht="28.5" customHeight="1" spans="1:6">
      <c r="A143" s="152" t="s">
        <v>2776</v>
      </c>
      <c r="B143" s="156" t="s">
        <v>2777</v>
      </c>
      <c r="C143" s="157"/>
      <c r="D143" s="158">
        <v>0</v>
      </c>
      <c r="E143" s="157">
        <f t="shared" si="5"/>
        <v>0</v>
      </c>
      <c r="F143" s="155" t="str">
        <f t="shared" si="4"/>
        <v>项</v>
      </c>
    </row>
    <row r="144" ht="28.5" customHeight="1" spans="1:6">
      <c r="A144" s="152" t="s">
        <v>2778</v>
      </c>
      <c r="B144" s="156" t="s">
        <v>2779</v>
      </c>
      <c r="C144" s="157"/>
      <c r="D144" s="158">
        <v>0</v>
      </c>
      <c r="E144" s="157">
        <f t="shared" si="5"/>
        <v>0</v>
      </c>
      <c r="F144" s="155" t="str">
        <f t="shared" si="4"/>
        <v>项</v>
      </c>
    </row>
    <row r="145" ht="28.5" customHeight="1" spans="1:6">
      <c r="A145" s="152" t="s">
        <v>2780</v>
      </c>
      <c r="B145" s="156" t="s">
        <v>2781</v>
      </c>
      <c r="C145" s="157"/>
      <c r="D145" s="158">
        <v>0</v>
      </c>
      <c r="E145" s="157">
        <f t="shared" si="5"/>
        <v>0</v>
      </c>
      <c r="F145" s="155" t="str">
        <f t="shared" si="4"/>
        <v>项</v>
      </c>
    </row>
    <row r="146" ht="28.5" customHeight="1" spans="1:6">
      <c r="A146" s="152" t="s">
        <v>2782</v>
      </c>
      <c r="B146" s="156" t="s">
        <v>2783</v>
      </c>
      <c r="C146" s="157"/>
      <c r="D146" s="158">
        <v>0</v>
      </c>
      <c r="E146" s="157">
        <f t="shared" si="5"/>
        <v>0</v>
      </c>
      <c r="F146" s="155" t="str">
        <f t="shared" si="4"/>
        <v>项</v>
      </c>
    </row>
    <row r="147" ht="28.5" customHeight="1" spans="1:6">
      <c r="A147" s="152" t="s">
        <v>2784</v>
      </c>
      <c r="B147" s="156" t="s">
        <v>2785</v>
      </c>
      <c r="C147" s="157"/>
      <c r="D147" s="158">
        <v>0</v>
      </c>
      <c r="E147" s="157">
        <f t="shared" si="5"/>
        <v>0</v>
      </c>
      <c r="F147" s="155" t="str">
        <f t="shared" si="4"/>
        <v>项</v>
      </c>
    </row>
    <row r="148" ht="28.5" customHeight="1" spans="1:6">
      <c r="A148" s="152" t="s">
        <v>2786</v>
      </c>
      <c r="B148" s="156" t="s">
        <v>2787</v>
      </c>
      <c r="C148" s="157"/>
      <c r="D148" s="158">
        <v>0</v>
      </c>
      <c r="E148" s="157">
        <f t="shared" si="5"/>
        <v>0</v>
      </c>
      <c r="F148" s="155" t="str">
        <f t="shared" si="4"/>
        <v>项</v>
      </c>
    </row>
    <row r="149" ht="28.5" customHeight="1" spans="1:6">
      <c r="A149" s="152" t="s">
        <v>2788</v>
      </c>
      <c r="B149" s="156" t="s">
        <v>2789</v>
      </c>
      <c r="C149" s="157">
        <f>SUM(C150:C155)</f>
        <v>0</v>
      </c>
      <c r="D149" s="157">
        <f>SUM(D150:D155)</f>
        <v>0</v>
      </c>
      <c r="E149" s="157">
        <f>SUM(E150:E155)</f>
        <v>0</v>
      </c>
      <c r="F149" s="155" t="str">
        <f t="shared" si="4"/>
        <v>款</v>
      </c>
    </row>
    <row r="150" ht="28.5" customHeight="1" spans="1:6">
      <c r="A150" s="152" t="s">
        <v>2790</v>
      </c>
      <c r="B150" s="156" t="s">
        <v>2791</v>
      </c>
      <c r="C150" s="157"/>
      <c r="D150" s="158">
        <v>0</v>
      </c>
      <c r="E150" s="157">
        <f t="shared" ref="E150:E155" si="6">C150+D150</f>
        <v>0</v>
      </c>
      <c r="F150" s="155" t="str">
        <f t="shared" si="4"/>
        <v>项</v>
      </c>
    </row>
    <row r="151" ht="28.5" customHeight="1" spans="1:6">
      <c r="A151" s="152" t="s">
        <v>2792</v>
      </c>
      <c r="B151" s="156" t="s">
        <v>2793</v>
      </c>
      <c r="C151" s="157"/>
      <c r="D151" s="158">
        <v>0</v>
      </c>
      <c r="E151" s="157">
        <f t="shared" si="6"/>
        <v>0</v>
      </c>
      <c r="F151" s="155" t="str">
        <f t="shared" si="4"/>
        <v>项</v>
      </c>
    </row>
    <row r="152" ht="28.5" customHeight="1" spans="1:6">
      <c r="A152" s="152" t="s">
        <v>2794</v>
      </c>
      <c r="B152" s="156" t="s">
        <v>2795</v>
      </c>
      <c r="C152" s="157"/>
      <c r="D152" s="158">
        <v>0</v>
      </c>
      <c r="E152" s="157">
        <f t="shared" si="6"/>
        <v>0</v>
      </c>
      <c r="F152" s="155" t="str">
        <f t="shared" si="4"/>
        <v>项</v>
      </c>
    </row>
    <row r="153" ht="28.5" customHeight="1" spans="1:6">
      <c r="A153" s="152" t="s">
        <v>2796</v>
      </c>
      <c r="B153" s="156" t="s">
        <v>2797</v>
      </c>
      <c r="C153" s="157"/>
      <c r="D153" s="158">
        <v>0</v>
      </c>
      <c r="E153" s="157">
        <f t="shared" si="6"/>
        <v>0</v>
      </c>
      <c r="F153" s="155" t="str">
        <f t="shared" si="4"/>
        <v>项</v>
      </c>
    </row>
    <row r="154" ht="28.5" customHeight="1" spans="1:6">
      <c r="A154" s="152" t="s">
        <v>2798</v>
      </c>
      <c r="B154" s="156" t="s">
        <v>2799</v>
      </c>
      <c r="C154" s="157"/>
      <c r="D154" s="158">
        <v>0</v>
      </c>
      <c r="E154" s="157">
        <f t="shared" si="6"/>
        <v>0</v>
      </c>
      <c r="F154" s="155" t="str">
        <f t="shared" si="4"/>
        <v>项</v>
      </c>
    </row>
    <row r="155" ht="28.5" customHeight="1" spans="1:6">
      <c r="A155" s="152" t="s">
        <v>2800</v>
      </c>
      <c r="B155" s="156" t="s">
        <v>2801</v>
      </c>
      <c r="C155" s="157"/>
      <c r="D155" s="158">
        <v>0</v>
      </c>
      <c r="E155" s="157">
        <f t="shared" si="6"/>
        <v>0</v>
      </c>
      <c r="F155" s="155" t="str">
        <f t="shared" si="4"/>
        <v>项</v>
      </c>
    </row>
    <row r="156" ht="28.5" customHeight="1" spans="1:6">
      <c r="A156" s="152" t="s">
        <v>2802</v>
      </c>
      <c r="B156" s="156" t="s">
        <v>2803</v>
      </c>
      <c r="C156" s="157">
        <f>SUM(C157:C164)</f>
        <v>0</v>
      </c>
      <c r="D156" s="157">
        <f>SUM(D157:D164)</f>
        <v>0</v>
      </c>
      <c r="E156" s="157">
        <f>SUM(E157:E164)</f>
        <v>0</v>
      </c>
      <c r="F156" s="155" t="str">
        <f t="shared" si="4"/>
        <v>款</v>
      </c>
    </row>
    <row r="157" ht="28.5" customHeight="1" spans="1:6">
      <c r="A157" s="152" t="s">
        <v>2804</v>
      </c>
      <c r="B157" s="156" t="s">
        <v>2805</v>
      </c>
      <c r="C157" s="157"/>
      <c r="D157" s="158">
        <v>0</v>
      </c>
      <c r="E157" s="157">
        <f t="shared" ref="E157:E164" si="7">C157+D157</f>
        <v>0</v>
      </c>
      <c r="F157" s="155" t="str">
        <f t="shared" si="4"/>
        <v>项</v>
      </c>
    </row>
    <row r="158" ht="28.5" customHeight="1" spans="1:6">
      <c r="A158" s="152" t="s">
        <v>2806</v>
      </c>
      <c r="B158" s="156" t="s">
        <v>2807</v>
      </c>
      <c r="C158" s="157"/>
      <c r="D158" s="158">
        <v>0</v>
      </c>
      <c r="E158" s="157">
        <f t="shared" si="7"/>
        <v>0</v>
      </c>
      <c r="F158" s="155" t="str">
        <f t="shared" si="4"/>
        <v>项</v>
      </c>
    </row>
    <row r="159" ht="28.5" customHeight="1" spans="1:6">
      <c r="A159" s="152" t="s">
        <v>2808</v>
      </c>
      <c r="B159" s="156" t="s">
        <v>2809</v>
      </c>
      <c r="C159" s="157"/>
      <c r="D159" s="158">
        <v>0</v>
      </c>
      <c r="E159" s="157">
        <f t="shared" si="7"/>
        <v>0</v>
      </c>
      <c r="F159" s="155" t="str">
        <f t="shared" si="4"/>
        <v>项</v>
      </c>
    </row>
    <row r="160" ht="28.5" customHeight="1" spans="1:6">
      <c r="A160" s="152" t="s">
        <v>2810</v>
      </c>
      <c r="B160" s="156" t="s">
        <v>2811</v>
      </c>
      <c r="C160" s="157"/>
      <c r="D160" s="158">
        <v>0</v>
      </c>
      <c r="E160" s="157">
        <f t="shared" si="7"/>
        <v>0</v>
      </c>
      <c r="F160" s="155" t="str">
        <f t="shared" si="4"/>
        <v>项</v>
      </c>
    </row>
    <row r="161" ht="28.5" customHeight="1" spans="1:6">
      <c r="A161" s="152" t="s">
        <v>2812</v>
      </c>
      <c r="B161" s="156" t="s">
        <v>2813</v>
      </c>
      <c r="C161" s="157"/>
      <c r="D161" s="158">
        <v>0</v>
      </c>
      <c r="E161" s="157">
        <f t="shared" si="7"/>
        <v>0</v>
      </c>
      <c r="F161" s="155" t="str">
        <f t="shared" si="4"/>
        <v>项</v>
      </c>
    </row>
    <row r="162" ht="28.5" customHeight="1" spans="1:6">
      <c r="A162" s="152" t="s">
        <v>2814</v>
      </c>
      <c r="B162" s="156" t="s">
        <v>2815</v>
      </c>
      <c r="C162" s="157"/>
      <c r="D162" s="158">
        <v>0</v>
      </c>
      <c r="E162" s="157">
        <f t="shared" si="7"/>
        <v>0</v>
      </c>
      <c r="F162" s="155" t="str">
        <f t="shared" si="4"/>
        <v>项</v>
      </c>
    </row>
    <row r="163" ht="28.5" customHeight="1" spans="1:6">
      <c r="A163" s="152" t="s">
        <v>2816</v>
      </c>
      <c r="B163" s="156" t="s">
        <v>2817</v>
      </c>
      <c r="C163" s="157"/>
      <c r="D163" s="158">
        <v>0</v>
      </c>
      <c r="E163" s="157">
        <f t="shared" si="7"/>
        <v>0</v>
      </c>
      <c r="F163" s="155" t="str">
        <f t="shared" si="4"/>
        <v>项</v>
      </c>
    </row>
    <row r="164" ht="28.5" customHeight="1" spans="1:6">
      <c r="A164" s="152" t="s">
        <v>2818</v>
      </c>
      <c r="B164" s="156" t="s">
        <v>2819</v>
      </c>
      <c r="C164" s="157"/>
      <c r="D164" s="158">
        <v>0</v>
      </c>
      <c r="E164" s="157">
        <f t="shared" si="7"/>
        <v>0</v>
      </c>
      <c r="F164" s="155" t="str">
        <f t="shared" si="4"/>
        <v>项</v>
      </c>
    </row>
    <row r="165" ht="28.5" customHeight="1" spans="1:6">
      <c r="A165" s="152" t="s">
        <v>2820</v>
      </c>
      <c r="B165" s="156" t="s">
        <v>2821</v>
      </c>
      <c r="C165" s="157">
        <f>SUM(C166:C167)</f>
        <v>0</v>
      </c>
      <c r="D165" s="157">
        <f>SUM(D166:D167)</f>
        <v>0</v>
      </c>
      <c r="E165" s="157">
        <f>SUM(E166:E167)</f>
        <v>0</v>
      </c>
      <c r="F165" s="155" t="str">
        <f t="shared" si="4"/>
        <v>款</v>
      </c>
    </row>
    <row r="166" ht="28.5" customHeight="1" spans="1:6">
      <c r="A166" s="152" t="s">
        <v>2822</v>
      </c>
      <c r="B166" s="156" t="s">
        <v>2744</v>
      </c>
      <c r="C166" s="157"/>
      <c r="D166" s="158">
        <v>0</v>
      </c>
      <c r="E166" s="157">
        <f>C166+D166</f>
        <v>0</v>
      </c>
      <c r="F166" s="155" t="str">
        <f t="shared" si="4"/>
        <v>项</v>
      </c>
    </row>
    <row r="167" ht="28.5" customHeight="1" spans="1:6">
      <c r="A167" s="152" t="s">
        <v>2823</v>
      </c>
      <c r="B167" s="156" t="s">
        <v>2824</v>
      </c>
      <c r="C167" s="157"/>
      <c r="D167" s="158">
        <v>0</v>
      </c>
      <c r="E167" s="157">
        <f>C167+D167</f>
        <v>0</v>
      </c>
      <c r="F167" s="155" t="str">
        <f t="shared" si="4"/>
        <v>项</v>
      </c>
    </row>
    <row r="168" ht="28.5" customHeight="1" spans="1:6">
      <c r="A168" s="152" t="s">
        <v>2825</v>
      </c>
      <c r="B168" s="156" t="s">
        <v>2826</v>
      </c>
      <c r="C168" s="157">
        <f>SUM(C169:C170)</f>
        <v>0</v>
      </c>
      <c r="D168" s="157">
        <f>SUM(D169:D170)</f>
        <v>0</v>
      </c>
      <c r="E168" s="157">
        <f>SUM(E169:E170)</f>
        <v>0</v>
      </c>
      <c r="F168" s="155" t="str">
        <f t="shared" si="4"/>
        <v>款</v>
      </c>
    </row>
    <row r="169" ht="28.5" customHeight="1" spans="1:6">
      <c r="A169" s="152" t="s">
        <v>2827</v>
      </c>
      <c r="B169" s="156" t="s">
        <v>2744</v>
      </c>
      <c r="C169" s="157"/>
      <c r="D169" s="158">
        <v>0</v>
      </c>
      <c r="E169" s="157">
        <f>C169+D169</f>
        <v>0</v>
      </c>
      <c r="F169" s="155" t="str">
        <f t="shared" si="4"/>
        <v>项</v>
      </c>
    </row>
    <row r="170" ht="28.5" customHeight="1" spans="1:6">
      <c r="A170" s="152" t="s">
        <v>2828</v>
      </c>
      <c r="B170" s="156" t="s">
        <v>2829</v>
      </c>
      <c r="C170" s="157"/>
      <c r="D170" s="158">
        <v>0</v>
      </c>
      <c r="E170" s="157">
        <f>C170+D170</f>
        <v>0</v>
      </c>
      <c r="F170" s="155" t="str">
        <f t="shared" si="4"/>
        <v>项</v>
      </c>
    </row>
    <row r="171" ht="28.5" customHeight="1" spans="1:6">
      <c r="A171" s="152" t="s">
        <v>2830</v>
      </c>
      <c r="B171" s="156" t="s">
        <v>2831</v>
      </c>
      <c r="C171" s="157">
        <v>0</v>
      </c>
      <c r="D171" s="157">
        <v>0</v>
      </c>
      <c r="E171" s="157">
        <v>0</v>
      </c>
      <c r="F171" s="155" t="str">
        <f t="shared" si="4"/>
        <v>款</v>
      </c>
    </row>
    <row r="172" s="142" customFormat="1" ht="28.5" customHeight="1" spans="1:6">
      <c r="A172" s="152" t="s">
        <v>2832</v>
      </c>
      <c r="B172" s="156" t="s">
        <v>2833</v>
      </c>
      <c r="C172" s="157">
        <f>SUM(C173:C175)</f>
        <v>0</v>
      </c>
      <c r="D172" s="157">
        <f>SUM(D173:D175)</f>
        <v>0</v>
      </c>
      <c r="E172" s="157">
        <f>SUM(E173:E175)</f>
        <v>0</v>
      </c>
      <c r="F172" s="155" t="str">
        <f t="shared" si="4"/>
        <v>款</v>
      </c>
    </row>
    <row r="173" s="142" customFormat="1" ht="28.5" customHeight="1" spans="1:6">
      <c r="A173" s="152" t="s">
        <v>2834</v>
      </c>
      <c r="B173" s="156" t="s">
        <v>2763</v>
      </c>
      <c r="C173" s="157"/>
      <c r="D173" s="158">
        <v>0</v>
      </c>
      <c r="E173" s="157">
        <f>C173+D173</f>
        <v>0</v>
      </c>
      <c r="F173" s="155" t="str">
        <f t="shared" si="4"/>
        <v>项</v>
      </c>
    </row>
    <row r="174" ht="28.5" customHeight="1" spans="1:6">
      <c r="A174" s="152" t="s">
        <v>2835</v>
      </c>
      <c r="B174" s="156" t="s">
        <v>2767</v>
      </c>
      <c r="C174" s="157"/>
      <c r="D174" s="158">
        <v>0</v>
      </c>
      <c r="E174" s="157">
        <f>C174+D174</f>
        <v>0</v>
      </c>
      <c r="F174" s="155" t="str">
        <f t="shared" si="4"/>
        <v>项</v>
      </c>
    </row>
    <row r="175" ht="28.5" customHeight="1" spans="1:6">
      <c r="A175" s="152" t="s">
        <v>2836</v>
      </c>
      <c r="B175" s="156" t="s">
        <v>2837</v>
      </c>
      <c r="C175" s="157"/>
      <c r="D175" s="158">
        <v>0</v>
      </c>
      <c r="E175" s="157">
        <f>C175+D175</f>
        <v>0</v>
      </c>
      <c r="F175" s="155" t="str">
        <f t="shared" si="4"/>
        <v>项</v>
      </c>
    </row>
    <row r="176" ht="28.5" customHeight="1" spans="1:6">
      <c r="A176" s="152" t="s">
        <v>145</v>
      </c>
      <c r="B176" s="153" t="s">
        <v>2838</v>
      </c>
      <c r="C176" s="157">
        <f>SUM(C177)</f>
        <v>0</v>
      </c>
      <c r="D176" s="157">
        <f>SUM(D177)</f>
        <v>0</v>
      </c>
      <c r="E176" s="157">
        <f>SUM(E177)</f>
        <v>0</v>
      </c>
      <c r="F176" s="155" t="str">
        <f t="shared" si="4"/>
        <v>类</v>
      </c>
    </row>
    <row r="177" ht="28.5" customHeight="1" spans="1:6">
      <c r="A177" s="152" t="s">
        <v>2839</v>
      </c>
      <c r="B177" s="156" t="s">
        <v>2840</v>
      </c>
      <c r="C177" s="157">
        <f>SUM(C178:C179)</f>
        <v>0</v>
      </c>
      <c r="D177" s="157">
        <f>SUM(D178:D179)</f>
        <v>0</v>
      </c>
      <c r="E177" s="157">
        <f>SUM(E178:E179)</f>
        <v>0</v>
      </c>
      <c r="F177" s="155" t="str">
        <f t="shared" si="4"/>
        <v>款</v>
      </c>
    </row>
    <row r="178" ht="28.5" customHeight="1" spans="1:6">
      <c r="A178" s="152" t="s">
        <v>2841</v>
      </c>
      <c r="B178" s="156" t="s">
        <v>2842</v>
      </c>
      <c r="C178" s="157"/>
      <c r="D178" s="158">
        <v>0</v>
      </c>
      <c r="E178" s="157">
        <f>C178+D178</f>
        <v>0</v>
      </c>
      <c r="F178" s="155" t="str">
        <f t="shared" si="4"/>
        <v>项</v>
      </c>
    </row>
    <row r="179" ht="28.5" customHeight="1" spans="1:6">
      <c r="A179" s="152" t="s">
        <v>2843</v>
      </c>
      <c r="B179" s="156" t="s">
        <v>2844</v>
      </c>
      <c r="C179" s="157"/>
      <c r="D179" s="158">
        <v>0</v>
      </c>
      <c r="E179" s="157">
        <f>C179+D179</f>
        <v>0</v>
      </c>
      <c r="F179" s="155" t="str">
        <f t="shared" si="4"/>
        <v>项</v>
      </c>
    </row>
    <row r="180" ht="28.5" customHeight="1" spans="1:6">
      <c r="A180" s="152" t="s">
        <v>167</v>
      </c>
      <c r="B180" s="153" t="s">
        <v>2845</v>
      </c>
      <c r="C180" s="154">
        <f>SUM(C182:C185,C194)</f>
        <v>18466</v>
      </c>
      <c r="D180" s="154">
        <f>SUM(D182:D185,D194)</f>
        <v>15369</v>
      </c>
      <c r="E180" s="154">
        <f>SUM(E182:E185,E194)</f>
        <v>33835</v>
      </c>
      <c r="F180" s="155" t="str">
        <f t="shared" si="4"/>
        <v>类</v>
      </c>
    </row>
    <row r="181" ht="28.5" customHeight="1" spans="1:6">
      <c r="A181" s="152" t="s">
        <v>2846</v>
      </c>
      <c r="B181" s="156" t="s">
        <v>2847</v>
      </c>
      <c r="C181" s="157">
        <f>SUM(C182:C184)</f>
        <v>17000</v>
      </c>
      <c r="D181" s="157">
        <f>SUM(D182:D184)</f>
        <v>15000</v>
      </c>
      <c r="E181" s="157">
        <f>SUM(E182:E184)</f>
        <v>32000</v>
      </c>
      <c r="F181" s="155" t="str">
        <f t="shared" si="4"/>
        <v>款</v>
      </c>
    </row>
    <row r="182" ht="28.5" customHeight="1" spans="1:6">
      <c r="A182" s="152" t="s">
        <v>2848</v>
      </c>
      <c r="B182" s="156" t="s">
        <v>2849</v>
      </c>
      <c r="C182" s="157"/>
      <c r="D182" s="158">
        <v>0</v>
      </c>
      <c r="E182" s="157">
        <f>C182+D182</f>
        <v>0</v>
      </c>
      <c r="F182" s="155" t="str">
        <f t="shared" si="4"/>
        <v>项</v>
      </c>
    </row>
    <row r="183" ht="28.5" customHeight="1" spans="1:6">
      <c r="A183" s="152" t="s">
        <v>2850</v>
      </c>
      <c r="B183" s="156" t="s">
        <v>2851</v>
      </c>
      <c r="C183" s="157">
        <v>17000</v>
      </c>
      <c r="D183" s="158">
        <v>15000</v>
      </c>
      <c r="E183" s="157">
        <f>C183+D183</f>
        <v>32000</v>
      </c>
      <c r="F183" s="155" t="str">
        <f t="shared" si="4"/>
        <v>项</v>
      </c>
    </row>
    <row r="184" ht="28.5" customHeight="1" spans="1:6">
      <c r="A184" s="152" t="s">
        <v>2852</v>
      </c>
      <c r="B184" s="156" t="s">
        <v>2853</v>
      </c>
      <c r="C184" s="157"/>
      <c r="D184" s="158">
        <v>0</v>
      </c>
      <c r="E184" s="157">
        <f>C184+D184</f>
        <v>0</v>
      </c>
      <c r="F184" s="155" t="str">
        <f t="shared" si="4"/>
        <v>项</v>
      </c>
    </row>
    <row r="185" ht="28.5" customHeight="1" spans="1:6">
      <c r="A185" s="152" t="s">
        <v>2854</v>
      </c>
      <c r="B185" s="156" t="s">
        <v>2855</v>
      </c>
      <c r="C185" s="157">
        <f>SUM(C186:C193)</f>
        <v>0</v>
      </c>
      <c r="D185" s="157">
        <f>SUM(D186:D193)</f>
        <v>0</v>
      </c>
      <c r="E185" s="157">
        <f>SUM(E186:E193)</f>
        <v>0</v>
      </c>
      <c r="F185" s="155" t="str">
        <f t="shared" si="4"/>
        <v>款</v>
      </c>
    </row>
    <row r="186" ht="28.5" customHeight="1" spans="1:6">
      <c r="A186" s="152" t="s">
        <v>2856</v>
      </c>
      <c r="B186" s="156" t="s">
        <v>2857</v>
      </c>
      <c r="C186" s="157"/>
      <c r="D186" s="158">
        <v>0</v>
      </c>
      <c r="E186" s="157">
        <f t="shared" ref="E186:E193" si="8">C186+D186</f>
        <v>0</v>
      </c>
      <c r="F186" s="155" t="str">
        <f t="shared" si="4"/>
        <v>项</v>
      </c>
    </row>
    <row r="187" ht="28.5" customHeight="1" spans="1:6">
      <c r="A187" s="152" t="s">
        <v>2858</v>
      </c>
      <c r="B187" s="156" t="s">
        <v>2859</v>
      </c>
      <c r="C187" s="157"/>
      <c r="D187" s="158">
        <v>0</v>
      </c>
      <c r="E187" s="157">
        <f t="shared" si="8"/>
        <v>0</v>
      </c>
      <c r="F187" s="155" t="str">
        <f t="shared" si="4"/>
        <v>项</v>
      </c>
    </row>
    <row r="188" ht="28.5" customHeight="1" spans="1:6">
      <c r="A188" s="152" t="s">
        <v>2860</v>
      </c>
      <c r="B188" s="156" t="s">
        <v>2861</v>
      </c>
      <c r="C188" s="157"/>
      <c r="D188" s="158">
        <v>0</v>
      </c>
      <c r="E188" s="157">
        <f t="shared" si="8"/>
        <v>0</v>
      </c>
      <c r="F188" s="155" t="str">
        <f t="shared" si="4"/>
        <v>项</v>
      </c>
    </row>
    <row r="189" ht="28.5" customHeight="1" spans="1:6">
      <c r="A189" s="152" t="s">
        <v>2862</v>
      </c>
      <c r="B189" s="156" t="s">
        <v>2863</v>
      </c>
      <c r="C189" s="157"/>
      <c r="D189" s="158">
        <v>0</v>
      </c>
      <c r="E189" s="157">
        <f t="shared" si="8"/>
        <v>0</v>
      </c>
      <c r="F189" s="155" t="str">
        <f t="shared" si="4"/>
        <v>项</v>
      </c>
    </row>
    <row r="190" ht="28.5" customHeight="1" spans="1:6">
      <c r="A190" s="152" t="s">
        <v>2864</v>
      </c>
      <c r="B190" s="156" t="s">
        <v>2865</v>
      </c>
      <c r="C190" s="157"/>
      <c r="D190" s="158">
        <v>0</v>
      </c>
      <c r="E190" s="157">
        <f t="shared" si="8"/>
        <v>0</v>
      </c>
      <c r="F190" s="155" t="str">
        <f t="shared" si="4"/>
        <v>项</v>
      </c>
    </row>
    <row r="191" ht="28.5" customHeight="1" spans="1:6">
      <c r="A191" s="152" t="s">
        <v>2866</v>
      </c>
      <c r="B191" s="156" t="s">
        <v>2867</v>
      </c>
      <c r="C191" s="157"/>
      <c r="D191" s="158">
        <v>0</v>
      </c>
      <c r="E191" s="157">
        <f t="shared" si="8"/>
        <v>0</v>
      </c>
      <c r="F191" s="155" t="str">
        <f t="shared" si="4"/>
        <v>项</v>
      </c>
    </row>
    <row r="192" ht="28.5" customHeight="1" spans="1:6">
      <c r="A192" s="152" t="s">
        <v>2868</v>
      </c>
      <c r="B192" s="156" t="s">
        <v>2869</v>
      </c>
      <c r="C192" s="157"/>
      <c r="D192" s="158">
        <v>0</v>
      </c>
      <c r="E192" s="157">
        <f t="shared" si="8"/>
        <v>0</v>
      </c>
      <c r="F192" s="155" t="str">
        <f t="shared" si="4"/>
        <v>项</v>
      </c>
    </row>
    <row r="193" ht="28.5" customHeight="1" spans="1:6">
      <c r="A193" s="152" t="s">
        <v>2870</v>
      </c>
      <c r="B193" s="156" t="s">
        <v>2871</v>
      </c>
      <c r="C193" s="157"/>
      <c r="D193" s="158">
        <v>0</v>
      </c>
      <c r="E193" s="157">
        <f t="shared" si="8"/>
        <v>0</v>
      </c>
      <c r="F193" s="155" t="str">
        <f t="shared" si="4"/>
        <v>项</v>
      </c>
    </row>
    <row r="194" ht="28.5" customHeight="1" spans="1:6">
      <c r="A194" s="152" t="s">
        <v>2872</v>
      </c>
      <c r="B194" s="156" t="s">
        <v>2873</v>
      </c>
      <c r="C194" s="157">
        <f>SUM(C195:C205)</f>
        <v>1466</v>
      </c>
      <c r="D194" s="157">
        <f>SUM(D195:D205)</f>
        <v>369</v>
      </c>
      <c r="E194" s="157">
        <f>SUM(E195:E205)</f>
        <v>1835</v>
      </c>
      <c r="F194" s="155" t="str">
        <f t="shared" si="4"/>
        <v>款</v>
      </c>
    </row>
    <row r="195" ht="28.5" customHeight="1" spans="1:6">
      <c r="A195" s="152">
        <v>2296001</v>
      </c>
      <c r="B195" s="156" t="s">
        <v>2874</v>
      </c>
      <c r="C195" s="157"/>
      <c r="D195" s="158">
        <v>0</v>
      </c>
      <c r="E195" s="157">
        <f t="shared" ref="E195:E205" si="9">C195+D195</f>
        <v>0</v>
      </c>
      <c r="F195" s="155" t="str">
        <f t="shared" si="4"/>
        <v>项</v>
      </c>
    </row>
    <row r="196" ht="28.5" customHeight="1" spans="1:6">
      <c r="A196" s="152" t="s">
        <v>2875</v>
      </c>
      <c r="B196" s="156" t="s">
        <v>2876</v>
      </c>
      <c r="C196" s="157">
        <v>729</v>
      </c>
      <c r="D196" s="158">
        <v>127</v>
      </c>
      <c r="E196" s="157">
        <f t="shared" si="9"/>
        <v>856</v>
      </c>
      <c r="F196" s="155" t="str">
        <f t="shared" ref="F196:F259" si="10">IF(LEN(A196)=3,"类",IF(LEN(A196)=5,"款","项"))</f>
        <v>项</v>
      </c>
    </row>
    <row r="197" ht="28.5" customHeight="1" spans="1:6">
      <c r="A197" s="152" t="s">
        <v>2877</v>
      </c>
      <c r="B197" s="156" t="s">
        <v>2878</v>
      </c>
      <c r="C197" s="157">
        <v>57</v>
      </c>
      <c r="D197" s="161">
        <v>17</v>
      </c>
      <c r="E197" s="157">
        <f t="shared" si="9"/>
        <v>74</v>
      </c>
      <c r="F197" s="155" t="str">
        <f t="shared" si="10"/>
        <v>项</v>
      </c>
    </row>
    <row r="198" ht="28.5" customHeight="1" spans="1:6">
      <c r="A198" s="152" t="s">
        <v>2879</v>
      </c>
      <c r="B198" s="156" t="s">
        <v>2880</v>
      </c>
      <c r="C198" s="157">
        <v>9</v>
      </c>
      <c r="D198" s="158">
        <v>11</v>
      </c>
      <c r="E198" s="157">
        <f t="shared" si="9"/>
        <v>20</v>
      </c>
      <c r="F198" s="155" t="str">
        <f t="shared" si="10"/>
        <v>项</v>
      </c>
    </row>
    <row r="199" ht="28.5" customHeight="1" spans="1:6">
      <c r="A199" s="152" t="s">
        <v>2881</v>
      </c>
      <c r="B199" s="156" t="s">
        <v>2882</v>
      </c>
      <c r="C199" s="157"/>
      <c r="D199" s="158">
        <v>0</v>
      </c>
      <c r="E199" s="157">
        <f t="shared" si="9"/>
        <v>0</v>
      </c>
      <c r="F199" s="155" t="str">
        <f t="shared" si="10"/>
        <v>项</v>
      </c>
    </row>
    <row r="200" ht="28.5" customHeight="1" spans="1:6">
      <c r="A200" s="152" t="s">
        <v>2883</v>
      </c>
      <c r="B200" s="156" t="s">
        <v>2884</v>
      </c>
      <c r="C200" s="157">
        <v>199</v>
      </c>
      <c r="D200" s="158">
        <v>188</v>
      </c>
      <c r="E200" s="157">
        <f t="shared" si="9"/>
        <v>387</v>
      </c>
      <c r="F200" s="155" t="str">
        <f t="shared" si="10"/>
        <v>项</v>
      </c>
    </row>
    <row r="201" ht="28.5" customHeight="1" spans="1:6">
      <c r="A201" s="152" t="s">
        <v>2885</v>
      </c>
      <c r="B201" s="156" t="s">
        <v>2886</v>
      </c>
      <c r="C201" s="157"/>
      <c r="D201" s="158">
        <v>0</v>
      </c>
      <c r="E201" s="157">
        <f t="shared" si="9"/>
        <v>0</v>
      </c>
      <c r="F201" s="155" t="str">
        <f t="shared" si="10"/>
        <v>项</v>
      </c>
    </row>
    <row r="202" ht="28.5" customHeight="1" spans="1:6">
      <c r="A202" s="152" t="s">
        <v>2887</v>
      </c>
      <c r="B202" s="156" t="s">
        <v>2888</v>
      </c>
      <c r="C202" s="157"/>
      <c r="D202" s="158">
        <v>0</v>
      </c>
      <c r="E202" s="157">
        <f t="shared" si="9"/>
        <v>0</v>
      </c>
      <c r="F202" s="155" t="str">
        <f t="shared" si="10"/>
        <v>项</v>
      </c>
    </row>
    <row r="203" ht="28.5" customHeight="1" spans="1:6">
      <c r="A203" s="152" t="s">
        <v>2889</v>
      </c>
      <c r="B203" s="156" t="s">
        <v>2890</v>
      </c>
      <c r="C203" s="157"/>
      <c r="D203" s="158">
        <v>0</v>
      </c>
      <c r="E203" s="157">
        <f t="shared" si="9"/>
        <v>0</v>
      </c>
      <c r="F203" s="155" t="str">
        <f t="shared" si="10"/>
        <v>项</v>
      </c>
    </row>
    <row r="204" ht="28.5" customHeight="1" spans="1:6">
      <c r="A204" s="152" t="s">
        <v>2891</v>
      </c>
      <c r="B204" s="156" t="s">
        <v>2892</v>
      </c>
      <c r="C204" s="157"/>
      <c r="D204" s="158">
        <v>119</v>
      </c>
      <c r="E204" s="157">
        <f t="shared" si="9"/>
        <v>119</v>
      </c>
      <c r="F204" s="155" t="str">
        <f t="shared" si="10"/>
        <v>项</v>
      </c>
    </row>
    <row r="205" ht="28.5" customHeight="1" spans="1:6">
      <c r="A205" s="152" t="s">
        <v>2893</v>
      </c>
      <c r="B205" s="156" t="s">
        <v>2894</v>
      </c>
      <c r="C205" s="157">
        <v>472</v>
      </c>
      <c r="D205" s="158">
        <v>-93</v>
      </c>
      <c r="E205" s="157">
        <f t="shared" si="9"/>
        <v>379</v>
      </c>
      <c r="F205" s="155" t="str">
        <f t="shared" si="10"/>
        <v>项</v>
      </c>
    </row>
    <row r="206" ht="28.5" customHeight="1" spans="1:6">
      <c r="A206" s="152" t="s">
        <v>163</v>
      </c>
      <c r="B206" s="153" t="s">
        <v>2895</v>
      </c>
      <c r="C206" s="154">
        <f>C207</f>
        <v>5695</v>
      </c>
      <c r="D206" s="154">
        <f>D207</f>
        <v>221</v>
      </c>
      <c r="E206" s="154">
        <f>E207</f>
        <v>5916</v>
      </c>
      <c r="F206" s="155" t="str">
        <f t="shared" si="10"/>
        <v>类</v>
      </c>
    </row>
    <row r="207" ht="28.5" customHeight="1" spans="1:6">
      <c r="A207" s="152" t="s">
        <v>2896</v>
      </c>
      <c r="B207" s="156" t="s">
        <v>2897</v>
      </c>
      <c r="C207" s="157">
        <f>SUM(C208:C223)</f>
        <v>5695</v>
      </c>
      <c r="D207" s="157">
        <f>SUM(D208:D223)</f>
        <v>221</v>
      </c>
      <c r="E207" s="157">
        <f>SUM(E208:E223)</f>
        <v>5916</v>
      </c>
      <c r="F207" s="155" t="str">
        <f t="shared" si="10"/>
        <v>款</v>
      </c>
    </row>
    <row r="208" ht="28.5" customHeight="1" spans="1:6">
      <c r="A208" s="152" t="s">
        <v>2898</v>
      </c>
      <c r="B208" s="156" t="s">
        <v>2899</v>
      </c>
      <c r="C208" s="157"/>
      <c r="D208" s="158">
        <v>0</v>
      </c>
      <c r="E208" s="157">
        <f t="shared" ref="E208:E223" si="11">C208+D208</f>
        <v>0</v>
      </c>
      <c r="F208" s="155" t="str">
        <f t="shared" si="10"/>
        <v>项</v>
      </c>
    </row>
    <row r="209" ht="28.5" customHeight="1" spans="1:6">
      <c r="A209" s="152" t="s">
        <v>2900</v>
      </c>
      <c r="B209" s="156" t="s">
        <v>2901</v>
      </c>
      <c r="C209" s="157"/>
      <c r="D209" s="158">
        <v>0</v>
      </c>
      <c r="E209" s="157">
        <f t="shared" si="11"/>
        <v>0</v>
      </c>
      <c r="F209" s="155" t="str">
        <f t="shared" si="10"/>
        <v>项</v>
      </c>
    </row>
    <row r="210" ht="28.5" customHeight="1" spans="1:6">
      <c r="A210" s="152" t="s">
        <v>2902</v>
      </c>
      <c r="B210" s="156" t="s">
        <v>2903</v>
      </c>
      <c r="C210" s="157"/>
      <c r="D210" s="158">
        <v>0</v>
      </c>
      <c r="E210" s="157">
        <f t="shared" si="11"/>
        <v>0</v>
      </c>
      <c r="F210" s="155" t="str">
        <f t="shared" si="10"/>
        <v>项</v>
      </c>
    </row>
    <row r="211" ht="28.5" customHeight="1" spans="1:6">
      <c r="A211" s="152" t="s">
        <v>2904</v>
      </c>
      <c r="B211" s="156" t="s">
        <v>2905</v>
      </c>
      <c r="C211" s="157"/>
      <c r="D211" s="158">
        <v>0</v>
      </c>
      <c r="E211" s="157">
        <f t="shared" si="11"/>
        <v>0</v>
      </c>
      <c r="F211" s="155" t="str">
        <f t="shared" si="10"/>
        <v>项</v>
      </c>
    </row>
    <row r="212" ht="28.5" customHeight="1" spans="1:6">
      <c r="A212" s="152" t="s">
        <v>2906</v>
      </c>
      <c r="B212" s="156" t="s">
        <v>2907</v>
      </c>
      <c r="C212" s="157"/>
      <c r="D212" s="158">
        <v>0</v>
      </c>
      <c r="E212" s="157">
        <f t="shared" si="11"/>
        <v>0</v>
      </c>
      <c r="F212" s="155" t="str">
        <f t="shared" si="10"/>
        <v>项</v>
      </c>
    </row>
    <row r="213" ht="28.5" customHeight="1" spans="1:6">
      <c r="A213" s="152" t="s">
        <v>2908</v>
      </c>
      <c r="B213" s="156" t="s">
        <v>2909</v>
      </c>
      <c r="C213" s="157"/>
      <c r="D213" s="158">
        <v>0</v>
      </c>
      <c r="E213" s="157">
        <f t="shared" si="11"/>
        <v>0</v>
      </c>
      <c r="F213" s="155" t="str">
        <f t="shared" si="10"/>
        <v>项</v>
      </c>
    </row>
    <row r="214" ht="28.5" customHeight="1" spans="1:6">
      <c r="A214" s="152" t="s">
        <v>2910</v>
      </c>
      <c r="B214" s="156" t="s">
        <v>2911</v>
      </c>
      <c r="C214" s="157"/>
      <c r="D214" s="158">
        <v>0</v>
      </c>
      <c r="E214" s="157">
        <f t="shared" si="11"/>
        <v>0</v>
      </c>
      <c r="F214" s="155" t="str">
        <f t="shared" si="10"/>
        <v>项</v>
      </c>
    </row>
    <row r="215" ht="28.5" customHeight="1" spans="1:6">
      <c r="A215" s="152" t="s">
        <v>2912</v>
      </c>
      <c r="B215" s="156" t="s">
        <v>2913</v>
      </c>
      <c r="C215" s="157"/>
      <c r="D215" s="158">
        <v>0</v>
      </c>
      <c r="E215" s="157">
        <f t="shared" si="11"/>
        <v>0</v>
      </c>
      <c r="F215" s="155" t="str">
        <f t="shared" si="10"/>
        <v>项</v>
      </c>
    </row>
    <row r="216" ht="28.5" customHeight="1" spans="1:6">
      <c r="A216" s="152" t="s">
        <v>2914</v>
      </c>
      <c r="B216" s="156" t="s">
        <v>2915</v>
      </c>
      <c r="C216" s="157"/>
      <c r="D216" s="158">
        <v>0</v>
      </c>
      <c r="E216" s="157">
        <f t="shared" si="11"/>
        <v>0</v>
      </c>
      <c r="F216" s="155" t="str">
        <f t="shared" si="10"/>
        <v>项</v>
      </c>
    </row>
    <row r="217" ht="28.5" customHeight="1" spans="1:6">
      <c r="A217" s="152" t="s">
        <v>2916</v>
      </c>
      <c r="B217" s="156" t="s">
        <v>2917</v>
      </c>
      <c r="C217" s="157"/>
      <c r="D217" s="158">
        <v>0</v>
      </c>
      <c r="E217" s="157">
        <f t="shared" si="11"/>
        <v>0</v>
      </c>
      <c r="F217" s="155" t="str">
        <f t="shared" si="10"/>
        <v>项</v>
      </c>
    </row>
    <row r="218" ht="28.5" customHeight="1" spans="1:6">
      <c r="A218" s="152" t="s">
        <v>2918</v>
      </c>
      <c r="B218" s="156" t="s">
        <v>2919</v>
      </c>
      <c r="C218" s="157"/>
      <c r="D218" s="158">
        <v>0</v>
      </c>
      <c r="E218" s="157">
        <f t="shared" si="11"/>
        <v>0</v>
      </c>
      <c r="F218" s="155" t="str">
        <f t="shared" si="10"/>
        <v>项</v>
      </c>
    </row>
    <row r="219" ht="28.5" customHeight="1" spans="1:6">
      <c r="A219" s="152" t="s">
        <v>2920</v>
      </c>
      <c r="B219" s="156" t="s">
        <v>2921</v>
      </c>
      <c r="C219" s="157"/>
      <c r="D219" s="158">
        <v>0</v>
      </c>
      <c r="E219" s="157">
        <f t="shared" si="11"/>
        <v>0</v>
      </c>
      <c r="F219" s="155" t="str">
        <f t="shared" si="10"/>
        <v>项</v>
      </c>
    </row>
    <row r="220" ht="28.5" customHeight="1" spans="1:6">
      <c r="A220" s="152" t="s">
        <v>2922</v>
      </c>
      <c r="B220" s="156" t="s">
        <v>2923</v>
      </c>
      <c r="C220" s="157"/>
      <c r="D220" s="158">
        <v>0</v>
      </c>
      <c r="E220" s="157">
        <f t="shared" si="11"/>
        <v>0</v>
      </c>
      <c r="F220" s="155" t="str">
        <f t="shared" si="10"/>
        <v>项</v>
      </c>
    </row>
    <row r="221" ht="28.5" customHeight="1" spans="1:6">
      <c r="A221" s="152" t="s">
        <v>2924</v>
      </c>
      <c r="B221" s="156" t="s">
        <v>2925</v>
      </c>
      <c r="C221" s="157">
        <v>1635</v>
      </c>
      <c r="D221" s="158">
        <v>0</v>
      </c>
      <c r="E221" s="157">
        <f t="shared" si="11"/>
        <v>1635</v>
      </c>
      <c r="F221" s="155" t="str">
        <f t="shared" si="10"/>
        <v>项</v>
      </c>
    </row>
    <row r="222" ht="28.5" customHeight="1" spans="1:6">
      <c r="A222" s="152" t="s">
        <v>2926</v>
      </c>
      <c r="B222" s="156" t="s">
        <v>2927</v>
      </c>
      <c r="C222" s="157">
        <v>4060</v>
      </c>
      <c r="D222" s="158">
        <v>221</v>
      </c>
      <c r="E222" s="157">
        <f t="shared" si="11"/>
        <v>4281</v>
      </c>
      <c r="F222" s="155" t="str">
        <f t="shared" si="10"/>
        <v>项</v>
      </c>
    </row>
    <row r="223" ht="28.5" customHeight="1" spans="1:6">
      <c r="A223" s="152" t="s">
        <v>2928</v>
      </c>
      <c r="B223" s="156" t="s">
        <v>2929</v>
      </c>
      <c r="C223" s="157"/>
      <c r="D223" s="158">
        <v>0</v>
      </c>
      <c r="E223" s="157">
        <f t="shared" si="11"/>
        <v>0</v>
      </c>
      <c r="F223" s="155" t="str">
        <f t="shared" si="10"/>
        <v>项</v>
      </c>
    </row>
    <row r="224" ht="28.5" customHeight="1" spans="1:6">
      <c r="A224" s="152" t="s">
        <v>165</v>
      </c>
      <c r="B224" s="153" t="s">
        <v>2930</v>
      </c>
      <c r="C224" s="154">
        <f>C225</f>
        <v>120</v>
      </c>
      <c r="D224" s="154">
        <f>D225</f>
        <v>-104</v>
      </c>
      <c r="E224" s="154">
        <f>E225</f>
        <v>16</v>
      </c>
      <c r="F224" s="155" t="str">
        <f t="shared" si="10"/>
        <v>类</v>
      </c>
    </row>
    <row r="225" ht="28.5" customHeight="1" spans="1:6">
      <c r="A225" s="152">
        <v>23304</v>
      </c>
      <c r="B225" s="156" t="s">
        <v>2931</v>
      </c>
      <c r="C225" s="157">
        <f>SUM(C226:C241)</f>
        <v>120</v>
      </c>
      <c r="D225" s="157">
        <f>SUM(D226:D241)</f>
        <v>-104</v>
      </c>
      <c r="E225" s="157">
        <f>SUM(E226:E241)</f>
        <v>16</v>
      </c>
      <c r="F225" s="155" t="str">
        <f t="shared" si="10"/>
        <v>款</v>
      </c>
    </row>
    <row r="226" ht="28.5" customHeight="1" spans="1:6">
      <c r="A226" s="152" t="s">
        <v>2932</v>
      </c>
      <c r="B226" s="156" t="s">
        <v>2933</v>
      </c>
      <c r="C226" s="157"/>
      <c r="D226" s="158">
        <v>0</v>
      </c>
      <c r="E226" s="157">
        <f t="shared" ref="E226:E241" si="12">C226+D226</f>
        <v>0</v>
      </c>
      <c r="F226" s="155" t="str">
        <f t="shared" si="10"/>
        <v>项</v>
      </c>
    </row>
    <row r="227" ht="28.5" customHeight="1" spans="1:6">
      <c r="A227" s="152" t="s">
        <v>2934</v>
      </c>
      <c r="B227" s="156" t="s">
        <v>2935</v>
      </c>
      <c r="C227" s="157"/>
      <c r="D227" s="158">
        <v>0</v>
      </c>
      <c r="E227" s="157">
        <f t="shared" si="12"/>
        <v>0</v>
      </c>
      <c r="F227" s="155" t="str">
        <f t="shared" si="10"/>
        <v>项</v>
      </c>
    </row>
    <row r="228" ht="28.5" customHeight="1" spans="1:6">
      <c r="A228" s="152" t="s">
        <v>2936</v>
      </c>
      <c r="B228" s="156" t="s">
        <v>2937</v>
      </c>
      <c r="C228" s="157"/>
      <c r="D228" s="158">
        <v>0</v>
      </c>
      <c r="E228" s="157">
        <f t="shared" si="12"/>
        <v>0</v>
      </c>
      <c r="F228" s="155" t="str">
        <f t="shared" si="10"/>
        <v>项</v>
      </c>
    </row>
    <row r="229" ht="28.5" customHeight="1" spans="1:6">
      <c r="A229" s="152" t="s">
        <v>2938</v>
      </c>
      <c r="B229" s="156" t="s">
        <v>2939</v>
      </c>
      <c r="C229" s="157"/>
      <c r="D229" s="158">
        <v>0</v>
      </c>
      <c r="E229" s="157">
        <f t="shared" si="12"/>
        <v>0</v>
      </c>
      <c r="F229" s="155" t="str">
        <f t="shared" si="10"/>
        <v>项</v>
      </c>
    </row>
    <row r="230" ht="28.5" customHeight="1" spans="1:6">
      <c r="A230" s="152" t="s">
        <v>2940</v>
      </c>
      <c r="B230" s="156" t="s">
        <v>2941</v>
      </c>
      <c r="C230" s="157"/>
      <c r="D230" s="158">
        <v>0</v>
      </c>
      <c r="E230" s="157">
        <f t="shared" si="12"/>
        <v>0</v>
      </c>
      <c r="F230" s="155" t="str">
        <f t="shared" si="10"/>
        <v>项</v>
      </c>
    </row>
    <row r="231" ht="28.5" customHeight="1" spans="1:6">
      <c r="A231" s="152" t="s">
        <v>2942</v>
      </c>
      <c r="B231" s="156" t="s">
        <v>2943</v>
      </c>
      <c r="C231" s="157"/>
      <c r="D231" s="158">
        <v>0</v>
      </c>
      <c r="E231" s="157">
        <f t="shared" si="12"/>
        <v>0</v>
      </c>
      <c r="F231" s="155" t="str">
        <f t="shared" si="10"/>
        <v>项</v>
      </c>
    </row>
    <row r="232" ht="28.5" customHeight="1" spans="1:6">
      <c r="A232" s="152" t="s">
        <v>2944</v>
      </c>
      <c r="B232" s="156" t="s">
        <v>2945</v>
      </c>
      <c r="C232" s="157"/>
      <c r="D232" s="158">
        <v>0</v>
      </c>
      <c r="E232" s="157">
        <f t="shared" si="12"/>
        <v>0</v>
      </c>
      <c r="F232" s="155" t="str">
        <f t="shared" si="10"/>
        <v>项</v>
      </c>
    </row>
    <row r="233" ht="28.5" customHeight="1" spans="1:6">
      <c r="A233" s="152" t="s">
        <v>2946</v>
      </c>
      <c r="B233" s="156" t="s">
        <v>2947</v>
      </c>
      <c r="C233" s="157"/>
      <c r="D233" s="158">
        <v>0</v>
      </c>
      <c r="E233" s="157">
        <f t="shared" si="12"/>
        <v>0</v>
      </c>
      <c r="F233" s="155" t="str">
        <f t="shared" si="10"/>
        <v>项</v>
      </c>
    </row>
    <row r="234" ht="28.5" customHeight="1" spans="1:6">
      <c r="A234" s="152" t="s">
        <v>2948</v>
      </c>
      <c r="B234" s="156" t="s">
        <v>2949</v>
      </c>
      <c r="C234" s="157"/>
      <c r="D234" s="158">
        <v>0</v>
      </c>
      <c r="E234" s="157">
        <f t="shared" si="12"/>
        <v>0</v>
      </c>
      <c r="F234" s="155" t="str">
        <f t="shared" si="10"/>
        <v>项</v>
      </c>
    </row>
    <row r="235" ht="28.5" customHeight="1" spans="1:6">
      <c r="A235" s="152" t="s">
        <v>2950</v>
      </c>
      <c r="B235" s="156" t="s">
        <v>2951</v>
      </c>
      <c r="C235" s="157"/>
      <c r="D235" s="158">
        <v>0</v>
      </c>
      <c r="E235" s="157">
        <f t="shared" si="12"/>
        <v>0</v>
      </c>
      <c r="F235" s="155" t="str">
        <f t="shared" si="10"/>
        <v>项</v>
      </c>
    </row>
    <row r="236" ht="28.5" customHeight="1" spans="1:6">
      <c r="A236" s="152" t="s">
        <v>2952</v>
      </c>
      <c r="B236" s="156" t="s">
        <v>2953</v>
      </c>
      <c r="C236" s="157"/>
      <c r="D236" s="158">
        <v>0</v>
      </c>
      <c r="E236" s="157">
        <f t="shared" si="12"/>
        <v>0</v>
      </c>
      <c r="F236" s="155" t="str">
        <f t="shared" si="10"/>
        <v>项</v>
      </c>
    </row>
    <row r="237" ht="28.5" customHeight="1" spans="1:6">
      <c r="A237" s="152" t="s">
        <v>2954</v>
      </c>
      <c r="B237" s="156" t="s">
        <v>2955</v>
      </c>
      <c r="C237" s="157"/>
      <c r="D237" s="158">
        <v>0</v>
      </c>
      <c r="E237" s="157">
        <f t="shared" si="12"/>
        <v>0</v>
      </c>
      <c r="F237" s="155" t="str">
        <f t="shared" si="10"/>
        <v>项</v>
      </c>
    </row>
    <row r="238" ht="28.5" customHeight="1" spans="1:6">
      <c r="A238" s="152" t="s">
        <v>2956</v>
      </c>
      <c r="B238" s="156" t="s">
        <v>2957</v>
      </c>
      <c r="C238" s="157"/>
      <c r="D238" s="158">
        <v>0</v>
      </c>
      <c r="E238" s="157">
        <f t="shared" si="12"/>
        <v>0</v>
      </c>
      <c r="F238" s="155" t="str">
        <f t="shared" si="10"/>
        <v>项</v>
      </c>
    </row>
    <row r="239" ht="28.5" customHeight="1" spans="1:6">
      <c r="A239" s="152" t="s">
        <v>2958</v>
      </c>
      <c r="B239" s="156" t="s">
        <v>2959</v>
      </c>
      <c r="C239" s="157">
        <v>60</v>
      </c>
      <c r="D239" s="158">
        <v>-60</v>
      </c>
      <c r="E239" s="157">
        <f t="shared" si="12"/>
        <v>0</v>
      </c>
      <c r="F239" s="155" t="str">
        <f t="shared" si="10"/>
        <v>项</v>
      </c>
    </row>
    <row r="240" ht="28.5" customHeight="1" spans="1:6">
      <c r="A240" s="152" t="s">
        <v>2960</v>
      </c>
      <c r="B240" s="156" t="s">
        <v>2961</v>
      </c>
      <c r="C240" s="157">
        <v>60</v>
      </c>
      <c r="D240" s="158">
        <v>-44</v>
      </c>
      <c r="E240" s="157">
        <f t="shared" si="12"/>
        <v>16</v>
      </c>
      <c r="F240" s="155" t="str">
        <f t="shared" si="10"/>
        <v>项</v>
      </c>
    </row>
    <row r="241" ht="28.5" customHeight="1" spans="1:6">
      <c r="A241" s="152" t="s">
        <v>2962</v>
      </c>
      <c r="B241" s="156" t="s">
        <v>2963</v>
      </c>
      <c r="C241" s="157"/>
      <c r="D241" s="158">
        <v>0</v>
      </c>
      <c r="E241" s="157">
        <f t="shared" si="12"/>
        <v>0</v>
      </c>
      <c r="F241" s="155" t="str">
        <f t="shared" si="10"/>
        <v>项</v>
      </c>
    </row>
    <row r="242" ht="28.5" customHeight="1" spans="1:6">
      <c r="A242" s="152" t="s">
        <v>2964</v>
      </c>
      <c r="B242" s="153" t="s">
        <v>2965</v>
      </c>
      <c r="C242" s="157">
        <f>SUM(C243,C256)</f>
        <v>0</v>
      </c>
      <c r="D242" s="157">
        <f>SUM(D243,D256)</f>
        <v>0</v>
      </c>
      <c r="E242" s="157">
        <f>SUM(E243,E256)</f>
        <v>0</v>
      </c>
      <c r="F242" s="155" t="str">
        <f t="shared" si="10"/>
        <v>类</v>
      </c>
    </row>
    <row r="243" ht="28.5" customHeight="1" spans="1:6">
      <c r="A243" s="152" t="s">
        <v>2966</v>
      </c>
      <c r="B243" s="156" t="s">
        <v>2967</v>
      </c>
      <c r="C243" s="157">
        <f>SUM(C244:C255)</f>
        <v>0</v>
      </c>
      <c r="D243" s="157">
        <f>SUM(D244:D255)</f>
        <v>0</v>
      </c>
      <c r="E243" s="157">
        <f>SUM(E244:E255)</f>
        <v>0</v>
      </c>
      <c r="F243" s="155" t="str">
        <f t="shared" si="10"/>
        <v>款</v>
      </c>
    </row>
    <row r="244" ht="28.5" customHeight="1" spans="1:6">
      <c r="A244" s="152" t="s">
        <v>2968</v>
      </c>
      <c r="B244" s="156" t="s">
        <v>2969</v>
      </c>
      <c r="C244" s="157"/>
      <c r="D244" s="158">
        <v>0</v>
      </c>
      <c r="E244" s="157">
        <f t="shared" ref="E244:E255" si="13">C244+D244</f>
        <v>0</v>
      </c>
      <c r="F244" s="155" t="str">
        <f t="shared" si="10"/>
        <v>项</v>
      </c>
    </row>
    <row r="245" ht="28.5" customHeight="1" spans="1:6">
      <c r="A245" s="152" t="s">
        <v>2970</v>
      </c>
      <c r="B245" s="156" t="s">
        <v>2971</v>
      </c>
      <c r="C245" s="157"/>
      <c r="D245" s="158">
        <v>0</v>
      </c>
      <c r="E245" s="157">
        <f t="shared" si="13"/>
        <v>0</v>
      </c>
      <c r="F245" s="155" t="str">
        <f t="shared" si="10"/>
        <v>项</v>
      </c>
    </row>
    <row r="246" ht="28.5" customHeight="1" spans="1:6">
      <c r="A246" s="152" t="s">
        <v>2972</v>
      </c>
      <c r="B246" s="156" t="s">
        <v>2973</v>
      </c>
      <c r="C246" s="157"/>
      <c r="D246" s="158">
        <v>0</v>
      </c>
      <c r="E246" s="157">
        <f t="shared" si="13"/>
        <v>0</v>
      </c>
      <c r="F246" s="155" t="str">
        <f t="shared" si="10"/>
        <v>项</v>
      </c>
    </row>
    <row r="247" ht="28.5" customHeight="1" spans="1:6">
      <c r="A247" s="152" t="s">
        <v>2974</v>
      </c>
      <c r="B247" s="156" t="s">
        <v>2975</v>
      </c>
      <c r="C247" s="157"/>
      <c r="D247" s="158">
        <v>0</v>
      </c>
      <c r="E247" s="157">
        <f t="shared" si="13"/>
        <v>0</v>
      </c>
      <c r="F247" s="155" t="str">
        <f t="shared" si="10"/>
        <v>项</v>
      </c>
    </row>
    <row r="248" ht="28.5" customHeight="1" spans="1:6">
      <c r="A248" s="152" t="s">
        <v>2976</v>
      </c>
      <c r="B248" s="156" t="s">
        <v>2977</v>
      </c>
      <c r="C248" s="157"/>
      <c r="D248" s="158">
        <v>0</v>
      </c>
      <c r="E248" s="157">
        <f t="shared" si="13"/>
        <v>0</v>
      </c>
      <c r="F248" s="155" t="str">
        <f t="shared" si="10"/>
        <v>项</v>
      </c>
    </row>
    <row r="249" ht="28.5" customHeight="1" spans="1:6">
      <c r="A249" s="152" t="s">
        <v>2978</v>
      </c>
      <c r="B249" s="156" t="s">
        <v>2979</v>
      </c>
      <c r="C249" s="157"/>
      <c r="D249" s="158">
        <v>0</v>
      </c>
      <c r="E249" s="157">
        <f t="shared" si="13"/>
        <v>0</v>
      </c>
      <c r="F249" s="155" t="str">
        <f t="shared" si="10"/>
        <v>项</v>
      </c>
    </row>
    <row r="250" ht="28.5" customHeight="1" spans="1:6">
      <c r="A250" s="152" t="s">
        <v>2980</v>
      </c>
      <c r="B250" s="156" t="s">
        <v>2981</v>
      </c>
      <c r="C250" s="157"/>
      <c r="D250" s="158">
        <v>0</v>
      </c>
      <c r="E250" s="157">
        <f t="shared" si="13"/>
        <v>0</v>
      </c>
      <c r="F250" s="155" t="str">
        <f t="shared" si="10"/>
        <v>项</v>
      </c>
    </row>
    <row r="251" ht="28.5" customHeight="1" spans="1:6">
      <c r="A251" s="152" t="s">
        <v>2982</v>
      </c>
      <c r="B251" s="156" t="s">
        <v>2983</v>
      </c>
      <c r="C251" s="157"/>
      <c r="D251" s="158">
        <v>0</v>
      </c>
      <c r="E251" s="157">
        <f t="shared" si="13"/>
        <v>0</v>
      </c>
      <c r="F251" s="155" t="str">
        <f t="shared" si="10"/>
        <v>项</v>
      </c>
    </row>
    <row r="252" ht="28.5" customHeight="1" spans="1:6">
      <c r="A252" s="152" t="s">
        <v>2984</v>
      </c>
      <c r="B252" s="156" t="s">
        <v>2985</v>
      </c>
      <c r="C252" s="157"/>
      <c r="D252" s="158">
        <v>0</v>
      </c>
      <c r="E252" s="157">
        <f t="shared" si="13"/>
        <v>0</v>
      </c>
      <c r="F252" s="155" t="str">
        <f t="shared" si="10"/>
        <v>项</v>
      </c>
    </row>
    <row r="253" ht="28.5" customHeight="1" spans="1:6">
      <c r="A253" s="152" t="s">
        <v>2986</v>
      </c>
      <c r="B253" s="156" t="s">
        <v>2987</v>
      </c>
      <c r="C253" s="157"/>
      <c r="D253" s="158">
        <v>0</v>
      </c>
      <c r="E253" s="157">
        <f t="shared" si="13"/>
        <v>0</v>
      </c>
      <c r="F253" s="155" t="str">
        <f t="shared" si="10"/>
        <v>项</v>
      </c>
    </row>
    <row r="254" ht="28.5" customHeight="1" spans="1:6">
      <c r="A254" s="152" t="s">
        <v>2988</v>
      </c>
      <c r="B254" s="156" t="s">
        <v>2989</v>
      </c>
      <c r="C254" s="157"/>
      <c r="D254" s="158">
        <v>0</v>
      </c>
      <c r="E254" s="157">
        <f t="shared" si="13"/>
        <v>0</v>
      </c>
      <c r="F254" s="155" t="str">
        <f t="shared" si="10"/>
        <v>项</v>
      </c>
    </row>
    <row r="255" ht="28.5" customHeight="1" spans="1:6">
      <c r="A255" s="152" t="s">
        <v>2990</v>
      </c>
      <c r="B255" s="156" t="s">
        <v>2991</v>
      </c>
      <c r="C255" s="157"/>
      <c r="D255" s="158">
        <v>0</v>
      </c>
      <c r="E255" s="157">
        <f t="shared" si="13"/>
        <v>0</v>
      </c>
      <c r="F255" s="155" t="str">
        <f t="shared" si="10"/>
        <v>项</v>
      </c>
    </row>
    <row r="256" ht="28.5" customHeight="1" spans="1:6">
      <c r="A256" s="152" t="s">
        <v>2992</v>
      </c>
      <c r="B256" s="156" t="s">
        <v>2993</v>
      </c>
      <c r="C256" s="157">
        <f>SUM(C257:C262)</f>
        <v>0</v>
      </c>
      <c r="D256" s="157">
        <f>SUM(D257:D262)</f>
        <v>0</v>
      </c>
      <c r="E256" s="157">
        <f>SUM(E257:E262)</f>
        <v>0</v>
      </c>
      <c r="F256" s="155" t="str">
        <f t="shared" si="10"/>
        <v>款</v>
      </c>
    </row>
    <row r="257" ht="28.5" customHeight="1" spans="1:6">
      <c r="A257" s="152" t="s">
        <v>2994</v>
      </c>
      <c r="B257" s="156" t="s">
        <v>2995</v>
      </c>
      <c r="C257" s="157"/>
      <c r="D257" s="158">
        <v>0</v>
      </c>
      <c r="E257" s="157">
        <f t="shared" ref="E257:E263" si="14">C257+D257</f>
        <v>0</v>
      </c>
      <c r="F257" s="155" t="str">
        <f t="shared" si="10"/>
        <v>项</v>
      </c>
    </row>
    <row r="258" ht="28.5" customHeight="1" spans="1:6">
      <c r="A258" s="152" t="s">
        <v>2996</v>
      </c>
      <c r="B258" s="156" t="s">
        <v>2997</v>
      </c>
      <c r="C258" s="157"/>
      <c r="D258" s="158">
        <v>0</v>
      </c>
      <c r="E258" s="157">
        <f t="shared" si="14"/>
        <v>0</v>
      </c>
      <c r="F258" s="155" t="str">
        <f t="shared" si="10"/>
        <v>项</v>
      </c>
    </row>
    <row r="259" ht="28.5" customHeight="1" spans="1:6">
      <c r="A259" s="152" t="s">
        <v>2998</v>
      </c>
      <c r="B259" s="156" t="s">
        <v>2999</v>
      </c>
      <c r="C259" s="157"/>
      <c r="D259" s="158">
        <v>0</v>
      </c>
      <c r="E259" s="157">
        <f t="shared" si="14"/>
        <v>0</v>
      </c>
      <c r="F259" s="155" t="str">
        <f t="shared" si="10"/>
        <v>项</v>
      </c>
    </row>
    <row r="260" ht="28.5" customHeight="1" spans="1:6">
      <c r="A260" s="152" t="s">
        <v>3000</v>
      </c>
      <c r="B260" s="156" t="s">
        <v>3001</v>
      </c>
      <c r="C260" s="157"/>
      <c r="D260" s="158">
        <v>0</v>
      </c>
      <c r="E260" s="157">
        <f t="shared" si="14"/>
        <v>0</v>
      </c>
      <c r="F260" s="155" t="str">
        <f t="shared" ref="F260:F273" si="15">IF(LEN(A260)=3,"类",IF(LEN(A260)=5,"款","项"))</f>
        <v>项</v>
      </c>
    </row>
    <row r="261" ht="28.5" customHeight="1" spans="1:6">
      <c r="A261" s="152" t="s">
        <v>3002</v>
      </c>
      <c r="B261" s="156" t="s">
        <v>3003</v>
      </c>
      <c r="C261" s="157"/>
      <c r="D261" s="158">
        <v>0</v>
      </c>
      <c r="E261" s="157">
        <f t="shared" si="14"/>
        <v>0</v>
      </c>
      <c r="F261" s="155" t="str">
        <f t="shared" si="15"/>
        <v>项</v>
      </c>
    </row>
    <row r="262" ht="28.5" customHeight="1" spans="1:6">
      <c r="A262" s="152" t="s">
        <v>3004</v>
      </c>
      <c r="B262" s="156" t="s">
        <v>3005</v>
      </c>
      <c r="C262" s="157"/>
      <c r="D262" s="158">
        <v>0</v>
      </c>
      <c r="E262" s="157">
        <f t="shared" si="14"/>
        <v>0</v>
      </c>
      <c r="F262" s="155" t="str">
        <f t="shared" si="15"/>
        <v>项</v>
      </c>
    </row>
    <row r="263" ht="28.5" customHeight="1" spans="1:6">
      <c r="A263" s="162"/>
      <c r="B263" s="163" t="s">
        <v>3006</v>
      </c>
      <c r="C263" s="154">
        <f>SUM(C3,C19,C31,C42,C100,C124,C176,C180,C206,C224,C242)</f>
        <v>64091</v>
      </c>
      <c r="D263" s="154">
        <f>SUM(D3,D19,D31,D42,D100,D124,D176,D180,D206,D224,D242)</f>
        <v>22560</v>
      </c>
      <c r="E263" s="154">
        <f>SUM(E3,E19,E31,E42,E100,E124,E176,E180,E206,E224,E242)</f>
        <v>86651</v>
      </c>
      <c r="F263" s="155" t="str">
        <f t="shared" si="15"/>
        <v>项</v>
      </c>
    </row>
    <row r="264" ht="28.5" customHeight="1" spans="1:6">
      <c r="A264" s="159">
        <v>231</v>
      </c>
      <c r="B264" s="153" t="s">
        <v>173</v>
      </c>
      <c r="C264" s="154">
        <f>SUM(C265:C266)</f>
        <v>0</v>
      </c>
      <c r="D264" s="154">
        <f>SUM(D265:D266)</f>
        <v>0</v>
      </c>
      <c r="E264" s="154">
        <f>SUM(E265:E266)</f>
        <v>0</v>
      </c>
      <c r="F264" s="155" t="str">
        <f t="shared" si="15"/>
        <v>类</v>
      </c>
    </row>
    <row r="265" ht="28.5" customHeight="1" spans="1:6">
      <c r="A265" s="152">
        <v>23104</v>
      </c>
      <c r="B265" s="156" t="s">
        <v>3007</v>
      </c>
      <c r="C265" s="157">
        <v>0</v>
      </c>
      <c r="D265" s="157">
        <v>0</v>
      </c>
      <c r="E265" s="157">
        <v>0</v>
      </c>
      <c r="F265" s="155" t="str">
        <f t="shared" si="15"/>
        <v>款</v>
      </c>
    </row>
    <row r="266" ht="28.5" customHeight="1" spans="1:6">
      <c r="A266" s="152">
        <v>23105</v>
      </c>
      <c r="B266" s="156" t="s">
        <v>3008</v>
      </c>
      <c r="C266" s="157">
        <v>0</v>
      </c>
      <c r="D266" s="157">
        <v>0</v>
      </c>
      <c r="E266" s="157">
        <v>0</v>
      </c>
      <c r="F266" s="155" t="str">
        <f t="shared" si="15"/>
        <v>款</v>
      </c>
    </row>
    <row r="267" ht="28.5" customHeight="1" spans="1:6">
      <c r="A267" s="159">
        <v>230</v>
      </c>
      <c r="B267" s="153" t="s">
        <v>3009</v>
      </c>
      <c r="C267" s="154">
        <f>SUM(C268,C270:C272)</f>
        <v>0</v>
      </c>
      <c r="D267" s="154">
        <f>SUM(D268,D270:D272)</f>
        <v>1986</v>
      </c>
      <c r="E267" s="154">
        <f>SUM(E268,E270:E272)</f>
        <v>1986</v>
      </c>
      <c r="F267" s="155" t="str">
        <f t="shared" si="15"/>
        <v>类</v>
      </c>
    </row>
    <row r="268" ht="28.5" customHeight="1" spans="1:6">
      <c r="A268" s="152">
        <v>23006</v>
      </c>
      <c r="B268" s="156" t="s">
        <v>3010</v>
      </c>
      <c r="C268" s="157">
        <f>C269</f>
        <v>0</v>
      </c>
      <c r="D268" s="157">
        <f>D269</f>
        <v>1600</v>
      </c>
      <c r="E268" s="157">
        <f>E269</f>
        <v>1600</v>
      </c>
      <c r="F268" s="155" t="str">
        <f t="shared" si="15"/>
        <v>款</v>
      </c>
    </row>
    <row r="269" ht="28.5" customHeight="1" spans="1:6">
      <c r="A269" s="152">
        <v>2300603</v>
      </c>
      <c r="B269" s="156" t="s">
        <v>3011</v>
      </c>
      <c r="C269" s="157">
        <v>0</v>
      </c>
      <c r="D269" s="158">
        <v>1600</v>
      </c>
      <c r="E269" s="157">
        <v>1600</v>
      </c>
      <c r="F269" s="155" t="str">
        <f t="shared" si="15"/>
        <v>项</v>
      </c>
    </row>
    <row r="270" ht="28.5" customHeight="1" spans="1:6">
      <c r="A270" s="152">
        <v>23008</v>
      </c>
      <c r="B270" s="156" t="s">
        <v>3012</v>
      </c>
      <c r="C270" s="154"/>
      <c r="D270" s="154"/>
      <c r="E270" s="154"/>
      <c r="F270" s="155" t="str">
        <f t="shared" si="15"/>
        <v>款</v>
      </c>
    </row>
    <row r="271" ht="28.5" customHeight="1" spans="1:6">
      <c r="A271" s="152">
        <v>23009</v>
      </c>
      <c r="B271" s="156" t="s">
        <v>3013</v>
      </c>
      <c r="C271" s="154">
        <v>0</v>
      </c>
      <c r="D271" s="154">
        <v>386</v>
      </c>
      <c r="E271" s="154">
        <v>386</v>
      </c>
      <c r="F271" s="155" t="str">
        <f t="shared" si="15"/>
        <v>款</v>
      </c>
    </row>
    <row r="272" ht="28.5" customHeight="1" spans="1:6">
      <c r="A272" s="152">
        <v>23011</v>
      </c>
      <c r="B272" s="156" t="s">
        <v>3014</v>
      </c>
      <c r="C272" s="157">
        <v>0</v>
      </c>
      <c r="D272" s="157">
        <v>0</v>
      </c>
      <c r="E272" s="157">
        <v>0</v>
      </c>
      <c r="F272" s="155" t="str">
        <f t="shared" si="15"/>
        <v>款</v>
      </c>
    </row>
    <row r="273" ht="28.5" customHeight="1" spans="1:6">
      <c r="A273" s="162"/>
      <c r="B273" s="163" t="s">
        <v>3015</v>
      </c>
      <c r="C273" s="154">
        <f>SUM(C263:C264,C267)</f>
        <v>64091</v>
      </c>
      <c r="D273" s="154">
        <f>SUM(D263:D264,D267)</f>
        <v>24546</v>
      </c>
      <c r="E273" s="154">
        <f>SUM(E263:E264,E267)</f>
        <v>88637</v>
      </c>
      <c r="F273" s="155" t="str">
        <f t="shared" si="15"/>
        <v>项</v>
      </c>
    </row>
  </sheetData>
  <mergeCells count="1">
    <mergeCell ref="A1:E1"/>
  </mergeCells>
  <printOptions horizontalCentered="1"/>
  <pageMargins left="0.145833333333333" right="0.145833333333333" top="0.375" bottom="0.375" header="0.177083333333333" footer="0.177083333333333"/>
  <pageSetup paperSize="9" scale="74" fitToHeight="0" orientation="portrait" useFirstPageNumber="1"/>
  <headerFooter alignWithMargins="0" scaleWithDoc="0">
    <oddFooter>&amp;C&amp;"宋体"&amp;14- &amp;P -</oddFooter>
  </headerFooter>
</worksheet>
</file>

<file path=docProps/app.xml><?xml version="1.0" encoding="utf-8"?>
<Properties xmlns="http://schemas.openxmlformats.org/officeDocument/2006/extended-properties" xmlns:vt="http://schemas.openxmlformats.org/officeDocument/2006/docPropsVTypes">
  <Company>临沧市临翔区党政机关单位</Company>
  <Application>WPS 表格</Application>
  <HeadingPairs>
    <vt:vector size="2" baseType="variant">
      <vt:variant>
        <vt:lpstr>工作表</vt:lpstr>
      </vt:variant>
      <vt:variant>
        <vt:i4>15</vt:i4>
      </vt:variant>
    </vt:vector>
  </HeadingPairs>
  <TitlesOfParts>
    <vt:vector size="15" baseType="lpstr">
      <vt:lpstr>封面 </vt:lpstr>
      <vt:lpstr>目录</vt:lpstr>
      <vt:lpstr>公共预算平衡表1 </vt:lpstr>
      <vt:lpstr>分部门收入（公共预算收入）2</vt:lpstr>
      <vt:lpstr>汇总变动表3</vt:lpstr>
      <vt:lpstr>基本支出变动表4</vt:lpstr>
      <vt:lpstr>项目支出变动表5</vt:lpstr>
      <vt:lpstr>政府性基金收入6</vt:lpstr>
      <vt:lpstr>政府性基金支出7</vt:lpstr>
      <vt:lpstr>社会保险基金收入8</vt:lpstr>
      <vt:lpstr>社会保险基金支出9</vt:lpstr>
      <vt:lpstr>国有资本经营预算收入10</vt:lpstr>
      <vt:lpstr>国有资本经营预算支出11</vt:lpstr>
      <vt:lpstr>政府债务限额12</vt:lpstr>
      <vt:lpstr>政府债务余额13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郑富英</dc:creator>
  <cp:lastModifiedBy>李欣岭</cp:lastModifiedBy>
  <dcterms:created xsi:type="dcterms:W3CDTF">2022-02-18T00:54:00Z</dcterms:created>
  <dcterms:modified xsi:type="dcterms:W3CDTF">2024-03-07T09:27:02Z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5782BB3082E54472BC75BEB1D3717F1B</vt:lpwstr>
  </property>
  <property fmtid="{D5CDD505-2E9C-101B-9397-08002B2CF9AE}" pid="3" name="KSOProductBuildVer">
    <vt:lpwstr>2052-12.1.0.15336</vt:lpwstr>
  </property>
</Properties>
</file>